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U244" i="2" l="1"/>
  <c r="V244" i="2"/>
  <c r="W244" i="2"/>
  <c r="X244" i="2"/>
  <c r="AA244" i="2" s="1"/>
  <c r="Y244" i="2"/>
  <c r="Z244" i="2"/>
  <c r="AB244" i="2"/>
  <c r="AC244" i="2"/>
  <c r="U245" i="2"/>
  <c r="V245" i="2"/>
  <c r="W245" i="2"/>
  <c r="AC245" i="2" s="1"/>
  <c r="X245" i="2"/>
  <c r="Y245" i="2"/>
  <c r="Z245" i="2"/>
  <c r="AA245" i="2"/>
  <c r="AB245" i="2"/>
  <c r="U246" i="2"/>
  <c r="V246" i="2"/>
  <c r="AB246" i="2" s="1"/>
  <c r="W246" i="2"/>
  <c r="X246" i="2"/>
  <c r="Y246" i="2"/>
  <c r="Z246" i="2"/>
  <c r="AC246" i="2" s="1"/>
  <c r="AA246" i="2"/>
  <c r="U247" i="2"/>
  <c r="AA247" i="2" s="1"/>
  <c r="V247" i="2"/>
  <c r="W247" i="2"/>
  <c r="X247" i="2"/>
  <c r="Y247" i="2"/>
  <c r="AB247" i="2" s="1"/>
  <c r="Z247" i="2"/>
  <c r="AC247" i="2"/>
  <c r="U248" i="2"/>
  <c r="AA248" i="2" s="1"/>
  <c r="V248" i="2"/>
  <c r="W248" i="2"/>
  <c r="X248" i="2"/>
  <c r="Y248" i="2"/>
  <c r="Z248" i="2"/>
  <c r="AB248" i="2"/>
  <c r="AC248" i="2"/>
  <c r="U249" i="2"/>
  <c r="V249" i="2"/>
  <c r="W249" i="2"/>
  <c r="AC249" i="2" s="1"/>
  <c r="X249" i="2"/>
  <c r="Y249" i="2"/>
  <c r="Z249" i="2"/>
  <c r="AA249" i="2"/>
  <c r="AB249" i="2"/>
  <c r="U250" i="2"/>
  <c r="V250" i="2"/>
  <c r="AB250" i="2" s="1"/>
  <c r="W250" i="2"/>
  <c r="X250" i="2"/>
  <c r="Y250" i="2"/>
  <c r="Z250" i="2"/>
  <c r="AC250" i="2" s="1"/>
  <c r="AA250" i="2"/>
  <c r="U251" i="2"/>
  <c r="AA251" i="2" s="1"/>
  <c r="V251" i="2"/>
  <c r="W251" i="2"/>
  <c r="X251" i="2"/>
  <c r="Y251" i="2"/>
  <c r="AB251" i="2" s="1"/>
  <c r="Z251" i="2"/>
  <c r="AC251" i="2"/>
  <c r="U252" i="2"/>
  <c r="V252" i="2"/>
  <c r="W252" i="2"/>
  <c r="X252" i="2"/>
  <c r="AA252" i="2" s="1"/>
  <c r="Y252" i="2"/>
  <c r="Z252" i="2"/>
  <c r="AB252" i="2"/>
  <c r="AC252" i="2"/>
  <c r="U253" i="2"/>
  <c r="V253" i="2"/>
  <c r="W253" i="2"/>
  <c r="AC253" i="2" s="1"/>
  <c r="X253" i="2"/>
  <c r="Y253" i="2"/>
  <c r="AB253" i="2" s="1"/>
  <c r="Z253" i="2"/>
  <c r="AA253" i="2"/>
  <c r="U254" i="2"/>
  <c r="V254" i="2"/>
  <c r="AB254" i="2" s="1"/>
  <c r="W254" i="2"/>
  <c r="X254" i="2"/>
  <c r="Y254" i="2"/>
  <c r="Z254" i="2"/>
  <c r="AC254" i="2" s="1"/>
  <c r="AA254" i="2"/>
  <c r="U255" i="2"/>
  <c r="AA255" i="2" s="1"/>
  <c r="V255" i="2"/>
  <c r="W255" i="2"/>
  <c r="X255" i="2"/>
  <c r="Y255" i="2"/>
  <c r="AB255" i="2" s="1"/>
  <c r="Z255" i="2"/>
  <c r="AC255" i="2"/>
  <c r="U256" i="2"/>
  <c r="AA256" i="2" s="1"/>
  <c r="V256" i="2"/>
  <c r="W256" i="2"/>
  <c r="X256" i="2"/>
  <c r="Y256" i="2"/>
  <c r="Z256" i="2"/>
  <c r="AB256" i="2"/>
  <c r="AC256" i="2"/>
  <c r="U257" i="2"/>
  <c r="V257" i="2"/>
  <c r="W257" i="2"/>
  <c r="AC257" i="2" s="1"/>
  <c r="X257" i="2"/>
  <c r="Y257" i="2"/>
  <c r="Z257" i="2"/>
  <c r="AA257" i="2"/>
  <c r="AB257" i="2"/>
  <c r="U258" i="2"/>
  <c r="V258" i="2"/>
  <c r="AB258" i="2" s="1"/>
  <c r="W258" i="2"/>
  <c r="X258" i="2"/>
  <c r="Y258" i="2"/>
  <c r="Z258" i="2"/>
  <c r="AC258" i="2" s="1"/>
  <c r="AA258" i="2"/>
  <c r="U259" i="2"/>
  <c r="AA259" i="2" s="1"/>
  <c r="V259" i="2"/>
  <c r="W259" i="2"/>
  <c r="X259" i="2"/>
  <c r="Y259" i="2"/>
  <c r="AB259" i="2" s="1"/>
  <c r="Z259" i="2"/>
  <c r="AC259" i="2"/>
  <c r="U260" i="2"/>
  <c r="V260" i="2"/>
  <c r="W260" i="2"/>
  <c r="X260" i="2"/>
  <c r="AA260" i="2" s="1"/>
  <c r="Y260" i="2"/>
  <c r="Z260" i="2"/>
  <c r="AB260" i="2"/>
  <c r="AC260" i="2"/>
  <c r="U261" i="2"/>
  <c r="V261" i="2"/>
  <c r="W261" i="2"/>
  <c r="AC261" i="2" s="1"/>
  <c r="X261" i="2"/>
  <c r="Y261" i="2"/>
  <c r="AB261" i="2" s="1"/>
  <c r="Z261" i="2"/>
  <c r="AA261" i="2"/>
  <c r="U262" i="2"/>
  <c r="V262" i="2"/>
  <c r="AB262" i="2" s="1"/>
  <c r="W262" i="2"/>
  <c r="X262" i="2"/>
  <c r="AA262" i="2" s="1"/>
  <c r="Y262" i="2"/>
  <c r="Z262" i="2"/>
  <c r="AC262" i="2" s="1"/>
  <c r="U263" i="2"/>
  <c r="AA263" i="2" s="1"/>
  <c r="V263" i="2"/>
  <c r="W263" i="2"/>
  <c r="X263" i="2"/>
  <c r="Y263" i="2"/>
  <c r="AB263" i="2" s="1"/>
  <c r="Z263" i="2"/>
  <c r="AC263" i="2"/>
  <c r="U264" i="2"/>
  <c r="V264" i="2"/>
  <c r="W264" i="2"/>
  <c r="X264" i="2"/>
  <c r="AA264" i="2" s="1"/>
  <c r="Y264" i="2"/>
  <c r="Z264" i="2"/>
  <c r="AB264" i="2"/>
  <c r="AC264" i="2"/>
  <c r="U265" i="2"/>
  <c r="V265" i="2"/>
  <c r="W265" i="2"/>
  <c r="AC265" i="2" s="1"/>
  <c r="X265" i="2"/>
  <c r="Y265" i="2"/>
  <c r="AB265" i="2" s="1"/>
  <c r="Z265" i="2"/>
  <c r="AA265" i="2"/>
  <c r="U266" i="2"/>
  <c r="V266" i="2"/>
  <c r="AB266" i="2" s="1"/>
  <c r="W266" i="2"/>
  <c r="X266" i="2"/>
  <c r="AA266" i="2" s="1"/>
  <c r="Y266" i="2"/>
  <c r="Z266" i="2"/>
  <c r="AC266" i="2" s="1"/>
  <c r="U267" i="2"/>
  <c r="AA267" i="2" s="1"/>
  <c r="V267" i="2"/>
  <c r="W267" i="2"/>
  <c r="X267" i="2"/>
  <c r="Y267" i="2"/>
  <c r="AB267" i="2" s="1"/>
  <c r="Z267" i="2"/>
  <c r="AC267" i="2"/>
  <c r="U268" i="2"/>
  <c r="V268" i="2"/>
  <c r="W268" i="2"/>
  <c r="X268" i="2"/>
  <c r="AA268" i="2" s="1"/>
  <c r="Y268" i="2"/>
  <c r="Z268" i="2"/>
  <c r="AB268" i="2"/>
  <c r="AC268" i="2"/>
  <c r="U269" i="2"/>
  <c r="V269" i="2"/>
  <c r="W269" i="2"/>
  <c r="AC269" i="2" s="1"/>
  <c r="X269" i="2"/>
  <c r="Y269" i="2"/>
  <c r="AB269" i="2" s="1"/>
  <c r="Z269" i="2"/>
  <c r="AA269" i="2"/>
  <c r="U270" i="2"/>
  <c r="V270" i="2"/>
  <c r="AB270" i="2" s="1"/>
  <c r="W270" i="2"/>
  <c r="X270" i="2"/>
  <c r="AA270" i="2" s="1"/>
  <c r="Y270" i="2"/>
  <c r="Z270" i="2"/>
  <c r="AC270" i="2" s="1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C272" i="2" s="1"/>
  <c r="AB272" i="2"/>
  <c r="U273" i="2"/>
  <c r="V273" i="2"/>
  <c r="W273" i="2"/>
  <c r="AC273" i="2" s="1"/>
  <c r="X273" i="2"/>
  <c r="Y273" i="2"/>
  <c r="AB273" i="2" s="1"/>
  <c r="Z273" i="2"/>
  <c r="AA273" i="2"/>
  <c r="U274" i="2"/>
  <c r="V274" i="2"/>
  <c r="AB274" i="2" s="1"/>
  <c r="W274" i="2"/>
  <c r="X274" i="2"/>
  <c r="AA274" i="2" s="1"/>
  <c r="Y274" i="2"/>
  <c r="Z274" i="2"/>
  <c r="AC274" i="2" s="1"/>
  <c r="U275" i="2"/>
  <c r="AA275" i="2" s="1"/>
  <c r="V275" i="2"/>
  <c r="W275" i="2"/>
  <c r="X275" i="2"/>
  <c r="Y275" i="2"/>
  <c r="AB275" i="2" s="1"/>
  <c r="Z275" i="2"/>
  <c r="AC275" i="2"/>
  <c r="U276" i="2"/>
  <c r="V276" i="2"/>
  <c r="W276" i="2"/>
  <c r="X276" i="2"/>
  <c r="AA276" i="2" s="1"/>
  <c r="Y276" i="2"/>
  <c r="Z276" i="2"/>
  <c r="AC276" i="2" s="1"/>
  <c r="AB276" i="2"/>
  <c r="U277" i="2"/>
  <c r="V277" i="2"/>
  <c r="W277" i="2"/>
  <c r="AC277" i="2" s="1"/>
  <c r="X277" i="2"/>
  <c r="Y277" i="2"/>
  <c r="AB277" i="2" s="1"/>
  <c r="Z277" i="2"/>
  <c r="AA277" i="2"/>
  <c r="U278" i="2"/>
  <c r="V278" i="2"/>
  <c r="AB278" i="2" s="1"/>
  <c r="W278" i="2"/>
  <c r="X278" i="2"/>
  <c r="AA278" i="2" s="1"/>
  <c r="Y278" i="2"/>
  <c r="Z278" i="2"/>
  <c r="AC278" i="2" s="1"/>
  <c r="U279" i="2"/>
  <c r="AA279" i="2" s="1"/>
  <c r="V279" i="2"/>
  <c r="W279" i="2"/>
  <c r="X279" i="2"/>
  <c r="Y279" i="2"/>
  <c r="AB279" i="2" s="1"/>
  <c r="Z279" i="2"/>
  <c r="AC279" i="2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V282" i="2"/>
  <c r="AB282" i="2" s="1"/>
  <c r="W282" i="2"/>
  <c r="X282" i="2"/>
  <c r="Y282" i="2"/>
  <c r="Z282" i="2"/>
  <c r="AC282" i="2" s="1"/>
  <c r="AA282" i="2"/>
  <c r="U283" i="2"/>
  <c r="AA283" i="2" s="1"/>
  <c r="V283" i="2"/>
  <c r="W283" i="2"/>
  <c r="X283" i="2"/>
  <c r="Y283" i="2"/>
  <c r="AB283" i="2" s="1"/>
  <c r="Z283" i="2"/>
  <c r="AC283" i="2"/>
  <c r="U284" i="2"/>
  <c r="AA284" i="2" s="1"/>
  <c r="V284" i="2"/>
  <c r="W284" i="2"/>
  <c r="X284" i="2"/>
  <c r="Y284" i="2"/>
  <c r="Z284" i="2"/>
  <c r="AB284" i="2"/>
  <c r="AC284" i="2"/>
  <c r="U285" i="2"/>
  <c r="V285" i="2"/>
  <c r="W285" i="2"/>
  <c r="AC285" i="2" s="1"/>
  <c r="X285" i="2"/>
  <c r="Y285" i="2"/>
  <c r="Z285" i="2"/>
  <c r="AA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/>
  <c r="U288" i="2"/>
  <c r="AA288" i="2" s="1"/>
  <c r="V288" i="2"/>
  <c r="W288" i="2"/>
  <c r="X288" i="2"/>
  <c r="Y288" i="2"/>
  <c r="Z288" i="2"/>
  <c r="AB288" i="2"/>
  <c r="AC288" i="2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W189" i="2"/>
  <c r="X189" i="2"/>
  <c r="Y189" i="2"/>
  <c r="Z189" i="2"/>
  <c r="AC189" i="2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/>
  <c r="U194" i="2"/>
  <c r="V194" i="2"/>
  <c r="W194" i="2"/>
  <c r="X194" i="2"/>
  <c r="Y194" i="2"/>
  <c r="Z194" i="2"/>
  <c r="AB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W197" i="2"/>
  <c r="X197" i="2"/>
  <c r="Y197" i="2"/>
  <c r="Z197" i="2"/>
  <c r="AC197" i="2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W205" i="2"/>
  <c r="X205" i="2"/>
  <c r="Y205" i="2"/>
  <c r="Z205" i="2"/>
  <c r="AC205" i="2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W213" i="2"/>
  <c r="X213" i="2"/>
  <c r="Y213" i="2"/>
  <c r="Z213" i="2"/>
  <c r="AC213" i="2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W221" i="2"/>
  <c r="X221" i="2"/>
  <c r="Y221" i="2"/>
  <c r="Z221" i="2"/>
  <c r="AC221" i="2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W229" i="2"/>
  <c r="X229" i="2"/>
  <c r="Y229" i="2"/>
  <c r="Z229" i="2"/>
  <c r="AC229" i="2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W237" i="2"/>
  <c r="X237" i="2"/>
  <c r="Y237" i="2"/>
  <c r="Z237" i="2"/>
  <c r="AC237" i="2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AA243" i="2" s="1"/>
  <c r="Y243" i="2"/>
  <c r="Z243" i="2"/>
  <c r="AB243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O275" i="2" s="1"/>
  <c r="G275" i="2"/>
  <c r="H275" i="2"/>
  <c r="I275" i="2"/>
  <c r="J275" i="2"/>
  <c r="K275" i="2"/>
  <c r="L275" i="2"/>
  <c r="M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187" i="2"/>
  <c r="D188" i="2"/>
  <c r="D189" i="2"/>
  <c r="D190" i="2"/>
  <c r="D191" i="2"/>
  <c r="D192" i="2"/>
  <c r="D193" i="2"/>
  <c r="D194" i="2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S4" i="8" s="1"/>
  <c r="R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S15" i="8" s="1"/>
  <c r="R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S17" i="8" s="1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S21" i="8" s="1"/>
  <c r="R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3" i="8"/>
  <c r="O3" i="8"/>
  <c r="P3" i="8"/>
  <c r="Q3" i="8"/>
  <c r="S3" i="8" s="1"/>
  <c r="R3" i="8"/>
  <c r="AA242" i="2" l="1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T3" i="8"/>
  <c r="D186" i="2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H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H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C114" i="9" s="1"/>
  <c r="A115" i="9"/>
  <c r="B115" i="9"/>
  <c r="A116" i="9"/>
  <c r="B116" i="9"/>
  <c r="A117" i="9"/>
  <c r="B117" i="9"/>
  <c r="A118" i="9"/>
  <c r="B118" i="9"/>
  <c r="A119" i="9"/>
  <c r="B119" i="9"/>
  <c r="C119" i="9" s="1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P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P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P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N335" i="4" s="1"/>
  <c r="R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N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Q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Q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N349" i="4" s="1"/>
  <c r="C349" i="4"/>
  <c r="M349" i="4" s="1"/>
  <c r="O349" i="4"/>
  <c r="A350" i="4"/>
  <c r="K350" i="4" s="1"/>
  <c r="B350" i="4"/>
  <c r="L350" i="4" s="1"/>
  <c r="Q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298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305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K338" i="4"/>
  <c r="K330" i="4"/>
  <c r="K328" i="4"/>
  <c r="K326" i="4"/>
  <c r="K324" i="4"/>
  <c r="K322" i="4"/>
  <c r="K308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328" i="4"/>
  <c r="L324" i="4"/>
  <c r="N324" i="4" s="1"/>
  <c r="R324" i="4" s="1"/>
  <c r="L320" i="4"/>
  <c r="L318" i="4"/>
  <c r="L316" i="4"/>
  <c r="L312" i="4"/>
  <c r="L310" i="4"/>
  <c r="L308" i="4"/>
  <c r="L306" i="4"/>
  <c r="L302" i="4"/>
  <c r="L300" i="4"/>
  <c r="L288" i="4"/>
  <c r="L272" i="4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S349" i="4" s="1"/>
  <c r="U349" i="4" s="1"/>
  <c r="N343" i="4"/>
  <c r="R343" i="4" s="1"/>
  <c r="N341" i="4"/>
  <c r="P335" i="4"/>
  <c r="N333" i="4"/>
  <c r="R333" i="4" s="1"/>
  <c r="P327" i="4"/>
  <c r="P317" i="4"/>
  <c r="P301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E318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Q30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8" i="5"/>
  <c r="E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94" i="4"/>
  <c r="S294" i="4" s="1"/>
  <c r="P302" i="4"/>
  <c r="P310" i="4"/>
  <c r="S310" i="4" s="1"/>
  <c r="P318" i="4"/>
  <c r="P326" i="4"/>
  <c r="S326" i="4" s="1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292" i="4"/>
  <c r="R292" i="4" s="1"/>
  <c r="N300" i="4"/>
  <c r="R300" i="4" s="1"/>
  <c r="N308" i="4"/>
  <c r="R308" i="4" s="1"/>
  <c r="N316" i="4"/>
  <c r="R316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296" i="4"/>
  <c r="P304" i="4"/>
  <c r="P312" i="4"/>
  <c r="P320" i="4"/>
  <c r="P328" i="4"/>
  <c r="Q556" i="4"/>
  <c r="P338" i="4"/>
  <c r="P342" i="4"/>
  <c r="P350" i="4"/>
  <c r="P354" i="4"/>
  <c r="S354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35" i="4"/>
  <c r="U335" i="4" s="1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338" i="4"/>
  <c r="U33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350" i="4" s="1"/>
  <c r="W350" i="4" s="1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344" i="4"/>
  <c r="T34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02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334" i="4"/>
  <c r="S318" i="4"/>
  <c r="S302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554" i="10"/>
  <c r="D682" i="10"/>
  <c r="D447" i="10"/>
  <c r="D575" i="10"/>
  <c r="D703" i="10"/>
  <c r="D831" i="10"/>
  <c r="D959" i="10"/>
  <c r="D430" i="10"/>
  <c r="D558" i="10"/>
  <c r="D686" i="10"/>
  <c r="D451" i="10"/>
  <c r="D579" i="10"/>
  <c r="D707" i="10"/>
  <c r="D835" i="10"/>
  <c r="D963" i="10"/>
  <c r="D470" i="10"/>
  <c r="D598" i="10"/>
  <c r="D379" i="10"/>
  <c r="D507" i="10"/>
  <c r="D635" i="10"/>
  <c r="D763" i="10"/>
  <c r="D891" i="10"/>
  <c r="D514" i="10"/>
  <c r="D711" i="10"/>
  <c r="D461" i="10"/>
  <c r="D712" i="10"/>
  <c r="D882" i="10"/>
  <c r="D709" i="10"/>
  <c r="D806" i="10"/>
  <c r="D488" i="10"/>
  <c r="D729" i="10"/>
  <c r="D900" i="10"/>
  <c r="D545" i="10"/>
  <c r="D556" i="10"/>
  <c r="D407" i="10"/>
  <c r="D919" i="10"/>
  <c r="D565" i="10"/>
  <c r="D781" i="10"/>
  <c r="D952" i="10"/>
  <c r="D794" i="10"/>
  <c r="D828" i="10"/>
  <c r="D506" i="10"/>
  <c r="D399" i="10"/>
  <c r="D655" i="10"/>
  <c r="D911" i="10"/>
  <c r="D510" i="10"/>
  <c r="D467" i="10"/>
  <c r="D723" i="10"/>
  <c r="D358" i="10"/>
  <c r="D614" i="10"/>
  <c r="D491" i="10"/>
  <c r="D747" i="10"/>
  <c r="D578" i="10"/>
  <c r="D357" i="10"/>
  <c r="D818" i="10"/>
  <c r="D778" i="10"/>
  <c r="D648" i="10"/>
  <c r="D999" i="10"/>
  <c r="D594" i="10"/>
  <c r="D533" i="10"/>
  <c r="D930" i="10"/>
  <c r="D913" i="10"/>
  <c r="D560" i="10"/>
  <c r="D777" i="10"/>
  <c r="D948" i="10"/>
  <c r="D800" i="10"/>
  <c r="D674" i="10"/>
  <c r="D743" i="10"/>
  <c r="D509" i="10"/>
  <c r="D744" i="10"/>
  <c r="D914" i="10"/>
  <c r="D649" i="10"/>
  <c r="D764" i="10"/>
  <c r="D536" i="10"/>
  <c r="D761" i="10"/>
  <c r="D932" i="10"/>
  <c r="D752" i="10"/>
  <c r="D620" i="10"/>
  <c r="D677" i="10"/>
  <c r="D576" i="10"/>
  <c r="D396" i="10"/>
  <c r="D633" i="10"/>
  <c r="D356" i="10"/>
  <c r="D532" i="10"/>
  <c r="D920" i="10"/>
  <c r="D580" i="10"/>
  <c r="D453" i="10"/>
  <c r="D961" i="10"/>
  <c r="D979" i="10"/>
  <c r="D972" i="10"/>
  <c r="D906" i="10"/>
  <c r="D985" i="10"/>
  <c r="D998" i="10"/>
  <c r="D950" i="10"/>
  <c r="D813" i="10"/>
  <c r="D512" i="10"/>
  <c r="D732" i="10"/>
  <c r="D746" i="10"/>
  <c r="D769" i="10"/>
  <c r="D892" i="10"/>
  <c r="D852" i="10"/>
  <c r="D993" i="10"/>
  <c r="D538" i="10"/>
  <c r="D431" i="10"/>
  <c r="D687" i="10"/>
  <c r="D943" i="10"/>
  <c r="D606" i="10"/>
  <c r="D499" i="10"/>
  <c r="D755" i="10"/>
  <c r="D390" i="10"/>
  <c r="D646" i="10"/>
  <c r="D587" i="10"/>
  <c r="D843" i="10"/>
  <c r="D519" i="10"/>
  <c r="D685" i="10"/>
  <c r="D601" i="10"/>
  <c r="D456" i="10"/>
  <c r="D878" i="10"/>
  <c r="D428" i="10"/>
  <c r="D469" i="10"/>
  <c r="D888" i="10"/>
  <c r="D400" i="10"/>
  <c r="D656" i="10"/>
  <c r="D841" i="10"/>
  <c r="D377" i="10"/>
  <c r="D984" i="10"/>
  <c r="D458" i="10"/>
  <c r="D586" i="10"/>
  <c r="D351" i="10"/>
  <c r="D479" i="10"/>
  <c r="D607" i="10"/>
  <c r="D735" i="10"/>
  <c r="D863" i="10"/>
  <c r="D373" i="10"/>
  <c r="D462" i="10"/>
  <c r="D590" i="10"/>
  <c r="D355" i="10"/>
  <c r="D483" i="10"/>
  <c r="D611" i="10"/>
  <c r="D739" i="10"/>
  <c r="D867" i="10"/>
  <c r="D374" i="10"/>
  <c r="D502" i="10"/>
  <c r="D630" i="10"/>
  <c r="D411" i="10"/>
  <c r="D539" i="10"/>
  <c r="D667" i="10"/>
  <c r="D795" i="10"/>
  <c r="D923" i="10"/>
  <c r="D642" i="10"/>
  <c r="D839" i="10"/>
  <c r="D525" i="10"/>
  <c r="D754" i="10"/>
  <c r="D925" i="10"/>
  <c r="D842" i="10"/>
  <c r="D981" i="10"/>
  <c r="D552" i="10"/>
  <c r="D772" i="10"/>
  <c r="D942" i="10"/>
  <c r="D720" i="10"/>
  <c r="D402" i="10"/>
  <c r="D535" i="10"/>
  <c r="D365" i="10"/>
  <c r="D629" i="10"/>
  <c r="D824" i="10"/>
  <c r="D990" i="10"/>
  <c r="D938" i="10"/>
  <c r="D997" i="10"/>
  <c r="D570" i="10"/>
  <c r="D463" i="10"/>
  <c r="D719" i="10"/>
  <c r="D975" i="10"/>
  <c r="D574" i="10"/>
  <c r="D531" i="10"/>
  <c r="D787" i="10"/>
  <c r="D422" i="10"/>
  <c r="D678" i="10"/>
  <c r="D555" i="10"/>
  <c r="D811" i="10"/>
  <c r="D391" i="10"/>
  <c r="D493" i="10"/>
  <c r="D904" i="10"/>
  <c r="D721" i="10"/>
  <c r="D750" i="10"/>
  <c r="D449" i="10"/>
  <c r="D471" i="10"/>
  <c r="D661" i="10"/>
  <c r="D513" i="10"/>
  <c r="D368" i="10"/>
  <c r="D624" i="10"/>
  <c r="D820" i="10"/>
  <c r="D987" i="10"/>
  <c r="D928" i="10"/>
  <c r="D359" i="10"/>
  <c r="D871" i="10"/>
  <c r="D573" i="10"/>
  <c r="D786" i="10"/>
  <c r="D957" i="10"/>
  <c r="D810" i="10"/>
  <c r="D940" i="10"/>
  <c r="D600" i="10"/>
  <c r="D804" i="10"/>
  <c r="D974" i="10"/>
  <c r="D880" i="10"/>
  <c r="D434" i="10"/>
  <c r="D856" i="10"/>
  <c r="D788" i="10"/>
  <c r="D774" i="10"/>
  <c r="D773" i="10"/>
  <c r="D612" i="10"/>
  <c r="D758" i="10"/>
  <c r="D766" i="10"/>
  <c r="D918" i="10"/>
  <c r="D706" i="10"/>
  <c r="D352" i="10"/>
  <c r="D704" i="10"/>
  <c r="D481" i="10"/>
  <c r="D388" i="10"/>
  <c r="D564" i="10"/>
  <c r="D937" i="10"/>
  <c r="D628" i="10"/>
  <c r="D982" i="10"/>
  <c r="D745" i="10"/>
  <c r="D902" i="10"/>
  <c r="D858" i="10"/>
  <c r="D929" i="10"/>
  <c r="D370" i="10"/>
  <c r="D433" i="10"/>
  <c r="D2" i="3"/>
  <c r="D602" i="10"/>
  <c r="D495" i="10"/>
  <c r="D751" i="10"/>
  <c r="D414" i="10"/>
  <c r="D670" i="10"/>
  <c r="D563" i="10"/>
  <c r="D819" i="10"/>
  <c r="D454" i="10"/>
  <c r="D395" i="10"/>
  <c r="D651" i="10"/>
  <c r="D907" i="10"/>
  <c r="D775" i="10"/>
  <c r="D776" i="10"/>
  <c r="D922" i="10"/>
  <c r="D584" i="10"/>
  <c r="D964" i="10"/>
  <c r="D362" i="10"/>
  <c r="D490" i="10"/>
  <c r="D618" i="10"/>
  <c r="D383" i="10"/>
  <c r="D511" i="10"/>
  <c r="D639" i="10"/>
  <c r="D767" i="10"/>
  <c r="D895" i="10"/>
  <c r="D366" i="10"/>
  <c r="D494" i="10"/>
  <c r="D622" i="10"/>
  <c r="D387" i="10"/>
  <c r="D515" i="10"/>
  <c r="D643" i="10"/>
  <c r="D771" i="10"/>
  <c r="D899" i="10"/>
  <c r="D406" i="10"/>
  <c r="D534" i="10"/>
  <c r="D662" i="10"/>
  <c r="D443" i="10"/>
  <c r="D571" i="10"/>
  <c r="D699" i="10"/>
  <c r="D827" i="10"/>
  <c r="D955" i="10"/>
  <c r="D455" i="10"/>
  <c r="D967" i="10"/>
  <c r="D589" i="10"/>
  <c r="D797" i="10"/>
  <c r="D968" i="10"/>
  <c r="D992" i="10"/>
  <c r="D360" i="10"/>
  <c r="D616" i="10"/>
  <c r="D814" i="10"/>
  <c r="D983" i="10"/>
  <c r="D853" i="10"/>
  <c r="D530" i="10"/>
  <c r="D663" i="10"/>
  <c r="D437" i="10"/>
  <c r="D693" i="10"/>
  <c r="D866" i="10"/>
  <c r="D417" i="10"/>
  <c r="D380" i="10"/>
  <c r="D378" i="10"/>
  <c r="D634" i="10"/>
  <c r="D527" i="10"/>
  <c r="D783" i="10"/>
  <c r="D382" i="10"/>
  <c r="D638" i="10"/>
  <c r="D595" i="10"/>
  <c r="D851" i="10"/>
  <c r="D486" i="10"/>
  <c r="D363" i="10"/>
  <c r="D619" i="10"/>
  <c r="D875" i="10"/>
  <c r="D647" i="10"/>
  <c r="D621" i="10"/>
  <c r="D986" i="10"/>
  <c r="D392" i="10"/>
  <c r="D836" i="10"/>
  <c r="D784" i="10"/>
  <c r="D727" i="10"/>
  <c r="D760" i="10"/>
  <c r="D869" i="10"/>
  <c r="D432" i="10"/>
  <c r="D688" i="10"/>
  <c r="D862" i="10"/>
  <c r="D473" i="10"/>
  <c r="D418" i="10"/>
  <c r="D487" i="10"/>
  <c r="D381" i="10"/>
  <c r="D637" i="10"/>
  <c r="D829" i="10"/>
  <c r="D994" i="10"/>
  <c r="D960" i="10"/>
  <c r="D408" i="10"/>
  <c r="D664" i="10"/>
  <c r="D846" i="10"/>
  <c r="D401" i="10"/>
  <c r="D1000" i="10"/>
  <c r="D759" i="10"/>
  <c r="D901" i="10"/>
  <c r="D958" i="10"/>
  <c r="D945" i="10"/>
  <c r="D890" i="10"/>
  <c r="D812" i="10"/>
  <c r="D934" i="10"/>
  <c r="D588" i="10"/>
  <c r="D498" i="10"/>
  <c r="D877" i="10"/>
  <c r="D608" i="10"/>
  <c r="D460" i="10"/>
  <c r="D665" i="10"/>
  <c r="D644" i="10"/>
  <c r="D780" i="10"/>
  <c r="D753" i="10"/>
  <c r="D631" i="10"/>
  <c r="D757" i="10"/>
  <c r="D916" i="10"/>
  <c r="D409" i="10"/>
  <c r="D976" i="10"/>
  <c r="D468" i="10"/>
  <c r="D834" i="10"/>
  <c r="D816" i="10"/>
  <c r="D410" i="10"/>
  <c r="D666" i="10"/>
  <c r="D559" i="10"/>
  <c r="D815" i="10"/>
  <c r="D478" i="10"/>
  <c r="D371" i="10"/>
  <c r="D627" i="10"/>
  <c r="D883" i="10"/>
  <c r="D518" i="10"/>
  <c r="D459" i="10"/>
  <c r="D715" i="10"/>
  <c r="D971" i="10"/>
  <c r="D429" i="10"/>
  <c r="D861" i="10"/>
  <c r="D476" i="10"/>
  <c r="D708" i="10"/>
  <c r="D641" i="10"/>
  <c r="D599" i="10"/>
  <c r="D717" i="10"/>
  <c r="D725" i="10"/>
  <c r="D528" i="10"/>
  <c r="D756" i="10"/>
  <c r="D926" i="10"/>
  <c r="D736" i="10"/>
  <c r="D522" i="10"/>
  <c r="D671" i="10"/>
  <c r="D526" i="10"/>
  <c r="D675" i="10"/>
  <c r="D566" i="10"/>
  <c r="D731" i="10"/>
  <c r="D397" i="10"/>
  <c r="D604" i="10"/>
  <c r="D353" i="10"/>
  <c r="D501" i="10"/>
  <c r="D636" i="10"/>
  <c r="D847" i="10"/>
  <c r="D915" i="10"/>
  <c r="D939" i="10"/>
  <c r="D520" i="10"/>
  <c r="D845" i="10"/>
  <c r="D905" i="10"/>
  <c r="D445" i="10"/>
  <c r="D540" i="10"/>
  <c r="D593" i="10"/>
  <c r="D617" i="10"/>
  <c r="D626" i="10"/>
  <c r="D809" i="10"/>
  <c r="D389" i="10"/>
  <c r="D425" i="10"/>
  <c r="D785" i="10"/>
  <c r="D623" i="10"/>
  <c r="D691" i="10"/>
  <c r="D779" i="10"/>
  <c r="D886" i="10"/>
  <c r="D855" i="10"/>
  <c r="D742" i="10"/>
  <c r="D798" i="10"/>
  <c r="D864" i="10"/>
  <c r="D423" i="10"/>
  <c r="D935" i="10"/>
  <c r="D605" i="10"/>
  <c r="D808" i="10"/>
  <c r="D978" i="10"/>
  <c r="D412" i="10"/>
  <c r="D440" i="10"/>
  <c r="D696" i="10"/>
  <c r="D868" i="10"/>
  <c r="D505" i="10"/>
  <c r="D492" i="10"/>
  <c r="D770" i="10"/>
  <c r="D448" i="10"/>
  <c r="D652" i="10"/>
  <c r="D714" i="10"/>
  <c r="D726" i="10"/>
  <c r="D844" i="10"/>
  <c r="D465" i="10"/>
  <c r="D737" i="10"/>
  <c r="D962" i="10"/>
  <c r="D724" i="10"/>
  <c r="D881" i="10"/>
  <c r="D848" i="10"/>
  <c r="D908" i="10"/>
  <c r="D951" i="10"/>
  <c r="D838" i="10"/>
  <c r="D372" i="10"/>
  <c r="D887" i="10"/>
  <c r="D361" i="10"/>
  <c r="D995" i="10"/>
  <c r="D989" i="10"/>
  <c r="D917" i="10"/>
  <c r="D1001" i="10"/>
  <c r="D695" i="10"/>
  <c r="D521" i="10"/>
  <c r="D790" i="10"/>
  <c r="D332" i="10"/>
  <c r="D329" i="10"/>
  <c r="D326" i="10"/>
  <c r="D335" i="10"/>
  <c r="D341" i="10"/>
  <c r="D307" i="10"/>
  <c r="D315" i="10"/>
  <c r="D334" i="10"/>
  <c r="D303" i="10"/>
  <c r="D331" i="10"/>
  <c r="D311" i="10"/>
  <c r="D342" i="10"/>
  <c r="D650" i="10"/>
  <c r="D799" i="10"/>
  <c r="D654" i="10"/>
  <c r="D803" i="10"/>
  <c r="D694" i="10"/>
  <c r="D859" i="10"/>
  <c r="D653" i="10"/>
  <c r="D424" i="10"/>
  <c r="D970" i="10"/>
  <c r="D738" i="10"/>
  <c r="D442" i="10"/>
  <c r="D446" i="10"/>
  <c r="D550" i="10"/>
  <c r="D903" i="10"/>
  <c r="D921" i="10"/>
  <c r="D508" i="10"/>
  <c r="D657" i="10"/>
  <c r="D701" i="10"/>
  <c r="D472" i="10"/>
  <c r="D364" i="10"/>
  <c r="D457" i="10"/>
  <c r="D874" i="10"/>
  <c r="D796" i="10"/>
  <c r="D762" i="10"/>
  <c r="D585" i="10"/>
  <c r="D452" i="10"/>
  <c r="D879" i="10"/>
  <c r="D947" i="10"/>
  <c r="D450" i="10"/>
  <c r="D793" i="10"/>
  <c r="D597" i="10"/>
  <c r="D464" i="10"/>
  <c r="D884" i="10"/>
  <c r="D354" i="10"/>
  <c r="D551" i="10"/>
  <c r="D413" i="10"/>
  <c r="D669" i="10"/>
  <c r="D850" i="10"/>
  <c r="D553" i="10"/>
  <c r="D668" i="10"/>
  <c r="D504" i="10"/>
  <c r="D740" i="10"/>
  <c r="D910" i="10"/>
  <c r="D681" i="10"/>
  <c r="D690" i="10"/>
  <c r="D941" i="10"/>
  <c r="D702" i="10"/>
  <c r="D860" i="10"/>
  <c r="D832" i="10"/>
  <c r="D897" i="10"/>
  <c r="D865" i="10"/>
  <c r="D544" i="10"/>
  <c r="D567" i="10"/>
  <c r="D689" i="10"/>
  <c r="D894" i="10"/>
  <c r="D393" i="10"/>
  <c r="D965" i="10"/>
  <c r="D436" i="10"/>
  <c r="D749" i="10"/>
  <c r="D529" i="10"/>
  <c r="D822" i="10"/>
  <c r="D485" i="10"/>
  <c r="D384" i="10"/>
  <c r="D768" i="10"/>
  <c r="D497" i="10"/>
  <c r="D420" i="10"/>
  <c r="D596" i="10"/>
  <c r="D517" i="10"/>
  <c r="D924" i="10"/>
  <c r="D500" i="10"/>
  <c r="D330" i="10"/>
  <c r="D347" i="10"/>
  <c r="D310" i="10"/>
  <c r="D322" i="10"/>
  <c r="D345" i="10"/>
  <c r="D305" i="10"/>
  <c r="D314" i="10"/>
  <c r="D339" i="10"/>
  <c r="D313" i="10"/>
  <c r="D316" i="10"/>
  <c r="D337" i="10"/>
  <c r="D318" i="10"/>
  <c r="D415" i="10"/>
  <c r="D927" i="10"/>
  <c r="D419" i="10"/>
  <c r="D931" i="10"/>
  <c r="D475" i="10"/>
  <c r="D386" i="10"/>
  <c r="D840" i="10"/>
  <c r="D680" i="10"/>
  <c r="D658" i="10"/>
  <c r="D909" i="10"/>
  <c r="D698" i="10"/>
  <c r="D403" i="10"/>
  <c r="D427" i="10"/>
  <c r="D733" i="10"/>
  <c r="D684" i="10"/>
  <c r="D496" i="10"/>
  <c r="D546" i="10"/>
  <c r="D872" i="10"/>
  <c r="D718" i="10"/>
  <c r="D421" i="10"/>
  <c r="D996" i="10"/>
  <c r="D823" i="10"/>
  <c r="D789" i="10"/>
  <c r="D613" i="10"/>
  <c r="D548" i="10"/>
  <c r="D474" i="10"/>
  <c r="D542" i="10"/>
  <c r="D582" i="10"/>
  <c r="D557" i="10"/>
  <c r="D912" i="10"/>
  <c r="D802" i="10"/>
  <c r="D592" i="10"/>
  <c r="D969" i="10"/>
  <c r="D482" i="10"/>
  <c r="D679" i="10"/>
  <c r="D477" i="10"/>
  <c r="D722" i="10"/>
  <c r="D893" i="10"/>
  <c r="D741" i="10"/>
  <c r="D849" i="10"/>
  <c r="D568" i="10"/>
  <c r="D782" i="10"/>
  <c r="D953" i="10"/>
  <c r="D821" i="10"/>
  <c r="D503" i="10"/>
  <c r="D577" i="10"/>
  <c r="D873" i="10"/>
  <c r="D369" i="10"/>
  <c r="D949" i="10"/>
  <c r="D404" i="10"/>
  <c r="D439" i="10"/>
  <c r="D609" i="10"/>
  <c r="D581" i="10"/>
  <c r="D572" i="10"/>
  <c r="D954" i="10"/>
  <c r="D561" i="10"/>
  <c r="D516" i="10"/>
  <c r="D692" i="10"/>
  <c r="D672" i="10"/>
  <c r="D933" i="10"/>
  <c r="D562" i="10"/>
  <c r="D728" i="10"/>
  <c r="D640" i="10"/>
  <c r="D524" i="10"/>
  <c r="D673" i="10"/>
  <c r="D676" i="10"/>
  <c r="D801" i="10"/>
  <c r="D826" i="10"/>
  <c r="D697" i="10"/>
  <c r="D350" i="10"/>
  <c r="D343" i="10"/>
  <c r="D321" i="10"/>
  <c r="D312" i="10"/>
  <c r="D320" i="10"/>
  <c r="D340" i="10"/>
  <c r="D323" i="10"/>
  <c r="D333" i="10"/>
  <c r="D349" i="10"/>
  <c r="D309" i="10"/>
  <c r="D327" i="10"/>
  <c r="D336" i="10"/>
  <c r="D543" i="10"/>
  <c r="D603" i="10"/>
  <c r="D791" i="10"/>
  <c r="D683" i="10"/>
  <c r="D615" i="10"/>
  <c r="D966" i="10"/>
  <c r="D716" i="10"/>
  <c r="D946" i="10"/>
  <c r="D569" i="10"/>
  <c r="D765" i="10"/>
  <c r="D632" i="10"/>
  <c r="D549" i="10"/>
  <c r="D484" i="10"/>
  <c r="D792" i="10"/>
  <c r="D748" i="10"/>
  <c r="D375" i="10"/>
  <c r="D805" i="10"/>
  <c r="D988" i="10"/>
  <c r="D346" i="10"/>
  <c r="D319" i="10"/>
  <c r="D328" i="10"/>
  <c r="D398" i="10"/>
  <c r="D583" i="10"/>
  <c r="D625" i="10"/>
  <c r="D385" i="10"/>
  <c r="D441" i="10"/>
  <c r="D980" i="10"/>
  <c r="D367" i="10"/>
  <c r="D466" i="10"/>
  <c r="D610" i="10"/>
  <c r="D936" i="10"/>
  <c r="D825" i="10"/>
  <c r="D444" i="10"/>
  <c r="D660" i="10"/>
  <c r="D480" i="10"/>
  <c r="D956" i="10"/>
  <c r="D898" i="10"/>
  <c r="D854" i="10"/>
  <c r="D308" i="10"/>
  <c r="D344" i="10"/>
  <c r="D338" i="10"/>
  <c r="D547" i="10"/>
  <c r="D489" i="10"/>
  <c r="D591" i="10"/>
  <c r="D438" i="10"/>
  <c r="D734" i="10"/>
  <c r="D700" i="10"/>
  <c r="D713" i="10"/>
  <c r="D376" i="10"/>
  <c r="D537" i="10"/>
  <c r="D730" i="10"/>
  <c r="D817" i="10"/>
  <c r="D348" i="10"/>
  <c r="D306" i="10"/>
  <c r="D857" i="10"/>
  <c r="D889" i="10"/>
  <c r="D435" i="10"/>
  <c r="D807" i="10"/>
  <c r="D991" i="10"/>
  <c r="D645" i="10"/>
  <c r="D837" i="10"/>
  <c r="D977" i="10"/>
  <c r="D304" i="10"/>
  <c r="D659" i="10"/>
  <c r="D870" i="10"/>
  <c r="D523" i="10"/>
  <c r="D541" i="10"/>
  <c r="D944" i="10"/>
  <c r="D876" i="10"/>
  <c r="D705" i="10"/>
  <c r="D416" i="10"/>
  <c r="D324" i="10"/>
  <c r="D394" i="10"/>
  <c r="D405" i="10"/>
  <c r="D833" i="10"/>
  <c r="D973" i="10"/>
  <c r="D885" i="10"/>
  <c r="D896" i="10"/>
  <c r="D710" i="10"/>
  <c r="D830" i="10"/>
  <c r="D325" i="10"/>
  <c r="D317" i="10"/>
  <c r="D5" i="3"/>
  <c r="D7" i="3"/>
  <c r="D12" i="3"/>
  <c r="D14" i="3"/>
  <c r="D18" i="3"/>
  <c r="D24" i="3"/>
  <c r="D28" i="3"/>
  <c r="D30" i="3"/>
  <c r="D36" i="3"/>
  <c r="D44" i="3"/>
  <c r="D9" i="3"/>
  <c r="D11" i="3"/>
  <c r="D16" i="3"/>
  <c r="D20" i="3"/>
  <c r="D22" i="3"/>
  <c r="D26" i="3"/>
  <c r="D32" i="3"/>
  <c r="D34" i="3"/>
  <c r="D38" i="3"/>
  <c r="D40" i="3"/>
  <c r="D42" i="3"/>
  <c r="D8" i="3"/>
  <c r="D23" i="3"/>
  <c r="D27" i="3"/>
  <c r="D37" i="3"/>
  <c r="D47" i="3"/>
  <c r="D3" i="3"/>
  <c r="D4" i="3"/>
  <c r="D6" i="3"/>
  <c r="D10" i="3"/>
  <c r="D13" i="3"/>
  <c r="D15" i="3"/>
  <c r="D17" i="3"/>
  <c r="D19" i="3"/>
  <c r="D21" i="3"/>
  <c r="D25" i="3"/>
  <c r="D29" i="3"/>
  <c r="D33" i="3"/>
  <c r="D41" i="3"/>
  <c r="D54" i="3"/>
  <c r="D60" i="3"/>
  <c r="D66" i="3"/>
  <c r="D68" i="3"/>
  <c r="D70" i="3"/>
  <c r="D72" i="3"/>
  <c r="D78" i="3"/>
  <c r="D98" i="3"/>
  <c r="D100" i="3"/>
  <c r="D102" i="3"/>
  <c r="D104" i="3"/>
  <c r="D108" i="3"/>
  <c r="D112" i="3"/>
  <c r="D114" i="3"/>
  <c r="D124" i="3"/>
  <c r="D130" i="3"/>
  <c r="D132" i="3"/>
  <c r="D136" i="3"/>
  <c r="D138" i="3"/>
  <c r="D140" i="3"/>
  <c r="D146" i="3"/>
  <c r="D148" i="3"/>
  <c r="D150" i="3"/>
  <c r="D154" i="3"/>
  <c r="D156" i="3"/>
  <c r="D162" i="3"/>
  <c r="D164" i="3"/>
  <c r="D166" i="3"/>
  <c r="D31" i="3"/>
  <c r="D39" i="3"/>
  <c r="D46" i="3"/>
  <c r="D53" i="3"/>
  <c r="D55" i="3"/>
  <c r="D57" i="3"/>
  <c r="D59" i="3"/>
  <c r="D63" i="3"/>
  <c r="D65" i="3"/>
  <c r="D67" i="3"/>
  <c r="D69" i="3"/>
  <c r="D73" i="3"/>
  <c r="D77" i="3"/>
  <c r="D89" i="3"/>
  <c r="D91" i="3"/>
  <c r="D93" i="3"/>
  <c r="D97" i="3"/>
  <c r="D99" i="3"/>
  <c r="D101" i="3"/>
  <c r="D103" i="3"/>
  <c r="D105" i="3"/>
  <c r="D110" i="3"/>
  <c r="D115" i="3"/>
  <c r="D117" i="3"/>
  <c r="D121" i="3"/>
  <c r="D123" i="3"/>
  <c r="D125" i="3"/>
  <c r="D129" i="3"/>
  <c r="D131" i="3"/>
  <c r="D135" i="3"/>
  <c r="D141" i="3"/>
  <c r="D143" i="3"/>
  <c r="D144" i="3"/>
  <c r="D145" i="3"/>
  <c r="D147" i="3"/>
  <c r="D151" i="3"/>
  <c r="D153" i="3"/>
  <c r="D45" i="3"/>
  <c r="D49" i="3"/>
  <c r="D51" i="3"/>
  <c r="D61" i="3"/>
  <c r="D71" i="3"/>
  <c r="D75" i="3"/>
  <c r="D79" i="3"/>
  <c r="D81" i="3"/>
  <c r="D83" i="3"/>
  <c r="D85" i="3"/>
  <c r="D87" i="3"/>
  <c r="D95" i="3"/>
  <c r="D107" i="3"/>
  <c r="D109" i="3"/>
  <c r="D111" i="3"/>
  <c r="D113" i="3"/>
  <c r="D127" i="3"/>
  <c r="D133" i="3"/>
  <c r="D137" i="3"/>
  <c r="D139" i="3"/>
  <c r="D149" i="3"/>
  <c r="D155" i="3"/>
  <c r="D157" i="3"/>
  <c r="D163" i="3"/>
  <c r="D165" i="3"/>
  <c r="D167" i="3"/>
  <c r="D35" i="3"/>
  <c r="D43" i="3"/>
  <c r="D48" i="3"/>
  <c r="D50" i="3"/>
  <c r="D52" i="3"/>
  <c r="D56" i="3"/>
  <c r="D58" i="3"/>
  <c r="D62" i="3"/>
  <c r="D64" i="3"/>
  <c r="D74" i="3"/>
  <c r="D76" i="3"/>
  <c r="D80" i="3"/>
  <c r="D82" i="3"/>
  <c r="D84" i="3"/>
  <c r="D86" i="3"/>
  <c r="D88" i="3"/>
  <c r="D90" i="3"/>
  <c r="D92" i="3"/>
  <c r="D94" i="3"/>
  <c r="D96" i="3"/>
  <c r="D106" i="3"/>
  <c r="D116" i="3"/>
  <c r="D118" i="3"/>
  <c r="D119" i="3"/>
  <c r="D120" i="3"/>
  <c r="D122" i="3"/>
  <c r="D126" i="3"/>
  <c r="D128" i="3"/>
  <c r="D134" i="3"/>
  <c r="D142" i="3"/>
  <c r="D152" i="3"/>
  <c r="D158" i="3"/>
  <c r="D160" i="3"/>
  <c r="D168" i="3"/>
  <c r="D172" i="3"/>
  <c r="D180" i="3"/>
  <c r="D598" i="3"/>
  <c r="D620" i="3"/>
  <c r="D622" i="3"/>
  <c r="D624" i="3"/>
  <c r="D638" i="3"/>
  <c r="D639" i="3"/>
  <c r="D647" i="3"/>
  <c r="D652" i="3"/>
  <c r="D654" i="3"/>
  <c r="D656" i="3"/>
  <c r="D658" i="3"/>
  <c r="D660" i="3"/>
  <c r="D663" i="3"/>
  <c r="D668" i="3"/>
  <c r="D669" i="3"/>
  <c r="D674" i="3"/>
  <c r="D679" i="3"/>
  <c r="D687" i="3"/>
  <c r="D689" i="3"/>
  <c r="D170" i="3"/>
  <c r="D174" i="3"/>
  <c r="D176" i="3"/>
  <c r="D178" i="3"/>
  <c r="D182" i="3"/>
  <c r="D184" i="3"/>
  <c r="D596" i="3"/>
  <c r="D600" i="3"/>
  <c r="D604" i="3"/>
  <c r="D610" i="3"/>
  <c r="D612" i="3"/>
  <c r="D618" i="3"/>
  <c r="D632" i="3"/>
  <c r="D636" i="3"/>
  <c r="D640" i="3"/>
  <c r="D642" i="3"/>
  <c r="D644" i="3"/>
  <c r="D646" i="3"/>
  <c r="D662" i="3"/>
  <c r="D676" i="3"/>
  <c r="D678" i="3"/>
  <c r="D682" i="3"/>
  <c r="D686" i="3"/>
  <c r="D688" i="3"/>
  <c r="D161" i="3"/>
  <c r="D169" i="3"/>
  <c r="D171" i="3"/>
  <c r="D173" i="3"/>
  <c r="D177" i="3"/>
  <c r="D183" i="3"/>
  <c r="D185" i="3"/>
  <c r="D594" i="3"/>
  <c r="D595" i="3"/>
  <c r="D599" i="3"/>
  <c r="D602" i="3"/>
  <c r="D606" i="3"/>
  <c r="D608" i="3"/>
  <c r="D609" i="3"/>
  <c r="D611" i="3"/>
  <c r="D614" i="3"/>
  <c r="D616" i="3"/>
  <c r="D617" i="3"/>
  <c r="D625" i="3"/>
  <c r="D626" i="3"/>
  <c r="D628" i="3"/>
  <c r="D630" i="3"/>
  <c r="D631" i="3"/>
  <c r="D634" i="3"/>
  <c r="D635" i="3"/>
  <c r="D643" i="3"/>
  <c r="D648" i="3"/>
  <c r="D650" i="3"/>
  <c r="D664" i="3"/>
  <c r="D666" i="3"/>
  <c r="D670" i="3"/>
  <c r="D672" i="3"/>
  <c r="D677" i="3"/>
  <c r="D680" i="3"/>
  <c r="D683" i="3"/>
  <c r="D159" i="3"/>
  <c r="D175" i="3"/>
  <c r="D179" i="3"/>
  <c r="D181" i="3"/>
  <c r="D597" i="3"/>
  <c r="D601" i="3"/>
  <c r="D603" i="3"/>
  <c r="D605" i="3"/>
  <c r="D607" i="3"/>
  <c r="D613" i="3"/>
  <c r="D615" i="3"/>
  <c r="D619" i="3"/>
  <c r="D621" i="3"/>
  <c r="D623" i="3"/>
  <c r="D627" i="3"/>
  <c r="D629" i="3"/>
  <c r="D633" i="3"/>
  <c r="D637" i="3"/>
  <c r="D641" i="3"/>
  <c r="D645" i="3"/>
  <c r="D649" i="3"/>
  <c r="D651" i="3"/>
  <c r="D653" i="3"/>
  <c r="D655" i="3"/>
  <c r="D657" i="3"/>
  <c r="D659" i="3"/>
  <c r="D661" i="3"/>
  <c r="D665" i="3"/>
  <c r="D667" i="3"/>
  <c r="D671" i="3"/>
  <c r="D673" i="3"/>
  <c r="D675" i="3"/>
  <c r="D681" i="3"/>
  <c r="D684" i="3"/>
  <c r="D691" i="3"/>
  <c r="D694" i="3"/>
  <c r="D695" i="3"/>
  <c r="D698" i="3"/>
  <c r="D699" i="3"/>
  <c r="D709" i="3"/>
  <c r="D711" i="3"/>
  <c r="D713" i="3"/>
  <c r="D715" i="3"/>
  <c r="D717" i="3"/>
  <c r="D721" i="3"/>
  <c r="D723" i="3"/>
  <c r="D725" i="3"/>
  <c r="D727" i="3"/>
  <c r="D729" i="3"/>
  <c r="D731" i="3"/>
  <c r="D733" i="3"/>
  <c r="D735" i="3"/>
  <c r="D738" i="3"/>
  <c r="D740" i="3"/>
  <c r="D742" i="3"/>
  <c r="D744" i="3"/>
  <c r="D746" i="3"/>
  <c r="D748" i="3"/>
  <c r="D750" i="3"/>
  <c r="D754" i="3"/>
  <c r="D756" i="3"/>
  <c r="D758" i="3"/>
  <c r="D771" i="3"/>
  <c r="D776" i="3"/>
  <c r="D801" i="3"/>
  <c r="D819" i="3"/>
  <c r="D825" i="3"/>
  <c r="D831" i="3"/>
  <c r="D841" i="3"/>
  <c r="D846" i="3"/>
  <c r="D847" i="3"/>
  <c r="D853" i="3"/>
  <c r="D873" i="3"/>
  <c r="D881" i="3"/>
  <c r="D893" i="3"/>
  <c r="D896" i="3"/>
  <c r="D898" i="3"/>
  <c r="D900" i="3"/>
  <c r="D902" i="3"/>
  <c r="D904" i="3"/>
  <c r="D906" i="3"/>
  <c r="D908" i="3"/>
  <c r="D916" i="3"/>
  <c r="D692" i="3"/>
  <c r="D696" i="3"/>
  <c r="D700" i="3"/>
  <c r="D706" i="3"/>
  <c r="D708" i="3"/>
  <c r="D710" i="3"/>
  <c r="D712" i="3"/>
  <c r="D714" i="3"/>
  <c r="D716" i="3"/>
  <c r="D718" i="3"/>
  <c r="D720" i="3"/>
  <c r="D722" i="3"/>
  <c r="D724" i="3"/>
  <c r="D726" i="3"/>
  <c r="D728" i="3"/>
  <c r="D730" i="3"/>
  <c r="D732" i="3"/>
  <c r="D734" i="3"/>
  <c r="D770" i="3"/>
  <c r="D780" i="3"/>
  <c r="D798" i="3"/>
  <c r="D800" i="3"/>
  <c r="D806" i="3"/>
  <c r="D810" i="3"/>
  <c r="D816" i="3"/>
  <c r="D818" i="3"/>
  <c r="D824" i="3"/>
  <c r="D828" i="3"/>
  <c r="D830" i="3"/>
  <c r="D832" i="3"/>
  <c r="D836" i="3"/>
  <c r="D840" i="3"/>
  <c r="D842" i="3"/>
  <c r="D848" i="3"/>
  <c r="D852" i="3"/>
  <c r="D856" i="3"/>
  <c r="D864" i="3"/>
  <c r="D866" i="3"/>
  <c r="D872" i="3"/>
  <c r="D876" i="3"/>
  <c r="D878" i="3"/>
  <c r="D880" i="3"/>
  <c r="D884" i="3"/>
  <c r="D886" i="3"/>
  <c r="D888" i="3"/>
  <c r="D892" i="3"/>
  <c r="D910" i="3"/>
  <c r="D914" i="3"/>
  <c r="D920" i="3"/>
  <c r="D690" i="3"/>
  <c r="D697" i="3"/>
  <c r="D702" i="3"/>
  <c r="D704" i="3"/>
  <c r="D707" i="3"/>
  <c r="D736" i="3"/>
  <c r="D752" i="3"/>
  <c r="D760" i="3"/>
  <c r="D762" i="3"/>
  <c r="D764" i="3"/>
  <c r="D766" i="3"/>
  <c r="D768" i="3"/>
  <c r="D772" i="3"/>
  <c r="D774" i="3"/>
  <c r="D778" i="3"/>
  <c r="D779" i="3"/>
  <c r="D782" i="3"/>
  <c r="D784" i="3"/>
  <c r="D786" i="3"/>
  <c r="D788" i="3"/>
  <c r="D790" i="3"/>
  <c r="D792" i="3"/>
  <c r="D794" i="3"/>
  <c r="D796" i="3"/>
  <c r="D802" i="3"/>
  <c r="D803" i="3"/>
  <c r="D804" i="3"/>
  <c r="D805" i="3"/>
  <c r="D808" i="3"/>
  <c r="D812" i="3"/>
  <c r="D814" i="3"/>
  <c r="D815" i="3"/>
  <c r="D820" i="3"/>
  <c r="D822" i="3"/>
  <c r="D823" i="3"/>
  <c r="D826" i="3"/>
  <c r="D827" i="3"/>
  <c r="D834" i="3"/>
  <c r="D835" i="3"/>
  <c r="D838" i="3"/>
  <c r="D844" i="3"/>
  <c r="D845" i="3"/>
  <c r="D850" i="3"/>
  <c r="D854" i="3"/>
  <c r="D855" i="3"/>
  <c r="D858" i="3"/>
  <c r="D860" i="3"/>
  <c r="D862" i="3"/>
  <c r="D863" i="3"/>
  <c r="D868" i="3"/>
  <c r="D869" i="3"/>
  <c r="D870" i="3"/>
  <c r="D871" i="3"/>
  <c r="D874" i="3"/>
  <c r="D875" i="3"/>
  <c r="D882" i="3"/>
  <c r="D883" i="3"/>
  <c r="D890" i="3"/>
  <c r="D891" i="3"/>
  <c r="D894" i="3"/>
  <c r="D685" i="3"/>
  <c r="D693" i="3"/>
  <c r="D701" i="3"/>
  <c r="D703" i="3"/>
  <c r="D705" i="3"/>
  <c r="D719" i="3"/>
  <c r="D737" i="3"/>
  <c r="D739" i="3"/>
  <c r="D741" i="3"/>
  <c r="D743" i="3"/>
  <c r="D745" i="3"/>
  <c r="D747" i="3"/>
  <c r="D749" i="3"/>
  <c r="D751" i="3"/>
  <c r="D753" i="3"/>
  <c r="D755" i="3"/>
  <c r="D757" i="3"/>
  <c r="D759" i="3"/>
  <c r="D761" i="3"/>
  <c r="D763" i="3"/>
  <c r="D765" i="3"/>
  <c r="D767" i="3"/>
  <c r="D769" i="3"/>
  <c r="D773" i="3"/>
  <c r="D775" i="3"/>
  <c r="D777" i="3"/>
  <c r="D781" i="3"/>
  <c r="D783" i="3"/>
  <c r="D785" i="3"/>
  <c r="D787" i="3"/>
  <c r="D789" i="3"/>
  <c r="D791" i="3"/>
  <c r="D793" i="3"/>
  <c r="D795" i="3"/>
  <c r="D797" i="3"/>
  <c r="D799" i="3"/>
  <c r="D807" i="3"/>
  <c r="D809" i="3"/>
  <c r="D811" i="3"/>
  <c r="D813" i="3"/>
  <c r="D817" i="3"/>
  <c r="D821" i="3"/>
  <c r="D829" i="3"/>
  <c r="D833" i="3"/>
  <c r="D837" i="3"/>
  <c r="D839" i="3"/>
  <c r="D843" i="3"/>
  <c r="D849" i="3"/>
  <c r="D851" i="3"/>
  <c r="D857" i="3"/>
  <c r="D859" i="3"/>
  <c r="D861" i="3"/>
  <c r="D865" i="3"/>
  <c r="D867" i="3"/>
  <c r="D877" i="3"/>
  <c r="D879" i="3"/>
  <c r="D885" i="3"/>
  <c r="D887" i="3"/>
  <c r="D889" i="3"/>
  <c r="D895" i="3"/>
  <c r="D897" i="3"/>
  <c r="D899" i="3"/>
  <c r="D901" i="3"/>
  <c r="D903" i="3"/>
  <c r="D905" i="3"/>
  <c r="D907" i="3"/>
  <c r="D909" i="3"/>
  <c r="D917" i="3"/>
  <c r="D918" i="3"/>
  <c r="D922" i="3"/>
  <c r="D937" i="3"/>
  <c r="D940" i="3"/>
  <c r="D943" i="3"/>
  <c r="D947" i="3"/>
  <c r="D954" i="3"/>
  <c r="D956" i="3"/>
  <c r="D962" i="3"/>
  <c r="D964" i="3"/>
  <c r="D969" i="3"/>
  <c r="D972" i="3"/>
  <c r="D976" i="3"/>
  <c r="D491" i="3"/>
  <c r="D515" i="3"/>
  <c r="D549" i="3"/>
  <c r="D575" i="3"/>
  <c r="D494" i="3"/>
  <c r="D539" i="3"/>
  <c r="D573" i="3"/>
  <c r="D504" i="3"/>
  <c r="D532" i="3"/>
  <c r="D560" i="3"/>
  <c r="D508" i="3"/>
  <c r="D529" i="3"/>
  <c r="D582" i="3"/>
  <c r="D285" i="10"/>
  <c r="D274" i="10"/>
  <c r="D249" i="10"/>
  <c r="D245" i="10"/>
  <c r="D234" i="10"/>
  <c r="D298" i="10"/>
  <c r="D284" i="10"/>
  <c r="D265" i="10"/>
  <c r="D258" i="10"/>
  <c r="D297" i="10"/>
  <c r="D446" i="3"/>
  <c r="D456" i="3"/>
  <c r="D474" i="3"/>
  <c r="D463" i="3"/>
  <c r="D437" i="3"/>
  <c r="D913" i="3"/>
  <c r="D921" i="3"/>
  <c r="D936" i="3"/>
  <c r="D942" i="3"/>
  <c r="D946" i="3"/>
  <c r="D958" i="3"/>
  <c r="D968" i="3"/>
  <c r="D984" i="3"/>
  <c r="D992" i="3"/>
  <c r="D994" i="3"/>
  <c r="D998" i="3"/>
  <c r="D493" i="3"/>
  <c r="D507" i="3"/>
  <c r="D517" i="3"/>
  <c r="D543" i="3"/>
  <c r="D553" i="3"/>
  <c r="D561" i="3"/>
  <c r="D577" i="3"/>
  <c r="D585" i="3"/>
  <c r="D593" i="3"/>
  <c r="D496" i="3"/>
  <c r="D523" i="3"/>
  <c r="D542" i="3"/>
  <c r="D550" i="3"/>
  <c r="D574" i="3"/>
  <c r="D590" i="3"/>
  <c r="D510" i="3"/>
  <c r="D526" i="3"/>
  <c r="D534" i="3"/>
  <c r="D552" i="3"/>
  <c r="D564" i="3"/>
  <c r="D502" i="3"/>
  <c r="D509" i="3"/>
  <c r="D519" i="3"/>
  <c r="D533" i="3"/>
  <c r="D566" i="3"/>
  <c r="D584" i="3"/>
  <c r="D256" i="10"/>
  <c r="D242" i="10"/>
  <c r="D236" i="10"/>
  <c r="D286" i="10"/>
  <c r="D263" i="10"/>
  <c r="D272" i="10"/>
  <c r="D289" i="10"/>
  <c r="D229" i="10"/>
  <c r="D280" i="10"/>
  <c r="D252" i="10"/>
  <c r="D296" i="10"/>
  <c r="D291" i="10"/>
  <c r="D277" i="10"/>
  <c r="D248" i="10"/>
  <c r="D288" i="10"/>
  <c r="D283" i="10"/>
  <c r="D254" i="10"/>
  <c r="D251" i="10"/>
  <c r="D302" i="10"/>
  <c r="D267" i="10"/>
  <c r="D455" i="3"/>
  <c r="D419" i="3"/>
  <c r="D414" i="3"/>
  <c r="D377" i="3"/>
  <c r="D432" i="3"/>
  <c r="D469" i="3"/>
  <c r="D431" i="3"/>
  <c r="D448" i="3"/>
  <c r="D383" i="3"/>
  <c r="D442" i="3"/>
  <c r="D421" i="3"/>
  <c r="D397" i="3"/>
  <c r="D392" i="3"/>
  <c r="D472" i="3"/>
  <c r="D406" i="3"/>
  <c r="D369" i="3"/>
  <c r="D473" i="3"/>
  <c r="D404" i="3"/>
  <c r="D482" i="3"/>
  <c r="D415" i="3"/>
  <c r="D370" i="3"/>
  <c r="D396" i="3"/>
  <c r="D476" i="3"/>
  <c r="D481" i="3"/>
  <c r="D435" i="3"/>
  <c r="D420" i="3"/>
  <c r="D458" i="3"/>
  <c r="D378" i="3"/>
  <c r="D447" i="3"/>
  <c r="D189" i="10"/>
  <c r="D218" i="10"/>
  <c r="D212" i="10"/>
  <c r="D210" i="10"/>
  <c r="D204" i="10"/>
  <c r="D217" i="10"/>
  <c r="D225" i="10"/>
  <c r="D214" i="10"/>
  <c r="D208" i="10"/>
  <c r="D199" i="10"/>
  <c r="D137" i="10"/>
  <c r="D120" i="10"/>
  <c r="D155" i="10"/>
  <c r="D134" i="10"/>
  <c r="D145" i="10"/>
  <c r="D160" i="10"/>
  <c r="D117" i="10"/>
  <c r="D184" i="10"/>
  <c r="D170" i="10"/>
  <c r="D114" i="10"/>
  <c r="D129" i="10"/>
  <c r="D127" i="10"/>
  <c r="D125" i="10"/>
  <c r="D151" i="10"/>
  <c r="D136" i="10"/>
  <c r="D175" i="10"/>
  <c r="D128" i="10"/>
  <c r="D144" i="10"/>
  <c r="D143" i="10"/>
  <c r="D304" i="3"/>
  <c r="D335" i="3"/>
  <c r="D289" i="3"/>
  <c r="D329" i="3"/>
  <c r="D362" i="3"/>
  <c r="D330" i="3"/>
  <c r="D361" i="3"/>
  <c r="D296" i="3"/>
  <c r="D364" i="3"/>
  <c r="D351" i="3"/>
  <c r="D344" i="3"/>
  <c r="D363" i="3"/>
  <c r="D301" i="3"/>
  <c r="D298" i="3"/>
  <c r="D353" i="3"/>
  <c r="D306" i="3"/>
  <c r="D331" i="3"/>
  <c r="D295" i="3"/>
  <c r="D314" i="3"/>
  <c r="D302" i="3"/>
  <c r="D213" i="10"/>
  <c r="D209" i="10"/>
  <c r="D198" i="10"/>
  <c r="D192" i="10"/>
  <c r="D202" i="10"/>
  <c r="D190" i="10"/>
  <c r="D186" i="10"/>
  <c r="D220" i="10"/>
  <c r="D201" i="10"/>
  <c r="D206" i="10"/>
  <c r="D104" i="10"/>
  <c r="D177" i="10"/>
  <c r="D161" i="10"/>
  <c r="D131" i="10"/>
  <c r="D169" i="10"/>
  <c r="D152" i="10"/>
  <c r="D165" i="10"/>
  <c r="D130" i="10"/>
  <c r="D166" i="10"/>
  <c r="D111" i="10"/>
  <c r="D109" i="10"/>
  <c r="D149" i="10"/>
  <c r="D132" i="10"/>
  <c r="D174" i="10"/>
  <c r="D135" i="10"/>
  <c r="D159" i="10"/>
  <c r="D138" i="10"/>
  <c r="D181" i="10"/>
  <c r="D108" i="10"/>
  <c r="D112" i="10"/>
  <c r="D163" i="10"/>
  <c r="D158" i="10"/>
  <c r="D113" i="10"/>
  <c r="D326" i="3"/>
  <c r="D303" i="3"/>
  <c r="D355" i="3"/>
  <c r="D368" i="3"/>
  <c r="D292" i="3"/>
  <c r="D350" i="3"/>
  <c r="D359" i="3"/>
  <c r="D307" i="3"/>
  <c r="D337" i="3"/>
  <c r="D309" i="3"/>
  <c r="D424" i="3"/>
  <c r="D478" i="3"/>
  <c r="D416" i="3"/>
  <c r="D423" i="3"/>
  <c r="D388" i="3"/>
  <c r="D453" i="3"/>
  <c r="D223" i="10"/>
  <c r="D221" i="10"/>
  <c r="D207" i="10"/>
  <c r="D219" i="10"/>
  <c r="D216" i="10"/>
  <c r="D196" i="10"/>
  <c r="D139" i="10"/>
  <c r="D178" i="10"/>
  <c r="D183" i="10"/>
  <c r="D146" i="10"/>
  <c r="D116" i="10"/>
  <c r="D162" i="10"/>
  <c r="D176" i="10"/>
  <c r="D164" i="10"/>
  <c r="D154" i="10"/>
  <c r="D153" i="10"/>
  <c r="D110" i="10"/>
  <c r="D342" i="3"/>
  <c r="D310" i="3"/>
  <c r="D358" i="3"/>
  <c r="D332" i="3"/>
  <c r="D348" i="3"/>
  <c r="D312" i="3"/>
  <c r="D319" i="3"/>
  <c r="D366" i="3"/>
  <c r="D336" i="3"/>
  <c r="D324" i="3"/>
  <c r="D297" i="3"/>
  <c r="D357" i="3"/>
  <c r="D912" i="3"/>
  <c r="D915" i="3"/>
  <c r="D919" i="3"/>
  <c r="D925" i="3"/>
  <c r="D926" i="3"/>
  <c r="D928" i="3"/>
  <c r="D930" i="3"/>
  <c r="D932" i="3"/>
  <c r="D934" i="3"/>
  <c r="D935" i="3"/>
  <c r="D938" i="3"/>
  <c r="D941" i="3"/>
  <c r="D944" i="3"/>
  <c r="D948" i="3"/>
  <c r="D949" i="3"/>
  <c r="D950" i="3"/>
  <c r="D951" i="3"/>
  <c r="D952" i="3"/>
  <c r="D957" i="3"/>
  <c r="D960" i="3"/>
  <c r="D965" i="3"/>
  <c r="D967" i="3"/>
  <c r="D975" i="3"/>
  <c r="D980" i="3"/>
  <c r="D982" i="3"/>
  <c r="D986" i="3"/>
  <c r="D988" i="3"/>
  <c r="D990" i="3"/>
  <c r="D991" i="3"/>
  <c r="D996" i="3"/>
  <c r="D997" i="3"/>
  <c r="D999" i="3"/>
  <c r="D1001" i="3"/>
  <c r="D487" i="3"/>
  <c r="D495" i="3"/>
  <c r="D511" i="3"/>
  <c r="D535" i="3"/>
  <c r="D545" i="3"/>
  <c r="D555" i="3"/>
  <c r="D565" i="3"/>
  <c r="D579" i="3"/>
  <c r="D587" i="3"/>
  <c r="D490" i="3"/>
  <c r="D499" i="3"/>
  <c r="D525" i="3"/>
  <c r="D544" i="3"/>
  <c r="D562" i="3"/>
  <c r="D576" i="3"/>
  <c r="D498" i="3"/>
  <c r="D520" i="3"/>
  <c r="D528" i="3"/>
  <c r="D536" i="3"/>
  <c r="D556" i="3"/>
  <c r="D570" i="3"/>
  <c r="D503" i="3"/>
  <c r="D512" i="3"/>
  <c r="D521" i="3"/>
  <c r="D551" i="3"/>
  <c r="D568" i="3"/>
  <c r="D586" i="3"/>
  <c r="D269" i="10"/>
  <c r="D238" i="10"/>
  <c r="D237" i="10"/>
  <c r="D292" i="10"/>
  <c r="D273" i="10"/>
  <c r="D295" i="10"/>
  <c r="D260" i="10"/>
  <c r="D281" i="10"/>
  <c r="D255" i="10"/>
  <c r="D231" i="10"/>
  <c r="D270" i="10"/>
  <c r="D271" i="10"/>
  <c r="D228" i="10"/>
  <c r="D266" i="10"/>
  <c r="D293" i="10"/>
  <c r="D278" i="10"/>
  <c r="D247" i="10"/>
  <c r="D299" i="10"/>
  <c r="D259" i="10"/>
  <c r="D371" i="3"/>
  <c r="D398" i="3"/>
  <c r="D468" i="3"/>
  <c r="D418" i="3"/>
  <c r="D427" i="3"/>
  <c r="D393" i="3"/>
  <c r="D410" i="3"/>
  <c r="D380" i="3"/>
  <c r="D426" i="3"/>
  <c r="D441" i="3"/>
  <c r="D401" i="3"/>
  <c r="D483" i="3"/>
  <c r="D449" i="3"/>
  <c r="D462" i="3"/>
  <c r="D385" i="3"/>
  <c r="D454" i="3"/>
  <c r="D460" i="3"/>
  <c r="D428" i="3"/>
  <c r="D408" i="3"/>
  <c r="D451" i="3"/>
  <c r="D434" i="3"/>
  <c r="D390" i="3"/>
  <c r="D417" i="3"/>
  <c r="D475" i="3"/>
  <c r="D444" i="3"/>
  <c r="D405" i="3"/>
  <c r="D379" i="3"/>
  <c r="D436" i="3"/>
  <c r="D484" i="3"/>
  <c r="D477" i="3"/>
  <c r="D168" i="10"/>
  <c r="D171" i="10"/>
  <c r="D150" i="10"/>
  <c r="D341" i="3"/>
  <c r="D317" i="3"/>
  <c r="D360" i="3"/>
  <c r="D315" i="3"/>
  <c r="D340" i="3"/>
  <c r="D322" i="3"/>
  <c r="D343" i="3"/>
  <c r="D352" i="3"/>
  <c r="D346" i="3"/>
  <c r="D464" i="3"/>
  <c r="D467" i="3"/>
  <c r="D381" i="3"/>
  <c r="D443" i="3"/>
  <c r="D372" i="3"/>
  <c r="D328" i="3"/>
  <c r="D327" i="3"/>
  <c r="D911" i="3"/>
  <c r="D923" i="3"/>
  <c r="D924" i="3"/>
  <c r="D927" i="3"/>
  <c r="D929" i="3"/>
  <c r="D931" i="3"/>
  <c r="D933" i="3"/>
  <c r="D939" i="3"/>
  <c r="D945" i="3"/>
  <c r="D953" i="3"/>
  <c r="D955" i="3"/>
  <c r="D959" i="3"/>
  <c r="D961" i="3"/>
  <c r="D963" i="3"/>
  <c r="D971" i="3"/>
  <c r="D973" i="3"/>
  <c r="D977" i="3"/>
  <c r="D979" i="3"/>
  <c r="D981" i="3"/>
  <c r="D983" i="3"/>
  <c r="D985" i="3"/>
  <c r="D987" i="3"/>
  <c r="D989" i="3"/>
  <c r="D993" i="3"/>
  <c r="D1000" i="3"/>
  <c r="D489" i="3"/>
  <c r="D497" i="3"/>
  <c r="D513" i="3"/>
  <c r="D537" i="3"/>
  <c r="D547" i="3"/>
  <c r="D557" i="3"/>
  <c r="D567" i="3"/>
  <c r="D581" i="3"/>
  <c r="D589" i="3"/>
  <c r="D492" i="3"/>
  <c r="D501" i="3"/>
  <c r="D531" i="3"/>
  <c r="D546" i="3"/>
  <c r="D571" i="3"/>
  <c r="D578" i="3"/>
  <c r="D500" i="3"/>
  <c r="D522" i="3"/>
  <c r="D530" i="3"/>
  <c r="D538" i="3"/>
  <c r="D558" i="3"/>
  <c r="D572" i="3"/>
  <c r="D506" i="3"/>
  <c r="D514" i="3"/>
  <c r="D527" i="3"/>
  <c r="D554" i="3"/>
  <c r="D569" i="3"/>
  <c r="D588" i="3"/>
  <c r="D294" i="10"/>
  <c r="D262" i="10"/>
  <c r="D244" i="10"/>
  <c r="D275" i="10"/>
  <c r="D290" i="10"/>
  <c r="D261" i="10"/>
  <c r="D287" i="10"/>
  <c r="D276" i="10"/>
  <c r="D241" i="10"/>
  <c r="D257" i="10"/>
  <c r="D227" i="10"/>
  <c r="D240" i="10"/>
  <c r="D268" i="10"/>
  <c r="D253" i="10"/>
  <c r="D301" i="10"/>
  <c r="D246" i="10"/>
  <c r="D226" i="10"/>
  <c r="D300" i="10"/>
  <c r="D235" i="10"/>
  <c r="D373" i="3"/>
  <c r="D479" i="3"/>
  <c r="D409" i="3"/>
  <c r="D391" i="3"/>
  <c r="D386" i="3"/>
  <c r="D439" i="3"/>
  <c r="D412" i="3"/>
  <c r="D425" i="3"/>
  <c r="D399" i="3"/>
  <c r="D394" i="3"/>
  <c r="D452" i="3"/>
  <c r="D445" i="3"/>
  <c r="D376" i="3"/>
  <c r="D450" i="3"/>
  <c r="D461" i="3"/>
  <c r="D413" i="3"/>
  <c r="D382" i="3"/>
  <c r="D387" i="3"/>
  <c r="D470" i="3"/>
  <c r="D459" i="3"/>
  <c r="D395" i="3"/>
  <c r="D411" i="3"/>
  <c r="D438" i="3"/>
  <c r="D422" i="3"/>
  <c r="D440" i="3"/>
  <c r="D400" i="3"/>
  <c r="D429" i="3"/>
  <c r="D403" i="3"/>
  <c r="D457" i="3"/>
  <c r="D466" i="3"/>
  <c r="D187" i="10"/>
  <c r="D188" i="10"/>
  <c r="D194" i="10"/>
  <c r="D195" i="10"/>
  <c r="D197" i="10"/>
  <c r="D185" i="10"/>
  <c r="D222" i="10"/>
  <c r="D224" i="10"/>
  <c r="D203" i="10"/>
  <c r="D200" i="10"/>
  <c r="D157" i="10"/>
  <c r="D179" i="10"/>
  <c r="D126" i="10"/>
  <c r="D180" i="10"/>
  <c r="D123" i="10"/>
  <c r="D118" i="10"/>
  <c r="D106" i="10"/>
  <c r="D115" i="10"/>
  <c r="D122" i="10"/>
  <c r="D140" i="10"/>
  <c r="D142" i="10"/>
  <c r="D141" i="10"/>
  <c r="D105" i="10"/>
  <c r="D119" i="10"/>
  <c r="D147" i="10"/>
  <c r="D172" i="10"/>
  <c r="D121" i="10"/>
  <c r="D173" i="10"/>
  <c r="D300" i="3"/>
  <c r="D356" i="3"/>
  <c r="D293" i="3"/>
  <c r="D333" i="3"/>
  <c r="D291" i="3"/>
  <c r="D334" i="3"/>
  <c r="D347" i="3"/>
  <c r="D325" i="3"/>
  <c r="D311" i="3"/>
  <c r="D294" i="3"/>
  <c r="D323" i="3"/>
  <c r="D320" i="3"/>
  <c r="D313" i="3"/>
  <c r="D299" i="3"/>
  <c r="D288" i="3"/>
  <c r="D338" i="3"/>
  <c r="D290" i="3"/>
  <c r="D349" i="3"/>
  <c r="D345" i="3"/>
  <c r="D367" i="3"/>
  <c r="D305" i="3"/>
  <c r="D354" i="3"/>
  <c r="D365" i="3"/>
  <c r="D321" i="3"/>
  <c r="D966" i="3"/>
  <c r="D970" i="3"/>
  <c r="D974" i="3"/>
  <c r="D978" i="3"/>
  <c r="D995" i="3"/>
  <c r="D505" i="3"/>
  <c r="D541" i="3"/>
  <c r="D559" i="3"/>
  <c r="D583" i="3"/>
  <c r="D591" i="3"/>
  <c r="D518" i="3"/>
  <c r="D548" i="3"/>
  <c r="D580" i="3"/>
  <c r="D524" i="3"/>
  <c r="D540" i="3"/>
  <c r="D488" i="3"/>
  <c r="D516" i="3"/>
  <c r="D563" i="3"/>
  <c r="D592" i="3"/>
  <c r="D282" i="10"/>
  <c r="D239" i="10"/>
  <c r="D230" i="10"/>
  <c r="D243" i="10"/>
  <c r="D250" i="10"/>
  <c r="D279" i="10"/>
  <c r="D264" i="10"/>
  <c r="D233" i="10"/>
  <c r="D232" i="10"/>
  <c r="D374" i="3"/>
  <c r="D471" i="3"/>
  <c r="D433" i="3"/>
  <c r="D389" i="3"/>
  <c r="D485" i="3"/>
  <c r="D375" i="3"/>
  <c r="D407" i="3"/>
  <c r="D402" i="3"/>
  <c r="D465" i="3"/>
  <c r="D430" i="3"/>
  <c r="D384" i="3"/>
  <c r="D486" i="3"/>
  <c r="D480" i="3"/>
  <c r="D215" i="10"/>
  <c r="D193" i="10"/>
  <c r="D191" i="10"/>
  <c r="D211" i="10"/>
  <c r="D205" i="10"/>
  <c r="D156" i="10"/>
  <c r="D133" i="10"/>
  <c r="D182" i="10"/>
  <c r="D124" i="10"/>
  <c r="D167" i="10"/>
  <c r="D107" i="10"/>
  <c r="D148" i="10"/>
  <c r="D339" i="3"/>
  <c r="D316" i="3"/>
  <c r="D318" i="3"/>
  <c r="D308" i="3"/>
  <c r="D100" i="10"/>
  <c r="D85" i="10"/>
  <c r="D93" i="10"/>
  <c r="D91" i="10"/>
  <c r="D86" i="10"/>
  <c r="D87" i="10"/>
  <c r="D94" i="10"/>
  <c r="D101" i="10"/>
  <c r="D95" i="10"/>
  <c r="D90" i="10"/>
  <c r="D103" i="10"/>
  <c r="D83" i="10"/>
  <c r="D97" i="10"/>
  <c r="D89" i="10"/>
  <c r="D102" i="10"/>
  <c r="D96" i="10"/>
  <c r="D98" i="10"/>
  <c r="D84" i="10"/>
  <c r="D92" i="10"/>
  <c r="D99" i="10"/>
  <c r="D88" i="10"/>
  <c r="D269" i="3"/>
  <c r="D274" i="3"/>
  <c r="D275" i="3"/>
  <c r="D287" i="3"/>
  <c r="D270" i="3"/>
  <c r="D285" i="3"/>
  <c r="D281" i="3"/>
  <c r="D286" i="3"/>
  <c r="D271" i="3"/>
  <c r="D284" i="3"/>
  <c r="D277" i="3"/>
  <c r="D267" i="3"/>
  <c r="D273" i="3"/>
  <c r="D283" i="3"/>
  <c r="D276" i="3"/>
  <c r="D278" i="3"/>
  <c r="D279" i="3"/>
  <c r="D282" i="3"/>
  <c r="D268" i="3"/>
  <c r="D272" i="3"/>
  <c r="D280" i="3"/>
  <c r="D82" i="10"/>
  <c r="D40" i="10"/>
  <c r="D47" i="10"/>
  <c r="D41" i="10"/>
  <c r="D34" i="10"/>
  <c r="D42" i="10"/>
  <c r="D12" i="10"/>
  <c r="D31" i="10"/>
  <c r="D39" i="10"/>
  <c r="D57" i="10"/>
  <c r="D48" i="10"/>
  <c r="D64" i="10"/>
  <c r="D35" i="10"/>
  <c r="D43" i="10"/>
  <c r="D16" i="10"/>
  <c r="D68" i="10"/>
  <c r="D74" i="10"/>
  <c r="D71" i="10"/>
  <c r="D19" i="10"/>
  <c r="D4" i="10"/>
  <c r="D17" i="10"/>
  <c r="D76" i="10"/>
  <c r="D56" i="10"/>
  <c r="D69" i="10"/>
  <c r="D78" i="10"/>
  <c r="D81" i="10"/>
  <c r="D20" i="10"/>
  <c r="D53" i="10"/>
  <c r="D77" i="10"/>
  <c r="D67" i="10"/>
  <c r="D49" i="10"/>
  <c r="D9" i="10"/>
  <c r="D24" i="10"/>
  <c r="D79" i="10"/>
  <c r="D10" i="10"/>
  <c r="D54" i="10"/>
  <c r="D52" i="10"/>
  <c r="D6" i="10"/>
  <c r="D14" i="10"/>
  <c r="D46" i="10"/>
  <c r="D30" i="10"/>
  <c r="D62" i="10"/>
  <c r="D55" i="10"/>
  <c r="D75" i="10"/>
  <c r="D22" i="10"/>
  <c r="D5" i="10"/>
  <c r="D3" i="10"/>
  <c r="D7" i="10"/>
  <c r="D15" i="10"/>
  <c r="D18" i="10"/>
  <c r="D11" i="10"/>
  <c r="D32" i="10"/>
  <c r="D37" i="10"/>
  <c r="D65" i="10"/>
  <c r="D36" i="10"/>
  <c r="D61" i="10"/>
  <c r="D8" i="10"/>
  <c r="D13" i="10"/>
  <c r="D45" i="10"/>
  <c r="D51" i="10"/>
  <c r="D59" i="10"/>
  <c r="D72" i="10"/>
  <c r="D50" i="10"/>
  <c r="D66" i="10"/>
  <c r="D70" i="10"/>
  <c r="D33" i="10"/>
  <c r="D28" i="10"/>
  <c r="D44" i="10"/>
  <c r="D73" i="10"/>
  <c r="D26" i="10"/>
  <c r="D63" i="10"/>
  <c r="D29" i="10"/>
  <c r="D80" i="10"/>
  <c r="D60" i="10"/>
  <c r="D58" i="10"/>
  <c r="D38" i="10"/>
  <c r="D25" i="10"/>
  <c r="D21" i="10"/>
  <c r="D2" i="10"/>
  <c r="D27" i="10"/>
  <c r="D23" i="10"/>
  <c r="D260" i="3"/>
  <c r="D200" i="3"/>
  <c r="D233" i="3"/>
  <c r="D255" i="3"/>
  <c r="D224" i="3"/>
  <c r="D220" i="3"/>
  <c r="D250" i="3"/>
  <c r="D249" i="3"/>
  <c r="D227" i="3"/>
  <c r="D217" i="3"/>
  <c r="D246" i="3"/>
  <c r="D191" i="3"/>
  <c r="D251" i="3"/>
  <c r="D198" i="3"/>
  <c r="D264" i="3"/>
  <c r="D265" i="3"/>
  <c r="D206" i="3"/>
  <c r="D216" i="3"/>
  <c r="D247" i="3"/>
  <c r="D241" i="3"/>
  <c r="D253" i="3"/>
  <c r="D237" i="3"/>
  <c r="D256" i="3"/>
  <c r="D201" i="3"/>
  <c r="D219" i="3"/>
  <c r="D229" i="3"/>
  <c r="D204" i="3"/>
  <c r="D212" i="3"/>
  <c r="D199" i="3"/>
  <c r="D225" i="3"/>
  <c r="D234" i="3"/>
  <c r="D218" i="3"/>
  <c r="D245" i="3"/>
  <c r="D263" i="3"/>
  <c r="D252" i="3"/>
  <c r="D209" i="3"/>
  <c r="D190" i="3"/>
  <c r="D208" i="3"/>
  <c r="D205" i="3"/>
  <c r="D215" i="3"/>
  <c r="D213" i="3"/>
  <c r="D242" i="3"/>
  <c r="D228" i="3"/>
  <c r="D259" i="3"/>
  <c r="D221" i="3"/>
  <c r="D258" i="3"/>
  <c r="D232" i="3"/>
  <c r="D186" i="3"/>
  <c r="D197" i="3"/>
  <c r="D231" i="3"/>
  <c r="D195" i="3"/>
  <c r="D203" i="3"/>
  <c r="D210" i="3"/>
  <c r="D248" i="3"/>
  <c r="D187" i="3"/>
  <c r="D230" i="3"/>
  <c r="D222" i="3"/>
  <c r="D238" i="3"/>
  <c r="D214" i="3"/>
  <c r="D207" i="3"/>
  <c r="D211" i="3"/>
  <c r="D202" i="3"/>
  <c r="D240" i="3"/>
  <c r="D188" i="3"/>
  <c r="D196" i="3"/>
  <c r="D239" i="3"/>
  <c r="D262" i="3"/>
  <c r="D189" i="3"/>
  <c r="D236" i="3"/>
  <c r="D193" i="3"/>
  <c r="D192" i="3"/>
  <c r="D226" i="3"/>
  <c r="D257" i="3"/>
  <c r="D261" i="3"/>
  <c r="D194" i="3"/>
  <c r="D243" i="3"/>
  <c r="D266" i="3"/>
  <c r="D254" i="3"/>
  <c r="D235" i="3"/>
  <c r="D244" i="3"/>
  <c r="D223" i="3"/>
  <c r="F96" i="11" l="1"/>
  <c r="E54" i="11"/>
  <c r="E67" i="11"/>
  <c r="K3" i="8"/>
  <c r="J3" i="8"/>
  <c r="C11" i="9"/>
  <c r="E11" i="9" s="1"/>
  <c r="P272" i="4"/>
  <c r="P286" i="4"/>
  <c r="N284" i="4"/>
  <c r="R284" i="4" s="1"/>
  <c r="P280" i="4"/>
  <c r="N278" i="4"/>
  <c r="R278" i="4" s="1"/>
  <c r="Q276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P216" i="4"/>
  <c r="P278" i="4"/>
  <c r="C99" i="9"/>
  <c r="D99" i="9" s="1"/>
  <c r="C87" i="9"/>
  <c r="H101" i="11"/>
  <c r="F99" i="11"/>
  <c r="H93" i="11"/>
  <c r="H88" i="11"/>
  <c r="G280" i="5"/>
  <c r="E280" i="5"/>
  <c r="I280" i="5"/>
  <c r="F280" i="5"/>
  <c r="S278" i="4"/>
  <c r="N286" i="4"/>
  <c r="R286" i="4" s="1"/>
  <c r="P269" i="4"/>
  <c r="Q268" i="4"/>
  <c r="N276" i="4"/>
  <c r="R276" i="4" s="1"/>
  <c r="D279" i="5"/>
  <c r="D26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H995" i="3"/>
  <c r="F995" i="3"/>
  <c r="K995" i="3"/>
  <c r="J995" i="3"/>
  <c r="I995" i="3"/>
  <c r="I978" i="3"/>
  <c r="F978" i="3"/>
  <c r="J978" i="3"/>
  <c r="K978" i="3"/>
  <c r="H978" i="3"/>
  <c r="J974" i="3"/>
  <c r="K974" i="3"/>
  <c r="F974" i="3"/>
  <c r="I974" i="3"/>
  <c r="H974" i="3"/>
  <c r="I970" i="3"/>
  <c r="J970" i="3"/>
  <c r="K970" i="3"/>
  <c r="H970" i="3"/>
  <c r="F970" i="3"/>
  <c r="J966" i="3"/>
  <c r="K966" i="3"/>
  <c r="I966" i="3"/>
  <c r="F966" i="3"/>
  <c r="H966" i="3"/>
  <c r="J1000" i="3"/>
  <c r="O1001" i="2"/>
  <c r="K1000" i="3"/>
  <c r="N1001" i="2"/>
  <c r="H1000" i="3"/>
  <c r="F1000" i="3"/>
  <c r="I1000" i="3"/>
  <c r="K993" i="3"/>
  <c r="J993" i="3"/>
  <c r="I993" i="3"/>
  <c r="H993" i="3"/>
  <c r="F993" i="3"/>
  <c r="F989" i="3"/>
  <c r="K989" i="3"/>
  <c r="J989" i="3"/>
  <c r="I989" i="3"/>
  <c r="H989" i="3"/>
  <c r="F987" i="3"/>
  <c r="K987" i="3"/>
  <c r="J987" i="3"/>
  <c r="I987" i="3"/>
  <c r="H987" i="3"/>
  <c r="H985" i="3"/>
  <c r="K985" i="3"/>
  <c r="J985" i="3"/>
  <c r="I985" i="3"/>
  <c r="F985" i="3"/>
  <c r="K983" i="3"/>
  <c r="J983" i="3"/>
  <c r="I983" i="3"/>
  <c r="F983" i="3"/>
  <c r="H983" i="3"/>
  <c r="F981" i="3"/>
  <c r="K981" i="3"/>
  <c r="J981" i="3"/>
  <c r="I981" i="3"/>
  <c r="H981" i="3"/>
  <c r="H979" i="3"/>
  <c r="F979" i="3"/>
  <c r="K979" i="3"/>
  <c r="J979" i="3"/>
  <c r="I979" i="3"/>
  <c r="F977" i="3"/>
  <c r="J977" i="3"/>
  <c r="H977" i="3"/>
  <c r="K977" i="3"/>
  <c r="I977" i="3"/>
  <c r="J973" i="3"/>
  <c r="F973" i="3"/>
  <c r="I973" i="3"/>
  <c r="H973" i="3"/>
  <c r="K973" i="3"/>
  <c r="I971" i="3"/>
  <c r="F971" i="3"/>
  <c r="J971" i="3"/>
  <c r="H971" i="3"/>
  <c r="K971" i="3"/>
  <c r="J963" i="3"/>
  <c r="F963" i="3"/>
  <c r="I963" i="3"/>
  <c r="H963" i="3"/>
  <c r="K963" i="3"/>
  <c r="J961" i="3"/>
  <c r="F961" i="3"/>
  <c r="I961" i="3"/>
  <c r="H961" i="3"/>
  <c r="K961" i="3"/>
  <c r="F959" i="3"/>
  <c r="H959" i="3"/>
  <c r="K959" i="3"/>
  <c r="J959" i="3"/>
  <c r="I959" i="3"/>
  <c r="F955" i="3"/>
  <c r="J955" i="3"/>
  <c r="H955" i="3"/>
  <c r="K955" i="3"/>
  <c r="I955" i="3"/>
  <c r="I953" i="3"/>
  <c r="F953" i="3"/>
  <c r="J953" i="3"/>
  <c r="H953" i="3"/>
  <c r="K953" i="3"/>
  <c r="H945" i="3"/>
  <c r="K945" i="3"/>
  <c r="I945" i="3"/>
  <c r="J945" i="3"/>
  <c r="F945" i="3"/>
  <c r="I939" i="3"/>
  <c r="F939" i="3"/>
  <c r="J939" i="3"/>
  <c r="H939" i="3"/>
  <c r="K939" i="3"/>
  <c r="H933" i="3"/>
  <c r="F933" i="3"/>
  <c r="K933" i="3"/>
  <c r="J933" i="3"/>
  <c r="I933" i="3"/>
  <c r="F931" i="3"/>
  <c r="H931" i="3"/>
  <c r="K931" i="3"/>
  <c r="J931" i="3"/>
  <c r="I931" i="3"/>
  <c r="F929" i="3"/>
  <c r="H929" i="3"/>
  <c r="K929" i="3"/>
  <c r="J929" i="3"/>
  <c r="I929" i="3"/>
  <c r="F927" i="3"/>
  <c r="H927" i="3"/>
  <c r="K927" i="3"/>
  <c r="J927" i="3"/>
  <c r="I927" i="3"/>
  <c r="J924" i="3"/>
  <c r="H924" i="3"/>
  <c r="F924" i="3"/>
  <c r="K924" i="3"/>
  <c r="I924" i="3"/>
  <c r="F923" i="3"/>
  <c r="H923" i="3"/>
  <c r="J923" i="3"/>
  <c r="I923" i="3"/>
  <c r="K923" i="3"/>
  <c r="F911" i="3"/>
  <c r="H911" i="3"/>
  <c r="K911" i="3"/>
  <c r="J911" i="3"/>
  <c r="I911" i="3"/>
  <c r="H1001" i="3"/>
  <c r="F1001" i="3"/>
  <c r="I1001" i="3"/>
  <c r="O1002" i="2"/>
  <c r="K1001" i="3"/>
  <c r="J1001" i="3"/>
  <c r="N1002" i="2"/>
  <c r="N1000" i="2"/>
  <c r="J999" i="3"/>
  <c r="I999" i="3"/>
  <c r="K999" i="3"/>
  <c r="O1000" i="2"/>
  <c r="H999" i="3"/>
  <c r="F999" i="3"/>
  <c r="K997" i="3"/>
  <c r="I997" i="3"/>
  <c r="F997" i="3"/>
  <c r="H997" i="3"/>
  <c r="J997" i="3"/>
  <c r="J996" i="3"/>
  <c r="F996" i="3"/>
  <c r="K996" i="3"/>
  <c r="I996" i="3"/>
  <c r="H996" i="3"/>
  <c r="K991" i="3"/>
  <c r="I991" i="3"/>
  <c r="J991" i="3"/>
  <c r="F991" i="3"/>
  <c r="H991" i="3"/>
  <c r="J990" i="3"/>
  <c r="K990" i="3"/>
  <c r="I990" i="3"/>
  <c r="H990" i="3"/>
  <c r="F990" i="3"/>
  <c r="J988" i="3"/>
  <c r="F988" i="3"/>
  <c r="K988" i="3"/>
  <c r="I988" i="3"/>
  <c r="H988" i="3"/>
  <c r="J986" i="3"/>
  <c r="F986" i="3"/>
  <c r="K986" i="3"/>
  <c r="H986" i="3"/>
  <c r="I986" i="3"/>
  <c r="I982" i="3"/>
  <c r="J982" i="3"/>
  <c r="F982" i="3"/>
  <c r="K982" i="3"/>
  <c r="H982" i="3"/>
  <c r="I980" i="3"/>
  <c r="F980" i="3"/>
  <c r="K980" i="3"/>
  <c r="H980" i="3"/>
  <c r="J980" i="3"/>
  <c r="I975" i="3"/>
  <c r="F975" i="3"/>
  <c r="J975" i="3"/>
  <c r="H975" i="3"/>
  <c r="K975" i="3"/>
  <c r="H967" i="3"/>
  <c r="K967" i="3"/>
  <c r="J967" i="3"/>
  <c r="I967" i="3"/>
  <c r="F967" i="3"/>
  <c r="F965" i="3"/>
  <c r="H965" i="3"/>
  <c r="K965" i="3"/>
  <c r="J965" i="3"/>
  <c r="I965" i="3"/>
  <c r="J960" i="3"/>
  <c r="F960" i="3"/>
  <c r="I960" i="3"/>
  <c r="K960" i="3"/>
  <c r="H960" i="3"/>
  <c r="I957" i="3"/>
  <c r="K957" i="3"/>
  <c r="F957" i="3"/>
  <c r="H957" i="3"/>
  <c r="J957" i="3"/>
  <c r="I952" i="3"/>
  <c r="J952" i="3"/>
  <c r="F952" i="3"/>
  <c r="K952" i="3"/>
  <c r="H952" i="3"/>
  <c r="I951" i="3"/>
  <c r="J951" i="3"/>
  <c r="K951" i="3"/>
  <c r="H951" i="3"/>
  <c r="F951" i="3"/>
  <c r="J950" i="3"/>
  <c r="K950" i="3"/>
  <c r="F950" i="3"/>
  <c r="I950" i="3"/>
  <c r="H950" i="3"/>
  <c r="J949" i="3"/>
  <c r="I949" i="3"/>
  <c r="K949" i="3"/>
  <c r="H949" i="3"/>
  <c r="F949" i="3"/>
  <c r="J948" i="3"/>
  <c r="F948" i="3"/>
  <c r="K948" i="3"/>
  <c r="I948" i="3"/>
  <c r="H948" i="3"/>
  <c r="J944" i="3"/>
  <c r="I944" i="3"/>
  <c r="K944" i="3"/>
  <c r="F944" i="3"/>
  <c r="H944" i="3"/>
  <c r="K941" i="3"/>
  <c r="F941" i="3"/>
  <c r="J941" i="3"/>
  <c r="I941" i="3"/>
  <c r="H941" i="3"/>
  <c r="I938" i="3"/>
  <c r="J938" i="3"/>
  <c r="F938" i="3"/>
  <c r="K938" i="3"/>
  <c r="H938" i="3"/>
  <c r="K935" i="3"/>
  <c r="H935" i="3"/>
  <c r="I935" i="3"/>
  <c r="J935" i="3"/>
  <c r="F935" i="3"/>
  <c r="J934" i="3"/>
  <c r="F934" i="3"/>
  <c r="K934" i="3"/>
  <c r="I934" i="3"/>
  <c r="H934" i="3"/>
  <c r="J932" i="3"/>
  <c r="F932" i="3"/>
  <c r="I932" i="3"/>
  <c r="K932" i="3"/>
  <c r="H932" i="3"/>
  <c r="J930" i="3"/>
  <c r="I930" i="3"/>
  <c r="F930" i="3"/>
  <c r="K930" i="3"/>
  <c r="H930" i="3"/>
  <c r="I928" i="3"/>
  <c r="J928" i="3"/>
  <c r="F928" i="3"/>
  <c r="K928" i="3"/>
  <c r="H928" i="3"/>
  <c r="I926" i="3"/>
  <c r="J926" i="3"/>
  <c r="F926" i="3"/>
  <c r="K926" i="3"/>
  <c r="H926" i="3"/>
  <c r="J925" i="3"/>
  <c r="I925" i="3"/>
  <c r="K925" i="3"/>
  <c r="H925" i="3"/>
  <c r="F925" i="3"/>
  <c r="K919" i="3"/>
  <c r="H919" i="3"/>
  <c r="J919" i="3"/>
  <c r="I919" i="3"/>
  <c r="F919" i="3"/>
  <c r="I915" i="3"/>
  <c r="H915" i="3"/>
  <c r="K915" i="3"/>
  <c r="J915" i="3"/>
  <c r="F915" i="3"/>
  <c r="F912" i="3"/>
  <c r="I912" i="3"/>
  <c r="J912" i="3"/>
  <c r="K912" i="3"/>
  <c r="H912" i="3"/>
  <c r="K998" i="3"/>
  <c r="F998" i="3"/>
  <c r="H998" i="3"/>
  <c r="I998" i="3"/>
  <c r="J998" i="3"/>
  <c r="I994" i="3"/>
  <c r="H994" i="3"/>
  <c r="J994" i="3"/>
  <c r="F994" i="3"/>
  <c r="K994" i="3"/>
  <c r="J992" i="3"/>
  <c r="F992" i="3"/>
  <c r="K992" i="3"/>
  <c r="H992" i="3"/>
  <c r="I992" i="3"/>
  <c r="J984" i="3"/>
  <c r="I984" i="3"/>
  <c r="F984" i="3"/>
  <c r="K984" i="3"/>
  <c r="H984" i="3"/>
  <c r="J968" i="3"/>
  <c r="F968" i="3"/>
  <c r="I968" i="3"/>
  <c r="K968" i="3"/>
  <c r="H968" i="3"/>
  <c r="H958" i="3"/>
  <c r="J958" i="3"/>
  <c r="I958" i="3"/>
  <c r="F958" i="3"/>
  <c r="K958" i="3"/>
  <c r="H946" i="3"/>
  <c r="J946" i="3"/>
  <c r="F946" i="3"/>
  <c r="I946" i="3"/>
  <c r="K946" i="3"/>
  <c r="H942" i="3"/>
  <c r="J942" i="3"/>
  <c r="I942" i="3"/>
  <c r="F942" i="3"/>
  <c r="K942" i="3"/>
  <c r="H936" i="3"/>
  <c r="J936" i="3"/>
  <c r="F936" i="3"/>
  <c r="I936" i="3"/>
  <c r="K936" i="3"/>
  <c r="F921" i="3"/>
  <c r="H921" i="3"/>
  <c r="K921" i="3"/>
  <c r="J921" i="3"/>
  <c r="I921" i="3"/>
  <c r="K913" i="3"/>
  <c r="J913" i="3"/>
  <c r="F913" i="3"/>
  <c r="I913" i="3"/>
  <c r="H913" i="3"/>
  <c r="J976" i="3"/>
  <c r="I976" i="3"/>
  <c r="K976" i="3"/>
  <c r="F976" i="3"/>
  <c r="H976" i="3"/>
  <c r="J972" i="3"/>
  <c r="K972" i="3"/>
  <c r="H972" i="3"/>
  <c r="I972" i="3"/>
  <c r="F972" i="3"/>
  <c r="I969" i="3"/>
  <c r="F969" i="3"/>
  <c r="J969" i="3"/>
  <c r="H969" i="3"/>
  <c r="K969" i="3"/>
  <c r="K964" i="3"/>
  <c r="F964" i="3"/>
  <c r="I964" i="3"/>
  <c r="H964" i="3"/>
  <c r="J964" i="3"/>
  <c r="I962" i="3"/>
  <c r="J962" i="3"/>
  <c r="K962" i="3"/>
  <c r="H962" i="3"/>
  <c r="F962" i="3"/>
  <c r="J956" i="3"/>
  <c r="K956" i="3"/>
  <c r="F956" i="3"/>
  <c r="I956" i="3"/>
  <c r="H956" i="3"/>
  <c r="I954" i="3"/>
  <c r="J954" i="3"/>
  <c r="F954" i="3"/>
  <c r="K954" i="3"/>
  <c r="H954" i="3"/>
  <c r="H947" i="3"/>
  <c r="F947" i="3"/>
  <c r="K947" i="3"/>
  <c r="I947" i="3"/>
  <c r="J947" i="3"/>
  <c r="I943" i="3"/>
  <c r="F943" i="3"/>
  <c r="K943" i="3"/>
  <c r="J943" i="3"/>
  <c r="H943" i="3"/>
  <c r="J940" i="3"/>
  <c r="F940" i="3"/>
  <c r="K940" i="3"/>
  <c r="I940" i="3"/>
  <c r="H940" i="3"/>
  <c r="H937" i="3"/>
  <c r="F937" i="3"/>
  <c r="K937" i="3"/>
  <c r="I937" i="3"/>
  <c r="J937" i="3"/>
  <c r="I922" i="3"/>
  <c r="J922" i="3"/>
  <c r="F922" i="3"/>
  <c r="H922" i="3"/>
  <c r="K922" i="3"/>
  <c r="J918" i="3"/>
  <c r="F918" i="3"/>
  <c r="K918" i="3"/>
  <c r="I918" i="3"/>
  <c r="H918" i="3"/>
  <c r="H917" i="3"/>
  <c r="F917" i="3"/>
  <c r="K917" i="3"/>
  <c r="J917" i="3"/>
  <c r="I917" i="3"/>
  <c r="I909" i="3"/>
  <c r="K909" i="3"/>
  <c r="F909" i="3"/>
  <c r="J909" i="3"/>
  <c r="H909" i="3"/>
  <c r="J907" i="3"/>
  <c r="F907" i="3"/>
  <c r="I907" i="3"/>
  <c r="K907" i="3"/>
  <c r="H907" i="3"/>
  <c r="I905" i="3"/>
  <c r="F905" i="3"/>
  <c r="J905" i="3"/>
  <c r="H905" i="3"/>
  <c r="K905" i="3"/>
  <c r="I903" i="3"/>
  <c r="F903" i="3"/>
  <c r="J903" i="3"/>
  <c r="H903" i="3"/>
  <c r="K903" i="3"/>
  <c r="I901" i="3"/>
  <c r="F901" i="3"/>
  <c r="J901" i="3"/>
  <c r="H901" i="3"/>
  <c r="K901" i="3"/>
  <c r="I899" i="3"/>
  <c r="F899" i="3"/>
  <c r="J899" i="3"/>
  <c r="H899" i="3"/>
  <c r="K899" i="3"/>
  <c r="I897" i="3"/>
  <c r="F897" i="3"/>
  <c r="J897" i="3"/>
  <c r="H897" i="3"/>
  <c r="K897" i="3"/>
  <c r="J895" i="3"/>
  <c r="F895" i="3"/>
  <c r="I895" i="3"/>
  <c r="H895" i="3"/>
  <c r="K895" i="3"/>
  <c r="F889" i="3"/>
  <c r="H889" i="3"/>
  <c r="K889" i="3"/>
  <c r="J889" i="3"/>
  <c r="I889" i="3"/>
  <c r="K887" i="3"/>
  <c r="F887" i="3"/>
  <c r="J887" i="3"/>
  <c r="H887" i="3"/>
  <c r="I887" i="3"/>
  <c r="H885" i="3"/>
  <c r="K885" i="3"/>
  <c r="F885" i="3"/>
  <c r="J885" i="3"/>
  <c r="I885" i="3"/>
  <c r="K879" i="3"/>
  <c r="H879" i="3"/>
  <c r="J879" i="3"/>
  <c r="I879" i="3"/>
  <c r="F879" i="3"/>
  <c r="H877" i="3"/>
  <c r="K877" i="3"/>
  <c r="F877" i="3"/>
  <c r="I877" i="3"/>
  <c r="J877" i="3"/>
  <c r="F867" i="3"/>
  <c r="H867" i="3"/>
  <c r="K867" i="3"/>
  <c r="J867" i="3"/>
  <c r="I867" i="3"/>
  <c r="H865" i="3"/>
  <c r="K865" i="3"/>
  <c r="J865" i="3"/>
  <c r="F865" i="3"/>
  <c r="I865" i="3"/>
  <c r="F861" i="3"/>
  <c r="H861" i="3"/>
  <c r="K861" i="3"/>
  <c r="J861" i="3"/>
  <c r="I861" i="3"/>
  <c r="F859" i="3"/>
  <c r="H859" i="3"/>
  <c r="K859" i="3"/>
  <c r="J859" i="3"/>
  <c r="I859" i="3"/>
  <c r="F857" i="3"/>
  <c r="H857" i="3"/>
  <c r="K857" i="3"/>
  <c r="J857" i="3"/>
  <c r="I857" i="3"/>
  <c r="H851" i="3"/>
  <c r="K851" i="3"/>
  <c r="I851" i="3"/>
  <c r="J851" i="3"/>
  <c r="F851" i="3"/>
  <c r="F849" i="3"/>
  <c r="H849" i="3"/>
  <c r="K849" i="3"/>
  <c r="J849" i="3"/>
  <c r="I849" i="3"/>
  <c r="F843" i="3"/>
  <c r="H843" i="3"/>
  <c r="K843" i="3"/>
  <c r="J843" i="3"/>
  <c r="I843" i="3"/>
  <c r="H839" i="3"/>
  <c r="K839" i="3"/>
  <c r="J839" i="3"/>
  <c r="I839" i="3"/>
  <c r="F839" i="3"/>
  <c r="F837" i="3"/>
  <c r="H837" i="3"/>
  <c r="K837" i="3"/>
  <c r="J837" i="3"/>
  <c r="I837" i="3"/>
  <c r="F833" i="3"/>
  <c r="H833" i="3"/>
  <c r="K833" i="3"/>
  <c r="J833" i="3"/>
  <c r="I833" i="3"/>
  <c r="K829" i="3"/>
  <c r="F829" i="3"/>
  <c r="J829" i="3"/>
  <c r="I829" i="3"/>
  <c r="H829" i="3"/>
  <c r="F821" i="3"/>
  <c r="H821" i="3"/>
  <c r="I821" i="3"/>
  <c r="K821" i="3"/>
  <c r="J821" i="3"/>
  <c r="K817" i="3"/>
  <c r="H817" i="3"/>
  <c r="J817" i="3"/>
  <c r="I817" i="3"/>
  <c r="F817" i="3"/>
  <c r="I813" i="3"/>
  <c r="J813" i="3"/>
  <c r="K813" i="3"/>
  <c r="F813" i="3"/>
  <c r="H813" i="3"/>
  <c r="H811" i="3"/>
  <c r="F811" i="3"/>
  <c r="K811" i="3"/>
  <c r="J811" i="3"/>
  <c r="I811" i="3"/>
  <c r="K809" i="3"/>
  <c r="H809" i="3"/>
  <c r="J809" i="3"/>
  <c r="F809" i="3"/>
  <c r="I809" i="3"/>
  <c r="H807" i="3"/>
  <c r="F807" i="3"/>
  <c r="K807" i="3"/>
  <c r="J807" i="3"/>
  <c r="I807" i="3"/>
  <c r="K799" i="3"/>
  <c r="H799" i="3"/>
  <c r="J799" i="3"/>
  <c r="I799" i="3"/>
  <c r="F799" i="3"/>
  <c r="K797" i="3"/>
  <c r="H797" i="3"/>
  <c r="J797" i="3"/>
  <c r="I797" i="3"/>
  <c r="F797" i="3"/>
  <c r="H795" i="3"/>
  <c r="I795" i="3"/>
  <c r="K795" i="3"/>
  <c r="F795" i="3"/>
  <c r="J795" i="3"/>
  <c r="H793" i="3"/>
  <c r="I793" i="3"/>
  <c r="K793" i="3"/>
  <c r="F793" i="3"/>
  <c r="J793" i="3"/>
  <c r="H791" i="3"/>
  <c r="I791" i="3"/>
  <c r="K791" i="3"/>
  <c r="F791" i="3"/>
  <c r="J791" i="3"/>
  <c r="H789" i="3"/>
  <c r="I789" i="3"/>
  <c r="K789" i="3"/>
  <c r="F789" i="3"/>
  <c r="J789" i="3"/>
  <c r="H787" i="3"/>
  <c r="I787" i="3"/>
  <c r="K787" i="3"/>
  <c r="F787" i="3"/>
  <c r="J787" i="3"/>
  <c r="H785" i="3"/>
  <c r="I785" i="3"/>
  <c r="K785" i="3"/>
  <c r="F785" i="3"/>
  <c r="J785" i="3"/>
  <c r="H783" i="3"/>
  <c r="I783" i="3"/>
  <c r="K783" i="3"/>
  <c r="F783" i="3"/>
  <c r="J783" i="3"/>
  <c r="H781" i="3"/>
  <c r="I781" i="3"/>
  <c r="K781" i="3"/>
  <c r="F781" i="3"/>
  <c r="J781" i="3"/>
  <c r="H777" i="3"/>
  <c r="I777" i="3"/>
  <c r="K777" i="3"/>
  <c r="F777" i="3"/>
  <c r="J777" i="3"/>
  <c r="J775" i="3"/>
  <c r="I775" i="3"/>
  <c r="F775" i="3"/>
  <c r="K775" i="3"/>
  <c r="H775" i="3"/>
  <c r="H773" i="3"/>
  <c r="I773" i="3"/>
  <c r="K773" i="3"/>
  <c r="F773" i="3"/>
  <c r="J773" i="3"/>
  <c r="K769" i="3"/>
  <c r="H769" i="3"/>
  <c r="J769" i="3"/>
  <c r="I769" i="3"/>
  <c r="F769" i="3"/>
  <c r="H767" i="3"/>
  <c r="I767" i="3"/>
  <c r="K767" i="3"/>
  <c r="F767" i="3"/>
  <c r="J767" i="3"/>
  <c r="H765" i="3"/>
  <c r="I765" i="3"/>
  <c r="K765" i="3"/>
  <c r="F765" i="3"/>
  <c r="J765" i="3"/>
  <c r="H763" i="3"/>
  <c r="I763" i="3"/>
  <c r="K763" i="3"/>
  <c r="F763" i="3"/>
  <c r="J763" i="3"/>
  <c r="H761" i="3"/>
  <c r="I761" i="3"/>
  <c r="K761" i="3"/>
  <c r="F761" i="3"/>
  <c r="J761" i="3"/>
  <c r="H759" i="3"/>
  <c r="I759" i="3"/>
  <c r="K759" i="3"/>
  <c r="F759" i="3"/>
  <c r="J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H751" i="3"/>
  <c r="I751" i="3"/>
  <c r="K751" i="3"/>
  <c r="F751" i="3"/>
  <c r="J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K719" i="3"/>
  <c r="H719" i="3"/>
  <c r="J719" i="3"/>
  <c r="F719" i="3"/>
  <c r="I719" i="3"/>
  <c r="F705" i="3"/>
  <c r="K705" i="3"/>
  <c r="J705" i="3"/>
  <c r="I705" i="3"/>
  <c r="H705" i="3"/>
  <c r="H703" i="3"/>
  <c r="F703" i="3"/>
  <c r="K703" i="3"/>
  <c r="J703" i="3"/>
  <c r="I703" i="3"/>
  <c r="H701" i="3"/>
  <c r="F701" i="3"/>
  <c r="K701" i="3"/>
  <c r="J701" i="3"/>
  <c r="I701" i="3"/>
  <c r="I693" i="3"/>
  <c r="J693" i="3"/>
  <c r="F693" i="3"/>
  <c r="K693" i="3"/>
  <c r="H693" i="3"/>
  <c r="K685" i="3"/>
  <c r="J685" i="3"/>
  <c r="I685" i="3"/>
  <c r="H685" i="3"/>
  <c r="F685" i="3"/>
  <c r="I894" i="3"/>
  <c r="F894" i="3"/>
  <c r="J894" i="3"/>
  <c r="K894" i="3"/>
  <c r="H894" i="3"/>
  <c r="K891" i="3"/>
  <c r="H891" i="3"/>
  <c r="I891" i="3"/>
  <c r="J891" i="3"/>
  <c r="F891" i="3"/>
  <c r="J890" i="3"/>
  <c r="F890" i="3"/>
  <c r="K890" i="3"/>
  <c r="I890" i="3"/>
  <c r="H890" i="3"/>
  <c r="K883" i="3"/>
  <c r="I883" i="3"/>
  <c r="F883" i="3"/>
  <c r="H883" i="3"/>
  <c r="J883" i="3"/>
  <c r="J882" i="3"/>
  <c r="F882" i="3"/>
  <c r="K882" i="3"/>
  <c r="I882" i="3"/>
  <c r="H882" i="3"/>
  <c r="I875" i="3"/>
  <c r="K875" i="3"/>
  <c r="H875" i="3"/>
  <c r="F875" i="3"/>
  <c r="J875" i="3"/>
  <c r="J874" i="3"/>
  <c r="K874" i="3"/>
  <c r="F874" i="3"/>
  <c r="H874" i="3"/>
  <c r="I874" i="3"/>
  <c r="I871" i="3"/>
  <c r="K871" i="3"/>
  <c r="F871" i="3"/>
  <c r="H871" i="3"/>
  <c r="J871" i="3"/>
  <c r="J870" i="3"/>
  <c r="K870" i="3"/>
  <c r="F870" i="3"/>
  <c r="I870" i="3"/>
  <c r="H870" i="3"/>
  <c r="I869" i="3"/>
  <c r="J869" i="3"/>
  <c r="K869" i="3"/>
  <c r="H869" i="3"/>
  <c r="F869" i="3"/>
  <c r="J868" i="3"/>
  <c r="K868" i="3"/>
  <c r="F868" i="3"/>
  <c r="I868" i="3"/>
  <c r="H868" i="3"/>
  <c r="I863" i="3"/>
  <c r="K863" i="3"/>
  <c r="F863" i="3"/>
  <c r="H863" i="3"/>
  <c r="J863" i="3"/>
  <c r="J862" i="3"/>
  <c r="K862" i="3"/>
  <c r="F862" i="3"/>
  <c r="I862" i="3"/>
  <c r="H862" i="3"/>
  <c r="I860" i="3"/>
  <c r="J860" i="3"/>
  <c r="F860" i="3"/>
  <c r="K860" i="3"/>
  <c r="H860" i="3"/>
  <c r="I858" i="3"/>
  <c r="J858" i="3"/>
  <c r="F858" i="3"/>
  <c r="K858" i="3"/>
  <c r="H858" i="3"/>
  <c r="K855" i="3"/>
  <c r="H855" i="3"/>
  <c r="I855" i="3"/>
  <c r="J855" i="3"/>
  <c r="F855" i="3"/>
  <c r="J854" i="3"/>
  <c r="F854" i="3"/>
  <c r="K854" i="3"/>
  <c r="I854" i="3"/>
  <c r="H854" i="3"/>
  <c r="I850" i="3"/>
  <c r="J850" i="3"/>
  <c r="K850" i="3"/>
  <c r="F850" i="3"/>
  <c r="H850" i="3"/>
  <c r="H845" i="3"/>
  <c r="I845" i="3"/>
  <c r="F845" i="3"/>
  <c r="J845" i="3"/>
  <c r="K845" i="3"/>
  <c r="J844" i="3"/>
  <c r="K844" i="3"/>
  <c r="I844" i="3"/>
  <c r="H844" i="3"/>
  <c r="F844" i="3"/>
  <c r="I838" i="3"/>
  <c r="J838" i="3"/>
  <c r="F838" i="3"/>
  <c r="K838" i="3"/>
  <c r="H838" i="3"/>
  <c r="K835" i="3"/>
  <c r="H835" i="3"/>
  <c r="I835" i="3"/>
  <c r="J835" i="3"/>
  <c r="F835" i="3"/>
  <c r="J834" i="3"/>
  <c r="F834" i="3"/>
  <c r="K834" i="3"/>
  <c r="I834" i="3"/>
  <c r="H834" i="3"/>
  <c r="K827" i="3"/>
  <c r="F827" i="3"/>
  <c r="H827" i="3"/>
  <c r="I827" i="3"/>
  <c r="J827" i="3"/>
  <c r="J826" i="3"/>
  <c r="F826" i="3"/>
  <c r="K826" i="3"/>
  <c r="I826" i="3"/>
  <c r="H826" i="3"/>
  <c r="K823" i="3"/>
  <c r="H823" i="3"/>
  <c r="I823" i="3"/>
  <c r="J823" i="3"/>
  <c r="F823" i="3"/>
  <c r="J822" i="3"/>
  <c r="F822" i="3"/>
  <c r="K822" i="3"/>
  <c r="I822" i="3"/>
  <c r="H822" i="3"/>
  <c r="I820" i="3"/>
  <c r="J820" i="3"/>
  <c r="K820" i="3"/>
  <c r="F820" i="3"/>
  <c r="H820" i="3"/>
  <c r="F815" i="3"/>
  <c r="K815" i="3"/>
  <c r="I815" i="3"/>
  <c r="H815" i="3"/>
  <c r="J815" i="3"/>
  <c r="J814" i="3"/>
  <c r="K814" i="3"/>
  <c r="I814" i="3"/>
  <c r="H814" i="3"/>
  <c r="F814" i="3"/>
  <c r="J812" i="3"/>
  <c r="F812" i="3"/>
  <c r="I812" i="3"/>
  <c r="K812" i="3"/>
  <c r="H812" i="3"/>
  <c r="J808" i="3"/>
  <c r="F808" i="3"/>
  <c r="I808" i="3"/>
  <c r="K808" i="3"/>
  <c r="H808" i="3"/>
  <c r="H805" i="3"/>
  <c r="K805" i="3"/>
  <c r="I805" i="3"/>
  <c r="F805" i="3"/>
  <c r="J805" i="3"/>
  <c r="J804" i="3"/>
  <c r="K804" i="3"/>
  <c r="I804" i="3"/>
  <c r="H804" i="3"/>
  <c r="F804" i="3"/>
  <c r="I803" i="3"/>
  <c r="J803" i="3"/>
  <c r="K803" i="3"/>
  <c r="F803" i="3"/>
  <c r="H803" i="3"/>
  <c r="I802" i="3"/>
  <c r="H802" i="3"/>
  <c r="K802" i="3"/>
  <c r="J802" i="3"/>
  <c r="F802" i="3"/>
  <c r="J796" i="3"/>
  <c r="F796" i="3"/>
  <c r="I796" i="3"/>
  <c r="K796" i="3"/>
  <c r="H796" i="3"/>
  <c r="J794" i="3"/>
  <c r="I794" i="3"/>
  <c r="F794" i="3"/>
  <c r="K794" i="3"/>
  <c r="H794" i="3"/>
  <c r="J792" i="3"/>
  <c r="I792" i="3"/>
  <c r="F792" i="3"/>
  <c r="K792" i="3"/>
  <c r="H792" i="3"/>
  <c r="J790" i="3"/>
  <c r="I790" i="3"/>
  <c r="F790" i="3"/>
  <c r="K790" i="3"/>
  <c r="H790" i="3"/>
  <c r="J788" i="3"/>
  <c r="I788" i="3"/>
  <c r="F788" i="3"/>
  <c r="K788" i="3"/>
  <c r="H788" i="3"/>
  <c r="J786" i="3"/>
  <c r="I786" i="3"/>
  <c r="F786" i="3"/>
  <c r="K786" i="3"/>
  <c r="H786" i="3"/>
  <c r="J784" i="3"/>
  <c r="I784" i="3"/>
  <c r="F784" i="3"/>
  <c r="K784" i="3"/>
  <c r="H784" i="3"/>
  <c r="J782" i="3"/>
  <c r="I782" i="3"/>
  <c r="F782" i="3"/>
  <c r="K782" i="3"/>
  <c r="H782" i="3"/>
  <c r="H779" i="3"/>
  <c r="K779" i="3"/>
  <c r="I779" i="3"/>
  <c r="J779" i="3"/>
  <c r="F779" i="3"/>
  <c r="J778" i="3"/>
  <c r="K778" i="3"/>
  <c r="I778" i="3"/>
  <c r="H778" i="3"/>
  <c r="F778" i="3"/>
  <c r="J774" i="3"/>
  <c r="F774" i="3"/>
  <c r="I774" i="3"/>
  <c r="K774" i="3"/>
  <c r="H774" i="3"/>
  <c r="J772" i="3"/>
  <c r="I772" i="3"/>
  <c r="F772" i="3"/>
  <c r="K772" i="3"/>
  <c r="H772" i="3"/>
  <c r="J768" i="3"/>
  <c r="F768" i="3"/>
  <c r="I768" i="3"/>
  <c r="K768" i="3"/>
  <c r="H768" i="3"/>
  <c r="J766" i="3"/>
  <c r="I766" i="3"/>
  <c r="F766" i="3"/>
  <c r="K766" i="3"/>
  <c r="H766" i="3"/>
  <c r="J764" i="3"/>
  <c r="I764" i="3"/>
  <c r="F764" i="3"/>
  <c r="K764" i="3"/>
  <c r="H764" i="3"/>
  <c r="J762" i="3"/>
  <c r="I762" i="3"/>
  <c r="F762" i="3"/>
  <c r="K762" i="3"/>
  <c r="H762" i="3"/>
  <c r="J760" i="3"/>
  <c r="I760" i="3"/>
  <c r="F760" i="3"/>
  <c r="K760" i="3"/>
  <c r="H760" i="3"/>
  <c r="J752" i="3"/>
  <c r="F752" i="3"/>
  <c r="I752" i="3"/>
  <c r="K752" i="3"/>
  <c r="H752" i="3"/>
  <c r="I736" i="3"/>
  <c r="F736" i="3"/>
  <c r="J736" i="3"/>
  <c r="K736" i="3"/>
  <c r="H736" i="3"/>
  <c r="K707" i="3"/>
  <c r="J707" i="3"/>
  <c r="I707" i="3"/>
  <c r="H707" i="3"/>
  <c r="F707" i="3"/>
  <c r="H704" i="3"/>
  <c r="J704" i="3"/>
  <c r="F704" i="3"/>
  <c r="K704" i="3"/>
  <c r="I704" i="3"/>
  <c r="J702" i="3"/>
  <c r="F702" i="3"/>
  <c r="I702" i="3"/>
  <c r="K702" i="3"/>
  <c r="H702" i="3"/>
  <c r="H697" i="3"/>
  <c r="I697" i="3"/>
  <c r="F697" i="3"/>
  <c r="K697" i="3"/>
  <c r="J697" i="3"/>
  <c r="H690" i="3"/>
  <c r="I690" i="3"/>
  <c r="F690" i="3"/>
  <c r="J690" i="3"/>
  <c r="K690" i="3"/>
  <c r="J920" i="3"/>
  <c r="I920" i="3"/>
  <c r="F920" i="3"/>
  <c r="K920" i="3"/>
  <c r="H920" i="3"/>
  <c r="J914" i="3"/>
  <c r="F914" i="3"/>
  <c r="K914" i="3"/>
  <c r="I914" i="3"/>
  <c r="H914" i="3"/>
  <c r="H910" i="3"/>
  <c r="J910" i="3"/>
  <c r="I910" i="3"/>
  <c r="F910" i="3"/>
  <c r="K910" i="3"/>
  <c r="F892" i="3"/>
  <c r="I892" i="3"/>
  <c r="H892" i="3"/>
  <c r="J892" i="3"/>
  <c r="K892" i="3"/>
  <c r="J888" i="3"/>
  <c r="I888" i="3"/>
  <c r="F888" i="3"/>
  <c r="K888" i="3"/>
  <c r="H888" i="3"/>
  <c r="H886" i="3"/>
  <c r="J886" i="3"/>
  <c r="F886" i="3"/>
  <c r="K886" i="3"/>
  <c r="I886" i="3"/>
  <c r="H884" i="3"/>
  <c r="J884" i="3"/>
  <c r="I884" i="3"/>
  <c r="F884" i="3"/>
  <c r="K884" i="3"/>
  <c r="H880" i="3"/>
  <c r="J880" i="3"/>
  <c r="F880" i="3"/>
  <c r="I880" i="3"/>
  <c r="K880" i="3"/>
  <c r="I878" i="3"/>
  <c r="J878" i="3"/>
  <c r="H878" i="3"/>
  <c r="K878" i="3"/>
  <c r="F878" i="3"/>
  <c r="I876" i="3"/>
  <c r="J876" i="3"/>
  <c r="K876" i="3"/>
  <c r="F876" i="3"/>
  <c r="H876" i="3"/>
  <c r="H872" i="3"/>
  <c r="J872" i="3"/>
  <c r="F872" i="3"/>
  <c r="I872" i="3"/>
  <c r="K872" i="3"/>
  <c r="J866" i="3"/>
  <c r="I866" i="3"/>
  <c r="F866" i="3"/>
  <c r="K866" i="3"/>
  <c r="H866" i="3"/>
  <c r="H864" i="3"/>
  <c r="J864" i="3"/>
  <c r="I864" i="3"/>
  <c r="F864" i="3"/>
  <c r="K864" i="3"/>
  <c r="H856" i="3"/>
  <c r="J856" i="3"/>
  <c r="I856" i="3"/>
  <c r="F856" i="3"/>
  <c r="K856" i="3"/>
  <c r="H852" i="3"/>
  <c r="J852" i="3"/>
  <c r="F852" i="3"/>
  <c r="I852" i="3"/>
  <c r="K852" i="3"/>
  <c r="H848" i="3"/>
  <c r="J848" i="3"/>
  <c r="I848" i="3"/>
  <c r="F848" i="3"/>
  <c r="K848" i="3"/>
  <c r="H842" i="3"/>
  <c r="J842" i="3"/>
  <c r="I842" i="3"/>
  <c r="F842" i="3"/>
  <c r="K842" i="3"/>
  <c r="H840" i="3"/>
  <c r="J840" i="3"/>
  <c r="F840" i="3"/>
  <c r="I840" i="3"/>
  <c r="K840" i="3"/>
  <c r="J836" i="3"/>
  <c r="I836" i="3"/>
  <c r="F836" i="3"/>
  <c r="H836" i="3"/>
  <c r="K836" i="3"/>
  <c r="H832" i="3"/>
  <c r="J832" i="3"/>
  <c r="I832" i="3"/>
  <c r="F832" i="3"/>
  <c r="K832" i="3"/>
  <c r="I830" i="3"/>
  <c r="H830" i="3"/>
  <c r="J830" i="3"/>
  <c r="F830" i="3"/>
  <c r="K830" i="3"/>
  <c r="F828" i="3"/>
  <c r="J828" i="3"/>
  <c r="H828" i="3"/>
  <c r="K828" i="3"/>
  <c r="I828" i="3"/>
  <c r="H824" i="3"/>
  <c r="J824" i="3"/>
  <c r="F824" i="3"/>
  <c r="I824" i="3"/>
  <c r="K824" i="3"/>
  <c r="H818" i="3"/>
  <c r="F818" i="3"/>
  <c r="I818" i="3"/>
  <c r="J818" i="3"/>
  <c r="K818" i="3"/>
  <c r="H816" i="3"/>
  <c r="I816" i="3"/>
  <c r="J816" i="3"/>
  <c r="F816" i="3"/>
  <c r="K816" i="3"/>
  <c r="H810" i="3"/>
  <c r="I810" i="3"/>
  <c r="J810" i="3"/>
  <c r="K810" i="3"/>
  <c r="F810" i="3"/>
  <c r="H806" i="3"/>
  <c r="I806" i="3"/>
  <c r="J806" i="3"/>
  <c r="K806" i="3"/>
  <c r="F806" i="3"/>
  <c r="I800" i="3"/>
  <c r="F800" i="3"/>
  <c r="H800" i="3"/>
  <c r="J800" i="3"/>
  <c r="K800" i="3"/>
  <c r="F798" i="3"/>
  <c r="I798" i="3"/>
  <c r="J798" i="3"/>
  <c r="H798" i="3"/>
  <c r="K798" i="3"/>
  <c r="F780" i="3"/>
  <c r="J780" i="3"/>
  <c r="I780" i="3"/>
  <c r="H780" i="3"/>
  <c r="K780" i="3"/>
  <c r="I770" i="3"/>
  <c r="F770" i="3"/>
  <c r="H770" i="3"/>
  <c r="J770" i="3"/>
  <c r="K770" i="3"/>
  <c r="H734" i="3"/>
  <c r="F734" i="3"/>
  <c r="J734" i="3"/>
  <c r="I734" i="3"/>
  <c r="K734" i="3"/>
  <c r="I732" i="3"/>
  <c r="F732" i="3"/>
  <c r="H732" i="3"/>
  <c r="J732" i="3"/>
  <c r="K732" i="3"/>
  <c r="H730" i="3"/>
  <c r="F730" i="3"/>
  <c r="J730" i="3"/>
  <c r="I730" i="3"/>
  <c r="K730" i="3"/>
  <c r="H728" i="3"/>
  <c r="F728" i="3"/>
  <c r="J728" i="3"/>
  <c r="I728" i="3"/>
  <c r="K728" i="3"/>
  <c r="I726" i="3"/>
  <c r="F726" i="3"/>
  <c r="H726" i="3"/>
  <c r="J726" i="3"/>
  <c r="K726" i="3"/>
  <c r="H724" i="3"/>
  <c r="F724" i="3"/>
  <c r="J724" i="3"/>
  <c r="I724" i="3"/>
  <c r="K724" i="3"/>
  <c r="H722" i="3"/>
  <c r="F722" i="3"/>
  <c r="J722" i="3"/>
  <c r="I722" i="3"/>
  <c r="K722" i="3"/>
  <c r="H720" i="3"/>
  <c r="F720" i="3"/>
  <c r="J720" i="3"/>
  <c r="I720" i="3"/>
  <c r="K720" i="3"/>
  <c r="H718" i="3"/>
  <c r="F718" i="3"/>
  <c r="J718" i="3"/>
  <c r="I718" i="3"/>
  <c r="K718" i="3"/>
  <c r="F716" i="3"/>
  <c r="I716" i="3"/>
  <c r="J716" i="3"/>
  <c r="H716" i="3"/>
  <c r="K716" i="3"/>
  <c r="H714" i="3"/>
  <c r="I714" i="3"/>
  <c r="F714" i="3"/>
  <c r="J714" i="3"/>
  <c r="K714" i="3"/>
  <c r="F712" i="3"/>
  <c r="I712" i="3"/>
  <c r="J712" i="3"/>
  <c r="H712" i="3"/>
  <c r="K712" i="3"/>
  <c r="H710" i="3"/>
  <c r="I710" i="3"/>
  <c r="F710" i="3"/>
  <c r="J710" i="3"/>
  <c r="K710" i="3"/>
  <c r="H708" i="3"/>
  <c r="I708" i="3"/>
  <c r="F708" i="3"/>
  <c r="J708" i="3"/>
  <c r="K708" i="3"/>
  <c r="J706" i="3"/>
  <c r="I706" i="3"/>
  <c r="K706" i="3"/>
  <c r="H706" i="3"/>
  <c r="F706" i="3"/>
  <c r="J700" i="3"/>
  <c r="F700" i="3"/>
  <c r="I700" i="3"/>
  <c r="K700" i="3"/>
  <c r="H700" i="3"/>
  <c r="J696" i="3"/>
  <c r="F696" i="3"/>
  <c r="K696" i="3"/>
  <c r="I696" i="3"/>
  <c r="H696" i="3"/>
  <c r="H692" i="3"/>
  <c r="J692" i="3"/>
  <c r="F692" i="3"/>
  <c r="I692" i="3"/>
  <c r="K692" i="3"/>
  <c r="J916" i="3"/>
  <c r="I916" i="3"/>
  <c r="K916" i="3"/>
  <c r="F916" i="3"/>
  <c r="H916" i="3"/>
  <c r="J908" i="3"/>
  <c r="K908" i="3"/>
  <c r="F908" i="3"/>
  <c r="I908" i="3"/>
  <c r="H908" i="3"/>
  <c r="I906" i="3"/>
  <c r="F906" i="3"/>
  <c r="J906" i="3"/>
  <c r="H906" i="3"/>
  <c r="K906" i="3"/>
  <c r="I904" i="3"/>
  <c r="J904" i="3"/>
  <c r="F904" i="3"/>
  <c r="K904" i="3"/>
  <c r="H904" i="3"/>
  <c r="I902" i="3"/>
  <c r="J902" i="3"/>
  <c r="F902" i="3"/>
  <c r="K902" i="3"/>
  <c r="H902" i="3"/>
  <c r="I900" i="3"/>
  <c r="J900" i="3"/>
  <c r="F900" i="3"/>
  <c r="K900" i="3"/>
  <c r="H900" i="3"/>
  <c r="I898" i="3"/>
  <c r="J898" i="3"/>
  <c r="F898" i="3"/>
  <c r="K898" i="3"/>
  <c r="H898" i="3"/>
  <c r="I896" i="3"/>
  <c r="J896" i="3"/>
  <c r="F896" i="3"/>
  <c r="K896" i="3"/>
  <c r="H896" i="3"/>
  <c r="H893" i="3"/>
  <c r="F893" i="3"/>
  <c r="K893" i="3"/>
  <c r="I893" i="3"/>
  <c r="J893" i="3"/>
  <c r="H881" i="3"/>
  <c r="F881" i="3"/>
  <c r="K881" i="3"/>
  <c r="I881" i="3"/>
  <c r="J881" i="3"/>
  <c r="I873" i="3"/>
  <c r="F873" i="3"/>
  <c r="K873" i="3"/>
  <c r="J873" i="3"/>
  <c r="H873" i="3"/>
  <c r="I853" i="3"/>
  <c r="F853" i="3"/>
  <c r="K853" i="3"/>
  <c r="J853" i="3"/>
  <c r="H853" i="3"/>
  <c r="K847" i="3"/>
  <c r="I847" i="3"/>
  <c r="H847" i="3"/>
  <c r="J847" i="3"/>
  <c r="F847" i="3"/>
  <c r="F846" i="3"/>
  <c r="I846" i="3"/>
  <c r="J846" i="3"/>
  <c r="H846" i="3"/>
  <c r="K846" i="3"/>
  <c r="K841" i="3"/>
  <c r="H841" i="3"/>
  <c r="I841" i="3"/>
  <c r="J841" i="3"/>
  <c r="F841" i="3"/>
  <c r="K831" i="3"/>
  <c r="I831" i="3"/>
  <c r="J831" i="3"/>
  <c r="H831" i="3"/>
  <c r="F831" i="3"/>
  <c r="I825" i="3"/>
  <c r="F825" i="3"/>
  <c r="K825" i="3"/>
  <c r="J825" i="3"/>
  <c r="H825" i="3"/>
  <c r="I819" i="3"/>
  <c r="J819" i="3"/>
  <c r="K819" i="3"/>
  <c r="F819" i="3"/>
  <c r="H819" i="3"/>
  <c r="I801" i="3"/>
  <c r="H801" i="3"/>
  <c r="K801" i="3"/>
  <c r="J801" i="3"/>
  <c r="F801" i="3"/>
  <c r="J776" i="3"/>
  <c r="H776" i="3"/>
  <c r="I776" i="3"/>
  <c r="F776" i="3"/>
  <c r="K776" i="3"/>
  <c r="I771" i="3"/>
  <c r="H771" i="3"/>
  <c r="K771" i="3"/>
  <c r="J771" i="3"/>
  <c r="F771" i="3"/>
  <c r="I758" i="3"/>
  <c r="H758" i="3"/>
  <c r="J758" i="3"/>
  <c r="F758" i="3"/>
  <c r="K758" i="3"/>
  <c r="I756" i="3"/>
  <c r="F756" i="3"/>
  <c r="H756" i="3"/>
  <c r="J756" i="3"/>
  <c r="K756" i="3"/>
  <c r="I754" i="3"/>
  <c r="F754" i="3"/>
  <c r="H754" i="3"/>
  <c r="J754" i="3"/>
  <c r="K754" i="3"/>
  <c r="I750" i="3"/>
  <c r="H750" i="3"/>
  <c r="J750" i="3"/>
  <c r="F750" i="3"/>
  <c r="K750" i="3"/>
  <c r="I748" i="3"/>
  <c r="F748" i="3"/>
  <c r="H748" i="3"/>
  <c r="J748" i="3"/>
  <c r="K748" i="3"/>
  <c r="I746" i="3"/>
  <c r="F746" i="3"/>
  <c r="H746" i="3"/>
  <c r="J746" i="3"/>
  <c r="K746" i="3"/>
  <c r="H744" i="3"/>
  <c r="F744" i="3"/>
  <c r="I744" i="3"/>
  <c r="J744" i="3"/>
  <c r="K744" i="3"/>
  <c r="H742" i="3"/>
  <c r="F742" i="3"/>
  <c r="I742" i="3"/>
  <c r="J742" i="3"/>
  <c r="K742" i="3"/>
  <c r="I740" i="3"/>
  <c r="F740" i="3"/>
  <c r="J740" i="3"/>
  <c r="K740" i="3"/>
  <c r="H740" i="3"/>
  <c r="I738" i="3"/>
  <c r="F738" i="3"/>
  <c r="J738" i="3"/>
  <c r="K738" i="3"/>
  <c r="H738" i="3"/>
  <c r="I735" i="3"/>
  <c r="H735" i="3"/>
  <c r="K735" i="3"/>
  <c r="J735" i="3"/>
  <c r="F735" i="3"/>
  <c r="K733" i="3"/>
  <c r="J733" i="3"/>
  <c r="I733" i="3"/>
  <c r="F733" i="3"/>
  <c r="H733" i="3"/>
  <c r="K731" i="3"/>
  <c r="H731" i="3"/>
  <c r="J731" i="3"/>
  <c r="I731" i="3"/>
  <c r="F731" i="3"/>
  <c r="K729" i="3"/>
  <c r="J729" i="3"/>
  <c r="I729" i="3"/>
  <c r="F729" i="3"/>
  <c r="H729" i="3"/>
  <c r="K727" i="3"/>
  <c r="J727" i="3"/>
  <c r="I727" i="3"/>
  <c r="F727" i="3"/>
  <c r="H727" i="3"/>
  <c r="K725" i="3"/>
  <c r="J725" i="3"/>
  <c r="I725" i="3"/>
  <c r="H725" i="3"/>
  <c r="F725" i="3"/>
  <c r="K723" i="3"/>
  <c r="I723" i="3"/>
  <c r="J723" i="3"/>
  <c r="F723" i="3"/>
  <c r="H723" i="3"/>
  <c r="K721" i="3"/>
  <c r="J721" i="3"/>
  <c r="I721" i="3"/>
  <c r="F721" i="3"/>
  <c r="H721" i="3"/>
  <c r="K717" i="3"/>
  <c r="H717" i="3"/>
  <c r="J717" i="3"/>
  <c r="I717" i="3"/>
  <c r="F717" i="3"/>
  <c r="K715" i="3"/>
  <c r="I715" i="3"/>
  <c r="J715" i="3"/>
  <c r="F715" i="3"/>
  <c r="H715" i="3"/>
  <c r="K713" i="3"/>
  <c r="J713" i="3"/>
  <c r="I713" i="3"/>
  <c r="H713" i="3"/>
  <c r="F713" i="3"/>
  <c r="K711" i="3"/>
  <c r="J711" i="3"/>
  <c r="I711" i="3"/>
  <c r="F711" i="3"/>
  <c r="H711" i="3"/>
  <c r="K709" i="3"/>
  <c r="I709" i="3"/>
  <c r="J709" i="3"/>
  <c r="H709" i="3"/>
  <c r="F709" i="3"/>
  <c r="K699" i="3"/>
  <c r="J699" i="3"/>
  <c r="I699" i="3"/>
  <c r="F699" i="3"/>
  <c r="H699" i="3"/>
  <c r="H698" i="3"/>
  <c r="J698" i="3"/>
  <c r="F698" i="3"/>
  <c r="I698" i="3"/>
  <c r="K698" i="3"/>
  <c r="K695" i="3"/>
  <c r="J695" i="3"/>
  <c r="I695" i="3"/>
  <c r="F695" i="3"/>
  <c r="H695" i="3"/>
  <c r="H694" i="3"/>
  <c r="I694" i="3"/>
  <c r="F694" i="3"/>
  <c r="J694" i="3"/>
  <c r="K694" i="3"/>
  <c r="K691" i="3"/>
  <c r="I691" i="3"/>
  <c r="J691" i="3"/>
  <c r="H691" i="3"/>
  <c r="F691" i="3"/>
  <c r="I684" i="3"/>
  <c r="F684" i="3"/>
  <c r="J684" i="3"/>
  <c r="H684" i="3"/>
  <c r="K684" i="3"/>
  <c r="F681" i="3"/>
  <c r="K681" i="3"/>
  <c r="J681" i="3"/>
  <c r="I681" i="3"/>
  <c r="H681" i="3"/>
  <c r="H675" i="3"/>
  <c r="K675" i="3"/>
  <c r="J675" i="3"/>
  <c r="F675" i="3"/>
  <c r="I675" i="3"/>
  <c r="I673" i="3"/>
  <c r="F673" i="3"/>
  <c r="J673" i="3"/>
  <c r="H673" i="3"/>
  <c r="K673" i="3"/>
  <c r="I671" i="3"/>
  <c r="J671" i="3"/>
  <c r="K671" i="3"/>
  <c r="F671" i="3"/>
  <c r="H671" i="3"/>
  <c r="I667" i="3"/>
  <c r="J667" i="3"/>
  <c r="F667" i="3"/>
  <c r="K667" i="3"/>
  <c r="H667" i="3"/>
  <c r="H665" i="3"/>
  <c r="F665" i="3"/>
  <c r="K665" i="3"/>
  <c r="J665" i="3"/>
  <c r="I665" i="3"/>
  <c r="I661" i="3"/>
  <c r="K661" i="3"/>
  <c r="J661" i="3"/>
  <c r="F661" i="3"/>
  <c r="H661" i="3"/>
  <c r="I659" i="3"/>
  <c r="F659" i="3"/>
  <c r="J659" i="3"/>
  <c r="H659" i="3"/>
  <c r="K659" i="3"/>
  <c r="I657" i="3"/>
  <c r="F657" i="3"/>
  <c r="J657" i="3"/>
  <c r="H657" i="3"/>
  <c r="K657" i="3"/>
  <c r="I655" i="3"/>
  <c r="F655" i="3"/>
  <c r="J655" i="3"/>
  <c r="H655" i="3"/>
  <c r="K655" i="3"/>
  <c r="I653" i="3"/>
  <c r="F653" i="3"/>
  <c r="J653" i="3"/>
  <c r="H653" i="3"/>
  <c r="K653" i="3"/>
  <c r="I651" i="3"/>
  <c r="F651" i="3"/>
  <c r="J651" i="3"/>
  <c r="H651" i="3"/>
  <c r="K651" i="3"/>
  <c r="H649" i="3"/>
  <c r="F649" i="3"/>
  <c r="K649" i="3"/>
  <c r="J649" i="3"/>
  <c r="I649" i="3"/>
  <c r="K645" i="3"/>
  <c r="H645" i="3"/>
  <c r="J645" i="3"/>
  <c r="F645" i="3"/>
  <c r="I645" i="3"/>
  <c r="I641" i="3"/>
  <c r="K641" i="3"/>
  <c r="J641" i="3"/>
  <c r="F641" i="3"/>
  <c r="H641" i="3"/>
  <c r="I637" i="3"/>
  <c r="J637" i="3"/>
  <c r="F637" i="3"/>
  <c r="K637" i="3"/>
  <c r="H637" i="3"/>
  <c r="H633" i="3"/>
  <c r="F633" i="3"/>
  <c r="K633" i="3"/>
  <c r="J633" i="3"/>
  <c r="I633" i="3"/>
  <c r="H629" i="3"/>
  <c r="F629" i="3"/>
  <c r="K629" i="3"/>
  <c r="J629" i="3"/>
  <c r="I629" i="3"/>
  <c r="H627" i="3"/>
  <c r="F627" i="3"/>
  <c r="K627" i="3"/>
  <c r="J627" i="3"/>
  <c r="I627" i="3"/>
  <c r="J623" i="3"/>
  <c r="F623" i="3"/>
  <c r="I623" i="3"/>
  <c r="H623" i="3"/>
  <c r="K623" i="3"/>
  <c r="J621" i="3"/>
  <c r="F621" i="3"/>
  <c r="I621" i="3"/>
  <c r="H621" i="3"/>
  <c r="K621" i="3"/>
  <c r="J619" i="3"/>
  <c r="F619" i="3"/>
  <c r="I619" i="3"/>
  <c r="H619" i="3"/>
  <c r="K619" i="3"/>
  <c r="H615" i="3"/>
  <c r="F615" i="3"/>
  <c r="K615" i="3"/>
  <c r="J615" i="3"/>
  <c r="I615" i="3"/>
  <c r="H613" i="3"/>
  <c r="F613" i="3"/>
  <c r="K613" i="3"/>
  <c r="J613" i="3"/>
  <c r="I613" i="3"/>
  <c r="H607" i="3"/>
  <c r="F607" i="3"/>
  <c r="K607" i="3"/>
  <c r="J607" i="3"/>
  <c r="I607" i="3"/>
  <c r="H605" i="3"/>
  <c r="F605" i="3"/>
  <c r="K605" i="3"/>
  <c r="J605" i="3"/>
  <c r="I605" i="3"/>
  <c r="K603" i="3"/>
  <c r="H603" i="3"/>
  <c r="J603" i="3"/>
  <c r="F603" i="3"/>
  <c r="I603" i="3"/>
  <c r="H601" i="3"/>
  <c r="F601" i="3"/>
  <c r="K601" i="3"/>
  <c r="J601" i="3"/>
  <c r="I601" i="3"/>
  <c r="J597" i="3"/>
  <c r="F597" i="3"/>
  <c r="I597" i="3"/>
  <c r="H597" i="3"/>
  <c r="K597" i="3"/>
  <c r="K181" i="3"/>
  <c r="J181" i="3"/>
  <c r="I181" i="3"/>
  <c r="F181" i="3"/>
  <c r="H181" i="3"/>
  <c r="I179" i="3"/>
  <c r="J179" i="3"/>
  <c r="F179" i="3"/>
  <c r="K179" i="3"/>
  <c r="H179" i="3"/>
  <c r="K175" i="3"/>
  <c r="J175" i="3"/>
  <c r="I175" i="3"/>
  <c r="F175" i="3"/>
  <c r="H175" i="3"/>
  <c r="I159" i="3"/>
  <c r="F159" i="3"/>
  <c r="K159" i="3"/>
  <c r="H159" i="3"/>
  <c r="J159" i="3"/>
  <c r="H683" i="3"/>
  <c r="J683" i="3"/>
  <c r="I683" i="3"/>
  <c r="K683" i="3"/>
  <c r="F683" i="3"/>
  <c r="H680" i="3"/>
  <c r="J680" i="3"/>
  <c r="F680" i="3"/>
  <c r="K680" i="3"/>
  <c r="I680" i="3"/>
  <c r="F677" i="3"/>
  <c r="K677" i="3"/>
  <c r="H677" i="3"/>
  <c r="I677" i="3"/>
  <c r="J677" i="3"/>
  <c r="I672" i="3"/>
  <c r="J672" i="3"/>
  <c r="F672" i="3"/>
  <c r="K672" i="3"/>
  <c r="H672" i="3"/>
  <c r="I670" i="3"/>
  <c r="J670" i="3"/>
  <c r="F670" i="3"/>
  <c r="K670" i="3"/>
  <c r="H670" i="3"/>
  <c r="H666" i="3"/>
  <c r="J666" i="3"/>
  <c r="F666" i="3"/>
  <c r="K666" i="3"/>
  <c r="I666" i="3"/>
  <c r="H664" i="3"/>
  <c r="F664" i="3"/>
  <c r="J664" i="3"/>
  <c r="K664" i="3"/>
  <c r="I664" i="3"/>
  <c r="I650" i="3"/>
  <c r="J650" i="3"/>
  <c r="F650" i="3"/>
  <c r="K650" i="3"/>
  <c r="H650" i="3"/>
  <c r="H648" i="3"/>
  <c r="F648" i="3"/>
  <c r="J648" i="3"/>
  <c r="K648" i="3"/>
  <c r="I648" i="3"/>
  <c r="K643" i="3"/>
  <c r="F643" i="3"/>
  <c r="J643" i="3"/>
  <c r="I643" i="3"/>
  <c r="H643" i="3"/>
  <c r="K635" i="3"/>
  <c r="I635" i="3"/>
  <c r="F635" i="3"/>
  <c r="H635" i="3"/>
  <c r="J635" i="3"/>
  <c r="J634" i="3"/>
  <c r="F634" i="3"/>
  <c r="K634" i="3"/>
  <c r="I634" i="3"/>
  <c r="H634" i="3"/>
  <c r="H631" i="3"/>
  <c r="K631" i="3"/>
  <c r="I631" i="3"/>
  <c r="F631" i="3"/>
  <c r="J631" i="3"/>
  <c r="J630" i="3"/>
  <c r="K630" i="3"/>
  <c r="I630" i="3"/>
  <c r="H630" i="3"/>
  <c r="F630" i="3"/>
  <c r="J628" i="3"/>
  <c r="F628" i="3"/>
  <c r="I628" i="3"/>
  <c r="K628" i="3"/>
  <c r="H628" i="3"/>
  <c r="I626" i="3"/>
  <c r="F626" i="3"/>
  <c r="J626" i="3"/>
  <c r="K626" i="3"/>
  <c r="H626" i="3"/>
  <c r="F625" i="3"/>
  <c r="J625" i="3"/>
  <c r="I625" i="3"/>
  <c r="K625" i="3"/>
  <c r="H625" i="3"/>
  <c r="H617" i="3"/>
  <c r="K617" i="3"/>
  <c r="I617" i="3"/>
  <c r="F617" i="3"/>
  <c r="J617" i="3"/>
  <c r="J616" i="3"/>
  <c r="K616" i="3"/>
  <c r="I616" i="3"/>
  <c r="H616" i="3"/>
  <c r="F616" i="3"/>
  <c r="J614" i="3"/>
  <c r="F614" i="3"/>
  <c r="I614" i="3"/>
  <c r="K614" i="3"/>
  <c r="H614" i="3"/>
  <c r="F611" i="3"/>
  <c r="K611" i="3"/>
  <c r="I611" i="3"/>
  <c r="J611" i="3"/>
  <c r="H611" i="3"/>
  <c r="H609" i="3"/>
  <c r="K609" i="3"/>
  <c r="I609" i="3"/>
  <c r="F609" i="3"/>
  <c r="J609" i="3"/>
  <c r="J608" i="3"/>
  <c r="K608" i="3"/>
  <c r="I608" i="3"/>
  <c r="H608" i="3"/>
  <c r="F608" i="3"/>
  <c r="J606" i="3"/>
  <c r="F606" i="3"/>
  <c r="I606" i="3"/>
  <c r="K606" i="3"/>
  <c r="H606" i="3"/>
  <c r="J602" i="3"/>
  <c r="F602" i="3"/>
  <c r="I602" i="3"/>
  <c r="K602" i="3"/>
  <c r="H602" i="3"/>
  <c r="F599" i="3"/>
  <c r="K599" i="3"/>
  <c r="I599" i="3"/>
  <c r="J599" i="3"/>
  <c r="H599" i="3"/>
  <c r="H595" i="3"/>
  <c r="K595" i="3"/>
  <c r="I595" i="3"/>
  <c r="F595" i="3"/>
  <c r="J595" i="3"/>
  <c r="J594" i="3"/>
  <c r="K594" i="3"/>
  <c r="I594" i="3"/>
  <c r="H594" i="3"/>
  <c r="F594" i="3"/>
  <c r="F185" i="3"/>
  <c r="J185" i="3"/>
  <c r="H185" i="3"/>
  <c r="I185" i="3"/>
  <c r="K185" i="3"/>
  <c r="I183" i="3"/>
  <c r="K183" i="3"/>
  <c r="H183" i="3"/>
  <c r="F183" i="3"/>
  <c r="J183" i="3"/>
  <c r="K177" i="3"/>
  <c r="I177" i="3"/>
  <c r="F177" i="3"/>
  <c r="H177" i="3"/>
  <c r="J177" i="3"/>
  <c r="K173" i="3"/>
  <c r="H173" i="3"/>
  <c r="I173" i="3"/>
  <c r="J173" i="3"/>
  <c r="F173" i="3"/>
  <c r="J171" i="3"/>
  <c r="F171" i="3"/>
  <c r="I171" i="3"/>
  <c r="H171" i="3"/>
  <c r="K171" i="3"/>
  <c r="I169" i="3"/>
  <c r="K169" i="3"/>
  <c r="H169" i="3"/>
  <c r="F169" i="3"/>
  <c r="J169" i="3"/>
  <c r="J161" i="3"/>
  <c r="H161" i="3"/>
  <c r="K161" i="3"/>
  <c r="F161" i="3"/>
  <c r="I161" i="3"/>
  <c r="H688" i="3"/>
  <c r="F688" i="3"/>
  <c r="I688" i="3"/>
  <c r="J688" i="3"/>
  <c r="K688" i="3"/>
  <c r="H686" i="3"/>
  <c r="F686" i="3"/>
  <c r="J686" i="3"/>
  <c r="K686" i="3"/>
  <c r="I686" i="3"/>
  <c r="J682" i="3"/>
  <c r="K682" i="3"/>
  <c r="H682" i="3"/>
  <c r="F682" i="3"/>
  <c r="I682" i="3"/>
  <c r="H678" i="3"/>
  <c r="J678" i="3"/>
  <c r="F678" i="3"/>
  <c r="I678" i="3"/>
  <c r="K678" i="3"/>
  <c r="J676" i="3"/>
  <c r="K676" i="3"/>
  <c r="I676" i="3"/>
  <c r="H676" i="3"/>
  <c r="F676" i="3"/>
  <c r="H662" i="3"/>
  <c r="F662" i="3"/>
  <c r="J662" i="3"/>
  <c r="I662" i="3"/>
  <c r="K662" i="3"/>
  <c r="F646" i="3"/>
  <c r="H646" i="3"/>
  <c r="I646" i="3"/>
  <c r="J646" i="3"/>
  <c r="K646" i="3"/>
  <c r="J644" i="3"/>
  <c r="F644" i="3"/>
  <c r="I644" i="3"/>
  <c r="K644" i="3"/>
  <c r="H644" i="3"/>
  <c r="J642" i="3"/>
  <c r="F642" i="3"/>
  <c r="K642" i="3"/>
  <c r="I642" i="3"/>
  <c r="H642" i="3"/>
  <c r="H640" i="3"/>
  <c r="J640" i="3"/>
  <c r="F640" i="3"/>
  <c r="I640" i="3"/>
  <c r="K640" i="3"/>
  <c r="H636" i="3"/>
  <c r="I636" i="3"/>
  <c r="J636" i="3"/>
  <c r="K636" i="3"/>
  <c r="F636" i="3"/>
  <c r="J632" i="3"/>
  <c r="F632" i="3"/>
  <c r="I632" i="3"/>
  <c r="K632" i="3"/>
  <c r="H632" i="3"/>
  <c r="H618" i="3"/>
  <c r="I618" i="3"/>
  <c r="J618" i="3"/>
  <c r="K618" i="3"/>
  <c r="F618" i="3"/>
  <c r="H612" i="3"/>
  <c r="I612" i="3"/>
  <c r="J612" i="3"/>
  <c r="K612" i="3"/>
  <c r="F612" i="3"/>
  <c r="J610" i="3"/>
  <c r="K610" i="3"/>
  <c r="I610" i="3"/>
  <c r="H610" i="3"/>
  <c r="F610" i="3"/>
  <c r="H604" i="3"/>
  <c r="I604" i="3"/>
  <c r="J604" i="3"/>
  <c r="K604" i="3"/>
  <c r="F604" i="3"/>
  <c r="H600" i="3"/>
  <c r="I600" i="3"/>
  <c r="J600" i="3"/>
  <c r="K600" i="3"/>
  <c r="F600" i="3"/>
  <c r="H596" i="3"/>
  <c r="I596" i="3"/>
  <c r="J596" i="3"/>
  <c r="K596" i="3"/>
  <c r="F596" i="3"/>
  <c r="J184" i="3"/>
  <c r="I184" i="3"/>
  <c r="K184" i="3"/>
  <c r="H184" i="3"/>
  <c r="F184" i="3"/>
  <c r="J182" i="3"/>
  <c r="K182" i="3"/>
  <c r="I182" i="3"/>
  <c r="H182" i="3"/>
  <c r="F182" i="3"/>
  <c r="H178" i="3"/>
  <c r="J178" i="3"/>
  <c r="F178" i="3"/>
  <c r="K178" i="3"/>
  <c r="I178" i="3"/>
  <c r="J176" i="3"/>
  <c r="F176" i="3"/>
  <c r="K176" i="3"/>
  <c r="I176" i="3"/>
  <c r="H176" i="3"/>
  <c r="H174" i="3"/>
  <c r="F174" i="3"/>
  <c r="J174" i="3"/>
  <c r="I174" i="3"/>
  <c r="K174" i="3"/>
  <c r="J170" i="3"/>
  <c r="I170" i="3"/>
  <c r="K170" i="3"/>
  <c r="H170" i="3"/>
  <c r="F170" i="3"/>
  <c r="K689" i="3"/>
  <c r="J689" i="3"/>
  <c r="I689" i="3"/>
  <c r="H689" i="3"/>
  <c r="F689" i="3"/>
  <c r="K687" i="3"/>
  <c r="I687" i="3"/>
  <c r="F687" i="3"/>
  <c r="J687" i="3"/>
  <c r="H687" i="3"/>
  <c r="I679" i="3"/>
  <c r="J679" i="3"/>
  <c r="K679" i="3"/>
  <c r="F679" i="3"/>
  <c r="H679" i="3"/>
  <c r="I674" i="3"/>
  <c r="J674" i="3"/>
  <c r="F674" i="3"/>
  <c r="K674" i="3"/>
  <c r="H674" i="3"/>
  <c r="I669" i="3"/>
  <c r="J669" i="3"/>
  <c r="K669" i="3"/>
  <c r="F669" i="3"/>
  <c r="H669" i="3"/>
  <c r="H668" i="3"/>
  <c r="I668" i="3"/>
  <c r="F668" i="3"/>
  <c r="J668" i="3"/>
  <c r="K668" i="3"/>
  <c r="I663" i="3"/>
  <c r="J663" i="3"/>
  <c r="K663" i="3"/>
  <c r="F663" i="3"/>
  <c r="H663" i="3"/>
  <c r="I660" i="3"/>
  <c r="J660" i="3"/>
  <c r="F660" i="3"/>
  <c r="K660" i="3"/>
  <c r="H660" i="3"/>
  <c r="I658" i="3"/>
  <c r="J658" i="3"/>
  <c r="F658" i="3"/>
  <c r="K658" i="3"/>
  <c r="H658" i="3"/>
  <c r="I656" i="3"/>
  <c r="J656" i="3"/>
  <c r="F656" i="3"/>
  <c r="K656" i="3"/>
  <c r="H656" i="3"/>
  <c r="I654" i="3"/>
  <c r="J654" i="3"/>
  <c r="F654" i="3"/>
  <c r="K654" i="3"/>
  <c r="H654" i="3"/>
  <c r="I652" i="3"/>
  <c r="J652" i="3"/>
  <c r="F652" i="3"/>
  <c r="K652" i="3"/>
  <c r="H652" i="3"/>
  <c r="I647" i="3"/>
  <c r="J647" i="3"/>
  <c r="K647" i="3"/>
  <c r="F647" i="3"/>
  <c r="H647" i="3"/>
  <c r="K639" i="3"/>
  <c r="I639" i="3"/>
  <c r="H639" i="3"/>
  <c r="J639" i="3"/>
  <c r="F639" i="3"/>
  <c r="H638" i="3"/>
  <c r="I638" i="3"/>
  <c r="F638" i="3"/>
  <c r="J638" i="3"/>
  <c r="K638" i="3"/>
  <c r="J624" i="3"/>
  <c r="K624" i="3"/>
  <c r="I624" i="3"/>
  <c r="H624" i="3"/>
  <c r="F624" i="3"/>
  <c r="I622" i="3"/>
  <c r="F622" i="3"/>
  <c r="J622" i="3"/>
  <c r="K622" i="3"/>
  <c r="H622" i="3"/>
  <c r="I620" i="3"/>
  <c r="F620" i="3"/>
  <c r="J620" i="3"/>
  <c r="K620" i="3"/>
  <c r="H620" i="3"/>
  <c r="J598" i="3"/>
  <c r="K598" i="3"/>
  <c r="I598" i="3"/>
  <c r="H598" i="3"/>
  <c r="F598" i="3"/>
  <c r="H180" i="3"/>
  <c r="F180" i="3"/>
  <c r="I180" i="3"/>
  <c r="J180" i="3"/>
  <c r="K180" i="3"/>
  <c r="J172" i="3"/>
  <c r="F172" i="3"/>
  <c r="K172" i="3"/>
  <c r="I172" i="3"/>
  <c r="H172" i="3"/>
  <c r="J168" i="3"/>
  <c r="K168" i="3"/>
  <c r="I168" i="3"/>
  <c r="H168" i="3"/>
  <c r="F168" i="3"/>
  <c r="K160" i="3"/>
  <c r="H160" i="3"/>
  <c r="F160" i="3"/>
  <c r="J160" i="3"/>
  <c r="I160" i="3"/>
  <c r="K158" i="3"/>
  <c r="H158" i="3"/>
  <c r="F158" i="3"/>
  <c r="J158" i="3"/>
  <c r="I158" i="3"/>
  <c r="K152" i="3"/>
  <c r="H152" i="3"/>
  <c r="F152" i="3"/>
  <c r="J152" i="3"/>
  <c r="I152" i="3"/>
  <c r="K142" i="3"/>
  <c r="H142" i="3"/>
  <c r="F142" i="3"/>
  <c r="J142" i="3"/>
  <c r="I142" i="3"/>
  <c r="K134" i="3"/>
  <c r="H134" i="3"/>
  <c r="F134" i="3"/>
  <c r="J134" i="3"/>
  <c r="I134" i="3"/>
  <c r="K128" i="3"/>
  <c r="I128" i="3"/>
  <c r="H128" i="3"/>
  <c r="F128" i="3"/>
  <c r="J128" i="3"/>
  <c r="J126" i="3"/>
  <c r="K126" i="3"/>
  <c r="I126" i="3"/>
  <c r="H126" i="3"/>
  <c r="F126" i="3"/>
  <c r="K122" i="3"/>
  <c r="H122" i="3"/>
  <c r="F122" i="3"/>
  <c r="J122" i="3"/>
  <c r="I122" i="3"/>
  <c r="K120" i="3"/>
  <c r="I120" i="3"/>
  <c r="H120" i="3"/>
  <c r="F120" i="3"/>
  <c r="J120" i="3"/>
  <c r="H119" i="3"/>
  <c r="F119" i="3"/>
  <c r="J119" i="3"/>
  <c r="I119" i="3"/>
  <c r="K119" i="3"/>
  <c r="H118" i="3"/>
  <c r="I118" i="3"/>
  <c r="J118" i="3"/>
  <c r="K118" i="3"/>
  <c r="F118" i="3"/>
  <c r="K116" i="3"/>
  <c r="I116" i="3"/>
  <c r="F116" i="3"/>
  <c r="J116" i="3"/>
  <c r="H116" i="3"/>
  <c r="I106" i="3"/>
  <c r="F106" i="3"/>
  <c r="K106" i="3"/>
  <c r="H106" i="3"/>
  <c r="J106" i="3"/>
  <c r="K96" i="3"/>
  <c r="J96" i="3"/>
  <c r="F96" i="3"/>
  <c r="I96" i="3"/>
  <c r="H96" i="3"/>
  <c r="J94" i="3"/>
  <c r="H94" i="3"/>
  <c r="K94" i="3"/>
  <c r="I94" i="3"/>
  <c r="F94" i="3"/>
  <c r="K92" i="3"/>
  <c r="J92" i="3"/>
  <c r="F92" i="3"/>
  <c r="I92" i="3"/>
  <c r="H92" i="3"/>
  <c r="K90" i="3"/>
  <c r="H90" i="3"/>
  <c r="I90" i="3"/>
  <c r="F90" i="3"/>
  <c r="J90" i="3"/>
  <c r="K88" i="3"/>
  <c r="H88" i="3"/>
  <c r="I88" i="3"/>
  <c r="F88" i="3"/>
  <c r="J88" i="3"/>
  <c r="H86" i="3"/>
  <c r="J86" i="3"/>
  <c r="K86" i="3"/>
  <c r="I86" i="3"/>
  <c r="F86" i="3"/>
  <c r="I84" i="3"/>
  <c r="K84" i="3"/>
  <c r="H84" i="3"/>
  <c r="J84" i="3"/>
  <c r="F84" i="3"/>
  <c r="H82" i="3"/>
  <c r="J82" i="3"/>
  <c r="K82" i="3"/>
  <c r="I82" i="3"/>
  <c r="F82" i="3"/>
  <c r="I80" i="3"/>
  <c r="K80" i="3"/>
  <c r="H80" i="3"/>
  <c r="J80" i="3"/>
  <c r="F80" i="3"/>
  <c r="K76" i="3"/>
  <c r="J76" i="3"/>
  <c r="F76" i="3"/>
  <c r="I76" i="3"/>
  <c r="H76" i="3"/>
  <c r="J74" i="3"/>
  <c r="I74" i="3"/>
  <c r="K74" i="3"/>
  <c r="H74" i="3"/>
  <c r="F74" i="3"/>
  <c r="K64" i="3"/>
  <c r="J64" i="3"/>
  <c r="F64" i="3"/>
  <c r="I64" i="3"/>
  <c r="H64" i="3"/>
  <c r="K62" i="3"/>
  <c r="H62" i="3"/>
  <c r="I62" i="3"/>
  <c r="F62" i="3"/>
  <c r="J62" i="3"/>
  <c r="K58" i="3"/>
  <c r="I58" i="3"/>
  <c r="F58" i="3"/>
  <c r="H58" i="3"/>
  <c r="J58" i="3"/>
  <c r="K56" i="3"/>
  <c r="H56" i="3"/>
  <c r="I56" i="3"/>
  <c r="F56" i="3"/>
  <c r="J56" i="3"/>
  <c r="K52" i="3"/>
  <c r="I52" i="3"/>
  <c r="F52" i="3"/>
  <c r="H52" i="3"/>
  <c r="J52" i="3"/>
  <c r="I50" i="3"/>
  <c r="K50" i="3"/>
  <c r="H50" i="3"/>
  <c r="J50" i="3"/>
  <c r="F50" i="3"/>
  <c r="H48" i="3"/>
  <c r="K48" i="3"/>
  <c r="J48" i="3"/>
  <c r="I48" i="3"/>
  <c r="F48" i="3"/>
  <c r="H43" i="3"/>
  <c r="F43" i="3"/>
  <c r="J43" i="3"/>
  <c r="I43" i="3"/>
  <c r="K43" i="3"/>
  <c r="H35" i="3"/>
  <c r="F35" i="3"/>
  <c r="J35" i="3"/>
  <c r="I35" i="3"/>
  <c r="K35" i="3"/>
  <c r="I167" i="3"/>
  <c r="F167" i="3"/>
  <c r="J167" i="3"/>
  <c r="H167" i="3"/>
  <c r="K167" i="3"/>
  <c r="H165" i="3"/>
  <c r="I165" i="3"/>
  <c r="F165" i="3"/>
  <c r="J165" i="3"/>
  <c r="K165" i="3"/>
  <c r="H163" i="3"/>
  <c r="I163" i="3"/>
  <c r="J163" i="3"/>
  <c r="K163" i="3"/>
  <c r="F163" i="3"/>
  <c r="J157" i="3"/>
  <c r="F157" i="3"/>
  <c r="K157" i="3"/>
  <c r="I157" i="3"/>
  <c r="H157" i="3"/>
  <c r="H155" i="3"/>
  <c r="J155" i="3"/>
  <c r="I155" i="3"/>
  <c r="K155" i="3"/>
  <c r="F155" i="3"/>
  <c r="H149" i="3"/>
  <c r="J149" i="3"/>
  <c r="F149" i="3"/>
  <c r="I149" i="3"/>
  <c r="K149" i="3"/>
  <c r="H139" i="3"/>
  <c r="J139" i="3"/>
  <c r="F139" i="3"/>
  <c r="I139" i="3"/>
  <c r="K139" i="3"/>
  <c r="H137" i="3"/>
  <c r="J137" i="3"/>
  <c r="F137" i="3"/>
  <c r="I137" i="3"/>
  <c r="K137" i="3"/>
  <c r="I133" i="3"/>
  <c r="F133" i="3"/>
  <c r="J133" i="3"/>
  <c r="H133" i="3"/>
  <c r="K133" i="3"/>
  <c r="J127" i="3"/>
  <c r="F127" i="3"/>
  <c r="I127" i="3"/>
  <c r="H127" i="3"/>
  <c r="K127" i="3"/>
  <c r="H113" i="3"/>
  <c r="I113" i="3"/>
  <c r="F113" i="3"/>
  <c r="J113" i="3"/>
  <c r="K113" i="3"/>
  <c r="H111" i="3"/>
  <c r="J111" i="3"/>
  <c r="F111" i="3"/>
  <c r="I111" i="3"/>
  <c r="K111" i="3"/>
  <c r="I109" i="3"/>
  <c r="K109" i="3"/>
  <c r="H109" i="3"/>
  <c r="F109" i="3"/>
  <c r="J109" i="3"/>
  <c r="H107" i="3"/>
  <c r="I107" i="3"/>
  <c r="J107" i="3"/>
  <c r="F107" i="3"/>
  <c r="K107" i="3"/>
  <c r="H95" i="3"/>
  <c r="F95" i="3"/>
  <c r="J95" i="3"/>
  <c r="I95" i="3"/>
  <c r="K95" i="3"/>
  <c r="H87" i="3"/>
  <c r="F87" i="3"/>
  <c r="J87" i="3"/>
  <c r="K87" i="3"/>
  <c r="I87" i="3"/>
  <c r="H85" i="3"/>
  <c r="F85" i="3"/>
  <c r="J85" i="3"/>
  <c r="K85" i="3"/>
  <c r="I85" i="3"/>
  <c r="H83" i="3"/>
  <c r="F83" i="3"/>
  <c r="J83" i="3"/>
  <c r="I83" i="3"/>
  <c r="K83" i="3"/>
  <c r="H81" i="3"/>
  <c r="F81" i="3"/>
  <c r="J81" i="3"/>
  <c r="K81" i="3"/>
  <c r="I81" i="3"/>
  <c r="H79" i="3"/>
  <c r="F79" i="3"/>
  <c r="J79" i="3"/>
  <c r="I79" i="3"/>
  <c r="K79" i="3"/>
  <c r="H75" i="3"/>
  <c r="F75" i="3"/>
  <c r="J75" i="3"/>
  <c r="I75" i="3"/>
  <c r="K75" i="3"/>
  <c r="I71" i="3"/>
  <c r="H71" i="3"/>
  <c r="F71" i="3"/>
  <c r="J71" i="3"/>
  <c r="K71" i="3"/>
  <c r="H61" i="3"/>
  <c r="F61" i="3"/>
  <c r="J61" i="3"/>
  <c r="K61" i="3"/>
  <c r="I61" i="3"/>
  <c r="H51" i="3"/>
  <c r="F51" i="3"/>
  <c r="J51" i="3"/>
  <c r="K51" i="3"/>
  <c r="I51" i="3"/>
  <c r="H49" i="3"/>
  <c r="F49" i="3"/>
  <c r="J49" i="3"/>
  <c r="I49" i="3"/>
  <c r="K49" i="3"/>
  <c r="H45" i="3"/>
  <c r="J45" i="3"/>
  <c r="I45" i="3"/>
  <c r="K45" i="3"/>
  <c r="F45" i="3"/>
  <c r="J153" i="3"/>
  <c r="I153" i="3"/>
  <c r="F153" i="3"/>
  <c r="H153" i="3"/>
  <c r="K153" i="3"/>
  <c r="F151" i="3"/>
  <c r="H151" i="3"/>
  <c r="J151" i="3"/>
  <c r="K151" i="3"/>
  <c r="I151" i="3"/>
  <c r="J147" i="3"/>
  <c r="F147" i="3"/>
  <c r="H147" i="3"/>
  <c r="I147" i="3"/>
  <c r="K147" i="3"/>
  <c r="J145" i="3"/>
  <c r="I145" i="3"/>
  <c r="F145" i="3"/>
  <c r="H145" i="3"/>
  <c r="K145" i="3"/>
  <c r="K144" i="3"/>
  <c r="H144" i="3"/>
  <c r="F144" i="3"/>
  <c r="J144" i="3"/>
  <c r="I144" i="3"/>
  <c r="F143" i="3"/>
  <c r="K143" i="3"/>
  <c r="J143" i="3"/>
  <c r="H143" i="3"/>
  <c r="I143" i="3"/>
  <c r="F141" i="3"/>
  <c r="H141" i="3"/>
  <c r="J141" i="3"/>
  <c r="K141" i="3"/>
  <c r="I141" i="3"/>
  <c r="H135" i="3"/>
  <c r="J135" i="3"/>
  <c r="F135" i="3"/>
  <c r="I135" i="3"/>
  <c r="K135" i="3"/>
  <c r="H131" i="3"/>
  <c r="J131" i="3"/>
  <c r="F131" i="3"/>
  <c r="I131" i="3"/>
  <c r="K131" i="3"/>
  <c r="H129" i="3"/>
  <c r="F129" i="3"/>
  <c r="J129" i="3"/>
  <c r="I129" i="3"/>
  <c r="K129" i="3"/>
  <c r="J125" i="3"/>
  <c r="F125" i="3"/>
  <c r="I125" i="3"/>
  <c r="H125" i="3"/>
  <c r="K125" i="3"/>
  <c r="H123" i="3"/>
  <c r="J123" i="3"/>
  <c r="F123" i="3"/>
  <c r="I123" i="3"/>
  <c r="K123" i="3"/>
  <c r="F121" i="3"/>
  <c r="H121" i="3"/>
  <c r="J121" i="3"/>
  <c r="K121" i="3"/>
  <c r="I121" i="3"/>
  <c r="H117" i="3"/>
  <c r="F117" i="3"/>
  <c r="J117" i="3"/>
  <c r="I117" i="3"/>
  <c r="K117" i="3"/>
  <c r="H115" i="3"/>
  <c r="F115" i="3"/>
  <c r="J115" i="3"/>
  <c r="I115" i="3"/>
  <c r="K115" i="3"/>
  <c r="I110" i="3"/>
  <c r="K110" i="3"/>
  <c r="H110" i="3"/>
  <c r="J110" i="3"/>
  <c r="F110" i="3"/>
  <c r="H105" i="3"/>
  <c r="F105" i="3"/>
  <c r="J105" i="3"/>
  <c r="I105" i="3"/>
  <c r="K105" i="3"/>
  <c r="H103" i="3"/>
  <c r="I103" i="3"/>
  <c r="F103" i="3"/>
  <c r="J103" i="3"/>
  <c r="K103" i="3"/>
  <c r="H101" i="3"/>
  <c r="I101" i="3"/>
  <c r="F101" i="3"/>
  <c r="J101" i="3"/>
  <c r="K101" i="3"/>
  <c r="H99" i="3"/>
  <c r="I99" i="3"/>
  <c r="F99" i="3"/>
  <c r="J99" i="3"/>
  <c r="K99" i="3"/>
  <c r="H97" i="3"/>
  <c r="J97" i="3"/>
  <c r="F97" i="3"/>
  <c r="I97" i="3"/>
  <c r="K97" i="3"/>
  <c r="H93" i="3"/>
  <c r="F93" i="3"/>
  <c r="J93" i="3"/>
  <c r="K93" i="3"/>
  <c r="I93" i="3"/>
  <c r="H91" i="3"/>
  <c r="F91" i="3"/>
  <c r="J91" i="3"/>
  <c r="I91" i="3"/>
  <c r="K91" i="3"/>
  <c r="H89" i="3"/>
  <c r="F89" i="3"/>
  <c r="J89" i="3"/>
  <c r="K89" i="3"/>
  <c r="I89" i="3"/>
  <c r="I77" i="3"/>
  <c r="H77" i="3"/>
  <c r="F77" i="3"/>
  <c r="J77" i="3"/>
  <c r="K77" i="3"/>
  <c r="H73" i="3"/>
  <c r="F73" i="3"/>
  <c r="J73" i="3"/>
  <c r="K73" i="3"/>
  <c r="I73" i="3"/>
  <c r="I69" i="3"/>
  <c r="H69" i="3"/>
  <c r="F69" i="3"/>
  <c r="J69" i="3"/>
  <c r="K69" i="3"/>
  <c r="I67" i="3"/>
  <c r="H67" i="3"/>
  <c r="F67" i="3"/>
  <c r="J67" i="3"/>
  <c r="K67" i="3"/>
  <c r="H65" i="3"/>
  <c r="J65" i="3"/>
  <c r="F65" i="3"/>
  <c r="I65" i="3"/>
  <c r="K65" i="3"/>
  <c r="H63" i="3"/>
  <c r="F63" i="3"/>
  <c r="J63" i="3"/>
  <c r="I63" i="3"/>
  <c r="K63" i="3"/>
  <c r="I59" i="3"/>
  <c r="H59" i="3"/>
  <c r="F59" i="3"/>
  <c r="J59" i="3"/>
  <c r="K59" i="3"/>
  <c r="H57" i="3"/>
  <c r="F57" i="3"/>
  <c r="J57" i="3"/>
  <c r="K57" i="3"/>
  <c r="I57" i="3"/>
  <c r="H55" i="3"/>
  <c r="F55" i="3"/>
  <c r="J55" i="3"/>
  <c r="K55" i="3"/>
  <c r="I55" i="3"/>
  <c r="I53" i="3"/>
  <c r="H53" i="3"/>
  <c r="F53" i="3"/>
  <c r="J53" i="3"/>
  <c r="K53" i="3"/>
  <c r="I46" i="3"/>
  <c r="K46" i="3"/>
  <c r="F46" i="3"/>
  <c r="J46" i="3"/>
  <c r="H46" i="3"/>
  <c r="K39" i="3"/>
  <c r="I39" i="3"/>
  <c r="H39" i="3"/>
  <c r="F39" i="3"/>
  <c r="J39" i="3"/>
  <c r="K31" i="3"/>
  <c r="I31" i="3"/>
  <c r="H31" i="3"/>
  <c r="F31" i="3"/>
  <c r="J31" i="3"/>
  <c r="I166" i="3"/>
  <c r="H166" i="3"/>
  <c r="F166" i="3"/>
  <c r="J166" i="3"/>
  <c r="K166" i="3"/>
  <c r="J164" i="3"/>
  <c r="I164" i="3"/>
  <c r="K164" i="3"/>
  <c r="F164" i="3"/>
  <c r="H164" i="3"/>
  <c r="J162" i="3"/>
  <c r="I162" i="3"/>
  <c r="H162" i="3"/>
  <c r="K162" i="3"/>
  <c r="F162" i="3"/>
  <c r="I156" i="3"/>
  <c r="H156" i="3"/>
  <c r="J156" i="3"/>
  <c r="F156" i="3"/>
  <c r="K156" i="3"/>
  <c r="I154" i="3"/>
  <c r="K154" i="3"/>
  <c r="H154" i="3"/>
  <c r="J154" i="3"/>
  <c r="F154" i="3"/>
  <c r="K150" i="3"/>
  <c r="I150" i="3"/>
  <c r="H150" i="3"/>
  <c r="F150" i="3"/>
  <c r="J150" i="3"/>
  <c r="J148" i="3"/>
  <c r="K148" i="3"/>
  <c r="F148" i="3"/>
  <c r="H148" i="3"/>
  <c r="I148" i="3"/>
  <c r="K146" i="3"/>
  <c r="I146" i="3"/>
  <c r="H146" i="3"/>
  <c r="J146" i="3"/>
  <c r="F146" i="3"/>
  <c r="K140" i="3"/>
  <c r="I140" i="3"/>
  <c r="H140" i="3"/>
  <c r="F140" i="3"/>
  <c r="J140" i="3"/>
  <c r="J138" i="3"/>
  <c r="K138" i="3"/>
  <c r="I138" i="3"/>
  <c r="H138" i="3"/>
  <c r="F138" i="3"/>
  <c r="I136" i="3"/>
  <c r="K136" i="3"/>
  <c r="H136" i="3"/>
  <c r="J136" i="3"/>
  <c r="F136" i="3"/>
  <c r="J132" i="3"/>
  <c r="K132" i="3"/>
  <c r="I132" i="3"/>
  <c r="H132" i="3"/>
  <c r="F132" i="3"/>
  <c r="K130" i="3"/>
  <c r="H130" i="3"/>
  <c r="F130" i="3"/>
  <c r="J130" i="3"/>
  <c r="I130" i="3"/>
  <c r="K124" i="3"/>
  <c r="H124" i="3"/>
  <c r="F124" i="3"/>
  <c r="J124" i="3"/>
  <c r="I124" i="3"/>
  <c r="K114" i="3"/>
  <c r="I114" i="3"/>
  <c r="F114" i="3"/>
  <c r="J114" i="3"/>
  <c r="H114" i="3"/>
  <c r="I112" i="3"/>
  <c r="K112" i="3"/>
  <c r="H112" i="3"/>
  <c r="J112" i="3"/>
  <c r="F112" i="3"/>
  <c r="I108" i="3"/>
  <c r="K108" i="3"/>
  <c r="H108" i="3"/>
  <c r="J108" i="3"/>
  <c r="F108" i="3"/>
  <c r="K104" i="3"/>
  <c r="J104" i="3"/>
  <c r="F104" i="3"/>
  <c r="I104" i="3"/>
  <c r="H104" i="3"/>
  <c r="K102" i="3"/>
  <c r="J102" i="3"/>
  <c r="F102" i="3"/>
  <c r="I102" i="3"/>
  <c r="H102" i="3"/>
  <c r="K100" i="3"/>
  <c r="J100" i="3"/>
  <c r="F100" i="3"/>
  <c r="I100" i="3"/>
  <c r="H100" i="3"/>
  <c r="K98" i="3"/>
  <c r="I98" i="3"/>
  <c r="F98" i="3"/>
  <c r="J98" i="3"/>
  <c r="H98" i="3"/>
  <c r="I78" i="3"/>
  <c r="K78" i="3"/>
  <c r="H78" i="3"/>
  <c r="J78" i="3"/>
  <c r="F78" i="3"/>
  <c r="K72" i="3"/>
  <c r="J72" i="3"/>
  <c r="F72" i="3"/>
  <c r="I72" i="3"/>
  <c r="H72" i="3"/>
  <c r="I70" i="3"/>
  <c r="K70" i="3"/>
  <c r="H70" i="3"/>
  <c r="J70" i="3"/>
  <c r="F70" i="3"/>
  <c r="K68" i="3"/>
  <c r="J68" i="3"/>
  <c r="F68" i="3"/>
  <c r="I68" i="3"/>
  <c r="H68" i="3"/>
  <c r="K66" i="3"/>
  <c r="J66" i="3"/>
  <c r="F66" i="3"/>
  <c r="I66" i="3"/>
  <c r="H66" i="3"/>
  <c r="I60" i="3"/>
  <c r="K60" i="3"/>
  <c r="H60" i="3"/>
  <c r="J60" i="3"/>
  <c r="F60" i="3"/>
  <c r="K54" i="3"/>
  <c r="J54" i="3"/>
  <c r="F54" i="3"/>
  <c r="I54" i="3"/>
  <c r="H54" i="3"/>
  <c r="K41" i="3"/>
  <c r="I41" i="3"/>
  <c r="H41" i="3"/>
  <c r="F41" i="3"/>
  <c r="J41" i="3"/>
  <c r="K33" i="3"/>
  <c r="I33" i="3"/>
  <c r="H33" i="3"/>
  <c r="F33" i="3"/>
  <c r="J33" i="3"/>
  <c r="H29" i="3"/>
  <c r="F29" i="3"/>
  <c r="J29" i="3"/>
  <c r="I29" i="3"/>
  <c r="K29" i="3"/>
  <c r="K25" i="3"/>
  <c r="I25" i="3"/>
  <c r="H25" i="3"/>
  <c r="F25" i="3"/>
  <c r="J25" i="3"/>
  <c r="K21" i="3"/>
  <c r="I21" i="3"/>
  <c r="H21" i="3"/>
  <c r="F21" i="3"/>
  <c r="J21" i="3"/>
  <c r="K19" i="3"/>
  <c r="I19" i="3"/>
  <c r="H19" i="3"/>
  <c r="F19" i="3"/>
  <c r="J19" i="3"/>
  <c r="H17" i="3"/>
  <c r="F17" i="3"/>
  <c r="J17" i="3"/>
  <c r="I17" i="3"/>
  <c r="K17" i="3"/>
  <c r="K15" i="3"/>
  <c r="I15" i="3"/>
  <c r="H15" i="3"/>
  <c r="F15" i="3"/>
  <c r="J15" i="3"/>
  <c r="H13" i="3"/>
  <c r="F13" i="3"/>
  <c r="J13" i="3"/>
  <c r="I13" i="3"/>
  <c r="K13" i="3"/>
  <c r="K10" i="3"/>
  <c r="J10" i="3"/>
  <c r="F10" i="3"/>
  <c r="H10" i="3"/>
  <c r="I10" i="3"/>
  <c r="F6" i="3"/>
  <c r="I6" i="3"/>
  <c r="J6" i="3"/>
  <c r="K6" i="3"/>
  <c r="H6" i="3"/>
  <c r="J4" i="3"/>
  <c r="H4" i="3"/>
  <c r="I4" i="3"/>
  <c r="K4" i="3"/>
  <c r="F4" i="3"/>
  <c r="J3" i="3"/>
  <c r="I3" i="3"/>
  <c r="K3" i="3"/>
  <c r="H3" i="3"/>
  <c r="F3" i="3"/>
  <c r="H47" i="3"/>
  <c r="F47" i="3"/>
  <c r="I47" i="3"/>
  <c r="J47" i="3"/>
  <c r="K47" i="3"/>
  <c r="K37" i="3"/>
  <c r="I37" i="3"/>
  <c r="H37" i="3"/>
  <c r="F37" i="3"/>
  <c r="J37" i="3"/>
  <c r="H27" i="3"/>
  <c r="F27" i="3"/>
  <c r="J27" i="3"/>
  <c r="I27" i="3"/>
  <c r="K27" i="3"/>
  <c r="H23" i="3"/>
  <c r="F23" i="3"/>
  <c r="J23" i="3"/>
  <c r="I23" i="3"/>
  <c r="K23" i="3"/>
  <c r="K8" i="3"/>
  <c r="J8" i="3"/>
  <c r="H8" i="3"/>
  <c r="F8" i="3"/>
  <c r="I8" i="3"/>
  <c r="J42" i="3"/>
  <c r="F42" i="3"/>
  <c r="I42" i="3"/>
  <c r="K42" i="3"/>
  <c r="H42" i="3"/>
  <c r="J40" i="3"/>
  <c r="I40" i="3"/>
  <c r="F40" i="3"/>
  <c r="K40" i="3"/>
  <c r="H40" i="3"/>
  <c r="J38" i="3"/>
  <c r="F38" i="3"/>
  <c r="I38" i="3"/>
  <c r="K38" i="3"/>
  <c r="H38" i="3"/>
  <c r="J34" i="3"/>
  <c r="F34" i="3"/>
  <c r="I34" i="3"/>
  <c r="K34" i="3"/>
  <c r="H34" i="3"/>
  <c r="J32" i="3"/>
  <c r="F32" i="3"/>
  <c r="I32" i="3"/>
  <c r="K32" i="3"/>
  <c r="H32" i="3"/>
  <c r="I26" i="3"/>
  <c r="H26" i="3"/>
  <c r="K26" i="3"/>
  <c r="J26" i="3"/>
  <c r="F26" i="3"/>
  <c r="I22" i="3"/>
  <c r="H22" i="3"/>
  <c r="K22" i="3"/>
  <c r="J22" i="3"/>
  <c r="F22" i="3"/>
  <c r="J20" i="3"/>
  <c r="F20" i="3"/>
  <c r="I20" i="3"/>
  <c r="K20" i="3"/>
  <c r="H20" i="3"/>
  <c r="I16" i="3"/>
  <c r="F16" i="3"/>
  <c r="H16" i="3"/>
  <c r="K16" i="3"/>
  <c r="J16" i="3"/>
  <c r="H11" i="3"/>
  <c r="F11" i="3"/>
  <c r="I11" i="3"/>
  <c r="K11" i="3"/>
  <c r="J11" i="3"/>
  <c r="F9" i="3"/>
  <c r="H9" i="3"/>
  <c r="J9" i="3"/>
  <c r="K9" i="3"/>
  <c r="I9" i="3"/>
  <c r="J44" i="3"/>
  <c r="I44" i="3"/>
  <c r="K44" i="3"/>
  <c r="H44" i="3"/>
  <c r="F44" i="3"/>
  <c r="I36" i="3"/>
  <c r="H36" i="3"/>
  <c r="K36" i="3"/>
  <c r="J36" i="3"/>
  <c r="F36" i="3"/>
  <c r="H30" i="3"/>
  <c r="F30" i="3"/>
  <c r="J30" i="3"/>
  <c r="I30" i="3"/>
  <c r="K30" i="3"/>
  <c r="J28" i="3"/>
  <c r="F28" i="3"/>
  <c r="I28" i="3"/>
  <c r="K28" i="3"/>
  <c r="H28" i="3"/>
  <c r="J24" i="3"/>
  <c r="F24" i="3"/>
  <c r="I24" i="3"/>
  <c r="K24" i="3"/>
  <c r="H24" i="3"/>
  <c r="J18" i="3"/>
  <c r="F18" i="3"/>
  <c r="I18" i="3"/>
  <c r="K18" i="3"/>
  <c r="H18" i="3"/>
  <c r="J14" i="3"/>
  <c r="F14" i="3"/>
  <c r="I14" i="3"/>
  <c r="K14" i="3"/>
  <c r="H14" i="3"/>
  <c r="I12" i="3"/>
  <c r="F12" i="3"/>
  <c r="H12" i="3"/>
  <c r="K12" i="3"/>
  <c r="J12" i="3"/>
  <c r="J7" i="3"/>
  <c r="F7" i="3"/>
  <c r="K7" i="3"/>
  <c r="H7" i="3"/>
  <c r="I7" i="3"/>
  <c r="H5" i="3"/>
  <c r="K5" i="3"/>
  <c r="F5" i="3"/>
  <c r="J5" i="3"/>
  <c r="I5" i="3"/>
  <c r="J831" i="8"/>
  <c r="K831" i="8"/>
  <c r="K711" i="8"/>
  <c r="J711" i="8"/>
  <c r="J897" i="8"/>
  <c r="K897" i="8"/>
  <c r="J886" i="8"/>
  <c r="K886" i="8"/>
  <c r="J974" i="8"/>
  <c r="K974" i="8"/>
  <c r="K834" i="8"/>
  <c r="J834" i="8"/>
  <c r="K417" i="8"/>
  <c r="J417" i="8"/>
  <c r="K706" i="8"/>
  <c r="J706" i="8"/>
  <c r="J877" i="8"/>
  <c r="K877" i="8"/>
  <c r="J945" i="8"/>
  <c r="K945" i="8"/>
  <c r="J542" i="8"/>
  <c r="K542" i="8"/>
  <c r="J524" i="8"/>
  <c r="K524" i="8"/>
  <c r="J871" i="8"/>
  <c r="K871" i="8"/>
  <c r="K660" i="8"/>
  <c r="J660" i="8"/>
  <c r="J978" i="8"/>
  <c r="K978" i="8"/>
  <c r="K838" i="8"/>
  <c r="J838" i="8"/>
  <c r="K646" i="8"/>
  <c r="J646" i="8"/>
  <c r="J992" i="8"/>
  <c r="K992" i="8"/>
  <c r="K808" i="8"/>
  <c r="J808" i="8"/>
  <c r="J436" i="8"/>
  <c r="K436" i="8"/>
  <c r="J890" i="8"/>
  <c r="K890" i="8"/>
  <c r="J858" i="8"/>
  <c r="K858" i="8"/>
  <c r="K818" i="8"/>
  <c r="J818" i="8"/>
  <c r="K731" i="8"/>
  <c r="J731" i="8"/>
  <c r="J538" i="8"/>
  <c r="K538" i="8"/>
  <c r="K714" i="8"/>
  <c r="J714" i="8"/>
  <c r="K701" i="8"/>
  <c r="J701" i="8"/>
  <c r="K735" i="8"/>
  <c r="J735" i="8"/>
  <c r="K439" i="8"/>
  <c r="J439" i="8"/>
  <c r="K592" i="8"/>
  <c r="J592" i="8"/>
  <c r="J490" i="8"/>
  <c r="K490" i="8"/>
  <c r="J548" i="8"/>
  <c r="K548" i="8"/>
  <c r="J855" i="8"/>
  <c r="K855" i="8"/>
  <c r="J899" i="8"/>
  <c r="K899" i="8"/>
  <c r="K957" i="8"/>
  <c r="J957" i="8"/>
  <c r="K481" i="8"/>
  <c r="J481" i="8"/>
  <c r="K661" i="8"/>
  <c r="J661" i="8"/>
  <c r="K445" i="8"/>
  <c r="J445" i="8"/>
  <c r="K826" i="8"/>
  <c r="J826" i="8"/>
  <c r="J937" i="8"/>
  <c r="K937" i="8"/>
  <c r="K611" i="8"/>
  <c r="J611" i="8"/>
  <c r="K467" i="8"/>
  <c r="J467" i="8"/>
  <c r="K981" i="8"/>
  <c r="J981" i="8"/>
  <c r="J442" i="8"/>
  <c r="K442" i="8"/>
  <c r="K626" i="8"/>
  <c r="J626" i="8"/>
  <c r="J584" i="8"/>
  <c r="K584" i="8"/>
  <c r="K989" i="8"/>
  <c r="J989" i="8"/>
  <c r="K806" i="8"/>
  <c r="J806" i="8"/>
  <c r="K749" i="8"/>
  <c r="J749" i="8"/>
  <c r="J793" i="8"/>
  <c r="K793" i="8"/>
  <c r="K485" i="8"/>
  <c r="J485" i="8"/>
  <c r="J550" i="8"/>
  <c r="K550" i="8"/>
  <c r="K633" i="8"/>
  <c r="J633" i="8"/>
  <c r="K766" i="8"/>
  <c r="J766" i="8"/>
  <c r="J570" i="8"/>
  <c r="K570" i="8"/>
  <c r="J947" i="8"/>
  <c r="K947" i="8"/>
  <c r="K717" i="8"/>
  <c r="J717" i="8"/>
  <c r="J967" i="8"/>
  <c r="K967" i="8"/>
  <c r="K616" i="8"/>
  <c r="J616" i="8"/>
  <c r="K684" i="8"/>
  <c r="J684" i="8"/>
  <c r="K792" i="8"/>
  <c r="J792" i="8"/>
  <c r="K604" i="8"/>
  <c r="J604" i="8"/>
  <c r="J544" i="8"/>
  <c r="K544" i="8"/>
  <c r="K698" i="8"/>
  <c r="J698" i="8"/>
  <c r="J827" i="8"/>
  <c r="K827" i="8"/>
  <c r="K802" i="8"/>
  <c r="J802" i="8"/>
  <c r="K677" i="8"/>
  <c r="J677" i="8"/>
  <c r="K674" i="8"/>
  <c r="J674" i="8"/>
  <c r="K525" i="8"/>
  <c r="J525" i="8"/>
  <c r="K641" i="8"/>
  <c r="J641" i="8"/>
  <c r="K729" i="8"/>
  <c r="J729" i="8"/>
  <c r="J563" i="8"/>
  <c r="K563" i="8"/>
  <c r="J934" i="8"/>
  <c r="K934" i="8"/>
  <c r="K673" i="8"/>
  <c r="J673" i="8"/>
  <c r="K693" i="8"/>
  <c r="J693" i="8"/>
  <c r="K517" i="8"/>
  <c r="J517" i="8"/>
  <c r="J562" i="8"/>
  <c r="K562" i="8"/>
  <c r="J955" i="8"/>
  <c r="K955" i="8"/>
  <c r="J573" i="8"/>
  <c r="K573" i="8"/>
  <c r="J582" i="8"/>
  <c r="K582" i="8"/>
  <c r="K610" i="8"/>
  <c r="J610" i="8"/>
  <c r="J440" i="8"/>
  <c r="K440" i="8"/>
  <c r="J950" i="8"/>
  <c r="K950" i="8"/>
  <c r="J874" i="8"/>
  <c r="K874" i="8"/>
  <c r="J578" i="8"/>
  <c r="K578" i="8"/>
  <c r="J504" i="8"/>
  <c r="K504" i="8"/>
  <c r="K822" i="8"/>
  <c r="J822" i="8"/>
  <c r="J954" i="8"/>
  <c r="K954" i="8"/>
  <c r="J783" i="8"/>
  <c r="K783" i="8"/>
  <c r="J569" i="8"/>
  <c r="K569" i="8"/>
  <c r="J850" i="8"/>
  <c r="K850" i="8"/>
  <c r="K742" i="8"/>
  <c r="J742" i="8"/>
  <c r="J894" i="8"/>
  <c r="K894" i="8"/>
  <c r="K723" i="8"/>
  <c r="J723" i="8"/>
  <c r="J478" i="8"/>
  <c r="K478" i="8"/>
  <c r="K680" i="8"/>
  <c r="J680" i="8"/>
  <c r="K483" i="8"/>
  <c r="J483" i="8"/>
  <c r="J970" i="8"/>
  <c r="K970" i="8"/>
  <c r="K593" i="8"/>
  <c r="J593" i="8"/>
  <c r="J803" i="8"/>
  <c r="K803" i="8"/>
  <c r="J913" i="8"/>
  <c r="K913" i="8"/>
  <c r="J558" i="8"/>
  <c r="K558" i="8"/>
  <c r="J583" i="8"/>
  <c r="K583" i="8"/>
  <c r="K543" i="8"/>
  <c r="J543" i="8"/>
  <c r="K475" i="8"/>
  <c r="J475" i="8"/>
  <c r="J549" i="8"/>
  <c r="K549" i="8"/>
  <c r="K614" i="8"/>
  <c r="J614" i="8"/>
  <c r="K790" i="8"/>
  <c r="J790" i="8"/>
  <c r="K824" i="8"/>
  <c r="J824" i="8"/>
  <c r="K997" i="8"/>
  <c r="J997" i="8"/>
  <c r="J422" i="8"/>
  <c r="K422" i="8"/>
  <c r="K719" i="8"/>
  <c r="J719" i="8"/>
  <c r="J873" i="8"/>
  <c r="K873" i="8"/>
  <c r="K547" i="8"/>
  <c r="J547" i="8"/>
  <c r="K497" i="8"/>
  <c r="J497" i="8"/>
  <c r="K685" i="8"/>
  <c r="J685" i="8"/>
  <c r="K734" i="8"/>
  <c r="J734" i="8"/>
  <c r="J428" i="8"/>
  <c r="K428" i="8"/>
  <c r="K699" i="8"/>
  <c r="J699" i="8"/>
  <c r="J910" i="8"/>
  <c r="K910" i="8"/>
  <c r="K659" i="8"/>
  <c r="J659" i="8"/>
  <c r="K681" i="8"/>
  <c r="J681" i="8"/>
  <c r="J841" i="8"/>
  <c r="K841" i="8"/>
  <c r="J476" i="8"/>
  <c r="K476" i="8"/>
  <c r="J932" i="8"/>
  <c r="K932" i="8"/>
  <c r="J420" i="8"/>
  <c r="K420" i="8"/>
  <c r="J928" i="8"/>
  <c r="K928" i="8"/>
  <c r="J416" i="8"/>
  <c r="K416" i="8"/>
  <c r="K501" i="8"/>
  <c r="J501" i="8"/>
  <c r="J925" i="8"/>
  <c r="K925" i="8"/>
  <c r="J518" i="8"/>
  <c r="K518" i="8"/>
  <c r="K597" i="8"/>
  <c r="J597" i="8"/>
  <c r="K421" i="8"/>
  <c r="J421" i="8"/>
  <c r="J498" i="8"/>
  <c r="K498" i="8"/>
  <c r="K769" i="8"/>
  <c r="J769" i="8"/>
  <c r="J486" i="8"/>
  <c r="K486" i="8"/>
  <c r="J823" i="8"/>
  <c r="K823" i="8"/>
  <c r="J530" i="8"/>
  <c r="K530" i="8"/>
  <c r="K750" i="8"/>
  <c r="J750" i="8"/>
  <c r="K437" i="8"/>
  <c r="J437" i="8"/>
  <c r="J966" i="8"/>
  <c r="K966" i="8"/>
  <c r="J895" i="8"/>
  <c r="K895" i="8"/>
  <c r="K690" i="8"/>
  <c r="J690" i="8"/>
  <c r="J568" i="8"/>
  <c r="K568" i="8"/>
  <c r="K545" i="8"/>
  <c r="J545" i="8"/>
  <c r="J866" i="8"/>
  <c r="K866" i="8"/>
  <c r="J898" i="8"/>
  <c r="K898" i="8"/>
  <c r="J833" i="8"/>
  <c r="K833" i="8"/>
  <c r="J861" i="8"/>
  <c r="K861" i="8"/>
  <c r="K703" i="8"/>
  <c r="J703" i="8"/>
  <c r="J942" i="8"/>
  <c r="K942" i="8"/>
  <c r="K691" i="8"/>
  <c r="J691" i="8"/>
  <c r="K682" i="8"/>
  <c r="J682" i="8"/>
  <c r="J911" i="8"/>
  <c r="K911" i="8"/>
  <c r="K741" i="8"/>
  <c r="J741" i="8"/>
  <c r="K505" i="8"/>
  <c r="J505" i="8"/>
  <c r="K669" i="8"/>
  <c r="J669" i="8"/>
  <c r="J554" i="8"/>
  <c r="K554" i="8"/>
  <c r="J851" i="8"/>
  <c r="K851" i="8"/>
  <c r="K670" i="8"/>
  <c r="J670" i="8"/>
  <c r="J414" i="8"/>
  <c r="K414" i="8"/>
  <c r="J552" i="8"/>
  <c r="K552" i="8"/>
  <c r="J885" i="8"/>
  <c r="K885" i="8"/>
  <c r="K465" i="8"/>
  <c r="J465" i="8"/>
  <c r="K598" i="8"/>
  <c r="J598" i="8"/>
  <c r="K794" i="8"/>
  <c r="J794" i="8"/>
  <c r="K451" i="8"/>
  <c r="J451" i="8"/>
  <c r="J948" i="8"/>
  <c r="K948" i="8"/>
  <c r="J880" i="8"/>
  <c r="K880" i="8"/>
  <c r="K453" i="8"/>
  <c r="J453" i="8"/>
  <c r="J586" i="8"/>
  <c r="K586" i="8"/>
  <c r="K763" i="8"/>
  <c r="J763" i="8"/>
  <c r="J797" i="8"/>
  <c r="K797" i="8"/>
  <c r="J875" i="8"/>
  <c r="K875" i="8"/>
  <c r="J458" i="8"/>
  <c r="K458" i="8"/>
  <c r="K473" i="8"/>
  <c r="J473" i="8"/>
  <c r="K702" i="8"/>
  <c r="J702" i="8"/>
  <c r="K658" i="8"/>
  <c r="J658" i="8"/>
  <c r="K509" i="8"/>
  <c r="J509" i="8"/>
  <c r="J922" i="8"/>
  <c r="K922" i="8"/>
  <c r="J904" i="8"/>
  <c r="K904" i="8"/>
  <c r="J551" i="8"/>
  <c r="K551" i="8"/>
  <c r="K447" i="8"/>
  <c r="J447" i="8"/>
  <c r="K443" i="8"/>
  <c r="J443" i="8"/>
  <c r="K739" i="8"/>
  <c r="J739" i="8"/>
  <c r="J971" i="8"/>
  <c r="K971" i="8"/>
  <c r="K425" i="8"/>
  <c r="J425" i="8"/>
  <c r="K654" i="8"/>
  <c r="J654" i="8"/>
  <c r="J860" i="8"/>
  <c r="K860" i="8"/>
  <c r="K695" i="8"/>
  <c r="J695" i="8"/>
  <c r="K804" i="8"/>
  <c r="J804" i="8"/>
  <c r="K655" i="8"/>
  <c r="J655" i="8"/>
  <c r="K800" i="8"/>
  <c r="J800" i="8"/>
  <c r="K651" i="8"/>
  <c r="J651" i="8"/>
  <c r="J791" i="8"/>
  <c r="K791" i="8"/>
  <c r="J522" i="8"/>
  <c r="K522" i="8"/>
  <c r="K696" i="8"/>
  <c r="J696" i="8"/>
  <c r="J1002" i="8"/>
  <c r="K1002" i="8"/>
  <c r="J918" i="8"/>
  <c r="K918" i="8"/>
  <c r="J990" i="8"/>
  <c r="K990" i="8"/>
  <c r="J996" i="8"/>
  <c r="K996" i="8"/>
  <c r="J888" i="8"/>
  <c r="K888" i="8"/>
  <c r="J839" i="8"/>
  <c r="K839" i="8"/>
  <c r="J952" i="8"/>
  <c r="K952" i="8"/>
  <c r="J909" i="8"/>
  <c r="K909" i="8"/>
  <c r="J849" i="8"/>
  <c r="K849" i="8"/>
  <c r="J882" i="8"/>
  <c r="K882" i="8"/>
  <c r="K725" i="8"/>
  <c r="J725" i="8"/>
  <c r="J963" i="8"/>
  <c r="K963" i="8"/>
  <c r="K738" i="8"/>
  <c r="J738" i="8"/>
  <c r="J466" i="8"/>
  <c r="K466" i="8"/>
  <c r="K845" i="8"/>
  <c r="J845" i="8"/>
  <c r="K727" i="8"/>
  <c r="J727" i="8"/>
  <c r="K715" i="8"/>
  <c r="J715" i="8"/>
  <c r="K653" i="8"/>
  <c r="J653" i="8"/>
  <c r="K449" i="8"/>
  <c r="J449" i="8"/>
  <c r="K771" i="8"/>
  <c r="J771" i="8"/>
  <c r="K493" i="8"/>
  <c r="J493" i="8"/>
  <c r="J506" i="8"/>
  <c r="K506" i="8"/>
  <c r="J869" i="8"/>
  <c r="K869" i="8"/>
  <c r="K697" i="8"/>
  <c r="J697" i="8"/>
  <c r="K441" i="8"/>
  <c r="J441" i="8"/>
  <c r="K413" i="8"/>
  <c r="J413" i="8"/>
  <c r="J979" i="8"/>
  <c r="K979" i="8"/>
  <c r="J809" i="8"/>
  <c r="K809" i="8"/>
  <c r="K606" i="8"/>
  <c r="J606" i="8"/>
  <c r="J936" i="8"/>
  <c r="K936" i="8"/>
  <c r="J424" i="8"/>
  <c r="K424" i="8"/>
  <c r="J865" i="8"/>
  <c r="K865" i="8"/>
  <c r="J799" i="8"/>
  <c r="K799" i="8"/>
  <c r="K743" i="8"/>
  <c r="J743" i="8"/>
  <c r="J856" i="8"/>
  <c r="K856" i="8"/>
  <c r="J887" i="8"/>
  <c r="K887" i="8"/>
  <c r="K780" i="8"/>
  <c r="J780" i="8"/>
  <c r="K692" i="8"/>
  <c r="J692" i="8"/>
  <c r="K624" i="8"/>
  <c r="J624" i="8"/>
  <c r="K786" i="8"/>
  <c r="J786" i="8"/>
  <c r="J426" i="8"/>
  <c r="K426" i="8"/>
  <c r="K810" i="8"/>
  <c r="J810" i="8"/>
  <c r="K627" i="8"/>
  <c r="J627" i="8"/>
  <c r="K618" i="8"/>
  <c r="J618" i="8"/>
  <c r="K594" i="8"/>
  <c r="J594" i="8"/>
  <c r="K541" i="8"/>
  <c r="J541" i="8"/>
  <c r="J446" i="8"/>
  <c r="K446" i="8"/>
  <c r="J906" i="8"/>
  <c r="K906" i="8"/>
  <c r="J846" i="8"/>
  <c r="K846" i="8"/>
  <c r="K521" i="8"/>
  <c r="J521" i="8"/>
  <c r="J940" i="8"/>
  <c r="K940" i="8"/>
  <c r="J916" i="8"/>
  <c r="K916" i="8"/>
  <c r="J848" i="8"/>
  <c r="K848" i="8"/>
  <c r="K637" i="8"/>
  <c r="J637" i="8"/>
  <c r="J502" i="8"/>
  <c r="K502" i="8"/>
  <c r="K605" i="8"/>
  <c r="J605" i="8"/>
  <c r="K732" i="8"/>
  <c r="J732" i="8"/>
  <c r="J567" i="8"/>
  <c r="K567" i="8"/>
  <c r="K676" i="8"/>
  <c r="J676" i="8"/>
  <c r="K527" i="8"/>
  <c r="J527" i="8"/>
  <c r="K672" i="8"/>
  <c r="J672" i="8"/>
  <c r="K523" i="8"/>
  <c r="J523" i="8"/>
  <c r="K737" i="8"/>
  <c r="J737" i="8"/>
  <c r="J927" i="8"/>
  <c r="K927" i="8"/>
  <c r="K757" i="8"/>
  <c r="J757" i="8"/>
  <c r="K529" i="8"/>
  <c r="J529" i="8"/>
  <c r="K726" i="8"/>
  <c r="J726" i="8"/>
  <c r="K718" i="8"/>
  <c r="J718" i="8"/>
  <c r="K600" i="8"/>
  <c r="J600" i="8"/>
  <c r="K642" i="8"/>
  <c r="J642" i="8"/>
  <c r="K709" i="8"/>
  <c r="J709" i="8"/>
  <c r="K477" i="8"/>
  <c r="J477" i="8"/>
  <c r="J862" i="8"/>
  <c r="K862" i="8"/>
  <c r="J430" i="8"/>
  <c r="K430" i="8"/>
  <c r="J972" i="8"/>
  <c r="K972" i="8"/>
  <c r="K716" i="8"/>
  <c r="J716" i="8"/>
  <c r="J460" i="8"/>
  <c r="K460" i="8"/>
  <c r="K519" i="8"/>
  <c r="J519" i="8"/>
  <c r="J884" i="8"/>
  <c r="K884" i="8"/>
  <c r="K628" i="8"/>
  <c r="J628" i="8"/>
  <c r="K479" i="8"/>
  <c r="J479" i="8"/>
  <c r="K816" i="8"/>
  <c r="J816" i="8"/>
  <c r="J560" i="8"/>
  <c r="K560" i="8"/>
  <c r="K667" i="8"/>
  <c r="J667" i="8"/>
  <c r="J817" i="8"/>
  <c r="K817" i="8"/>
  <c r="J835" i="8"/>
  <c r="K835" i="8"/>
  <c r="K469" i="8"/>
  <c r="J469" i="8"/>
  <c r="J977" i="8"/>
  <c r="K977" i="8"/>
  <c r="J917" i="8"/>
  <c r="K917" i="8"/>
  <c r="K758" i="8"/>
  <c r="J758" i="8"/>
  <c r="K632" i="8"/>
  <c r="J632" i="8"/>
  <c r="K754" i="8"/>
  <c r="J754" i="8"/>
  <c r="K781" i="8"/>
  <c r="J781" i="8"/>
  <c r="K645" i="8"/>
  <c r="J645" i="8"/>
  <c r="K666" i="8"/>
  <c r="J666" i="8"/>
  <c r="K461" i="8"/>
  <c r="J461" i="8"/>
  <c r="K609" i="8"/>
  <c r="J609" i="8"/>
  <c r="J878" i="8"/>
  <c r="K878" i="8"/>
  <c r="K499" i="8"/>
  <c r="J499" i="8"/>
  <c r="J589" i="8"/>
  <c r="K589" i="8"/>
  <c r="J935" i="8"/>
  <c r="K935" i="8"/>
  <c r="J813" i="8"/>
  <c r="K813" i="8"/>
  <c r="J891" i="8"/>
  <c r="K891" i="8"/>
  <c r="J946" i="8"/>
  <c r="K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K830" i="8"/>
  <c r="J830" i="8"/>
  <c r="K638" i="8"/>
  <c r="J638" i="8"/>
  <c r="J488" i="8"/>
  <c r="K488" i="8"/>
  <c r="K419" i="8"/>
  <c r="J419" i="8"/>
  <c r="J474" i="8"/>
  <c r="K474" i="8"/>
  <c r="J863" i="8"/>
  <c r="K863" i="8"/>
  <c r="K689" i="8"/>
  <c r="J689" i="8"/>
  <c r="K433" i="8"/>
  <c r="J433" i="8"/>
  <c r="J870" i="8"/>
  <c r="K870" i="8"/>
  <c r="K761" i="8"/>
  <c r="J761" i="8"/>
  <c r="K728" i="8"/>
  <c r="J728" i="8"/>
  <c r="J785" i="8"/>
  <c r="K785" i="8"/>
  <c r="J837" i="8"/>
  <c r="K837" i="8"/>
  <c r="J987" i="8"/>
  <c r="K987" i="8"/>
  <c r="K622" i="8"/>
  <c r="J622" i="8"/>
  <c r="K648" i="8"/>
  <c r="J648" i="8"/>
  <c r="J876" i="8"/>
  <c r="K876" i="8"/>
  <c r="K620" i="8"/>
  <c r="J620" i="8"/>
  <c r="K487" i="8"/>
  <c r="J487" i="8"/>
  <c r="J852" i="8"/>
  <c r="K852" i="8"/>
  <c r="K596" i="8"/>
  <c r="J596" i="8"/>
  <c r="K639" i="8"/>
  <c r="J639" i="8"/>
  <c r="K784" i="8"/>
  <c r="J784" i="8"/>
  <c r="J528" i="8"/>
  <c r="K528" i="8"/>
  <c r="K635" i="8"/>
  <c r="J635" i="8"/>
  <c r="J418" i="8"/>
  <c r="K418" i="8"/>
  <c r="J867" i="8"/>
  <c r="K867" i="8"/>
  <c r="K694" i="8"/>
  <c r="J694" i="8"/>
  <c r="J438" i="8"/>
  <c r="K438" i="8"/>
  <c r="K664" i="8"/>
  <c r="J664" i="8"/>
  <c r="K531" i="8"/>
  <c r="J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K798" i="8"/>
  <c r="J798" i="8"/>
  <c r="K590" i="8"/>
  <c r="J590" i="8"/>
  <c r="J968" i="8"/>
  <c r="K968" i="8"/>
  <c r="J456" i="8"/>
  <c r="K456" i="8"/>
  <c r="J956" i="8"/>
  <c r="K956" i="8"/>
  <c r="K828" i="8"/>
  <c r="J828" i="8"/>
  <c r="K700" i="8"/>
  <c r="J700" i="8"/>
  <c r="J572" i="8"/>
  <c r="K572" i="8"/>
  <c r="J444" i="8"/>
  <c r="K444" i="8"/>
  <c r="K663" i="8"/>
  <c r="J663" i="8"/>
  <c r="K535" i="8"/>
  <c r="J535" i="8"/>
  <c r="J900" i="8"/>
  <c r="K900" i="8"/>
  <c r="K772" i="8"/>
  <c r="J772" i="8"/>
  <c r="K644" i="8"/>
  <c r="J644" i="8"/>
  <c r="J516" i="8"/>
  <c r="K516" i="8"/>
  <c r="K623" i="8"/>
  <c r="J623" i="8"/>
  <c r="K495" i="8"/>
  <c r="J495" i="8"/>
  <c r="J896" i="8"/>
  <c r="K896" i="8"/>
  <c r="K768" i="8"/>
  <c r="J768" i="8"/>
  <c r="K640" i="8"/>
  <c r="J640" i="8"/>
  <c r="J512" i="8"/>
  <c r="K512" i="8"/>
  <c r="K619" i="8"/>
  <c r="J619" i="8"/>
  <c r="K491" i="8"/>
  <c r="J491" i="8"/>
  <c r="K965" i="8"/>
  <c r="J965" i="8"/>
  <c r="J585" i="8"/>
  <c r="K585" i="8"/>
  <c r="J923" i="8"/>
  <c r="K923" i="8"/>
  <c r="K777" i="8"/>
  <c r="J777" i="8"/>
  <c r="K776" i="8"/>
  <c r="J776" i="8"/>
  <c r="J908" i="8"/>
  <c r="K908" i="8"/>
  <c r="K652" i="8"/>
  <c r="J652" i="8"/>
  <c r="K455" i="8"/>
  <c r="J455" i="8"/>
  <c r="K820" i="8"/>
  <c r="J820" i="8"/>
  <c r="J564" i="8"/>
  <c r="K564" i="8"/>
  <c r="K671" i="8"/>
  <c r="J671" i="8"/>
  <c r="K415" i="8"/>
  <c r="J415" i="8"/>
  <c r="K752" i="8"/>
  <c r="J752" i="8"/>
  <c r="J496" i="8"/>
  <c r="K496" i="8"/>
  <c r="K603" i="8"/>
  <c r="J603" i="8"/>
  <c r="K2" i="3"/>
  <c r="F2" i="3"/>
  <c r="J2" i="3"/>
  <c r="H2" i="3"/>
  <c r="I2" i="3"/>
  <c r="J434" i="8"/>
  <c r="K434" i="8"/>
  <c r="J930" i="8"/>
  <c r="K930" i="8"/>
  <c r="J859" i="8"/>
  <c r="K859" i="8"/>
  <c r="J903" i="8"/>
  <c r="K903" i="8"/>
  <c r="K746" i="8"/>
  <c r="J746" i="8"/>
  <c r="J983" i="8"/>
  <c r="K983" i="8"/>
  <c r="K629" i="8"/>
  <c r="J629" i="8"/>
  <c r="J938" i="8"/>
  <c r="K938" i="8"/>
  <c r="J565" i="8"/>
  <c r="K565" i="8"/>
  <c r="J482" i="8"/>
  <c r="K482" i="8"/>
  <c r="K705" i="8"/>
  <c r="J705" i="8"/>
  <c r="K707" i="8"/>
  <c r="J707" i="8"/>
  <c r="J919" i="8"/>
  <c r="K919" i="8"/>
  <c r="K767" i="8"/>
  <c r="J767" i="8"/>
  <c r="K759" i="8"/>
  <c r="J759" i="8"/>
  <c r="K613" i="8"/>
  <c r="J613" i="8"/>
  <c r="K774" i="8"/>
  <c r="J774" i="8"/>
  <c r="K775" i="8"/>
  <c r="J775" i="8"/>
  <c r="J789" i="8"/>
  <c r="K789" i="8"/>
  <c r="J857" i="8"/>
  <c r="K857" i="8"/>
  <c r="K435" i="8"/>
  <c r="J435" i="8"/>
  <c r="J881" i="8"/>
  <c r="K881" i="8"/>
  <c r="J975" i="8"/>
  <c r="K975" i="8"/>
  <c r="J805" i="8"/>
  <c r="K805" i="8"/>
  <c r="K601" i="8"/>
  <c r="J601" i="8"/>
  <c r="J941" i="8"/>
  <c r="K941" i="8"/>
  <c r="J811" i="8"/>
  <c r="K811" i="8"/>
  <c r="J958" i="8"/>
  <c r="K958" i="8"/>
  <c r="J787" i="8"/>
  <c r="K787" i="8"/>
  <c r="J574" i="8"/>
  <c r="K574" i="8"/>
  <c r="J872" i="8"/>
  <c r="K872" i="8"/>
  <c r="J929" i="8"/>
  <c r="K929" i="8"/>
  <c r="J988" i="8"/>
  <c r="K988" i="8"/>
  <c r="J821" i="8"/>
  <c r="K821" i="8"/>
  <c r="K625" i="8"/>
  <c r="J625" i="8"/>
  <c r="J514" i="8"/>
  <c r="K514" i="8"/>
  <c r="K662" i="8"/>
  <c r="J662" i="8"/>
  <c r="J472" i="8"/>
  <c r="K472" i="8"/>
  <c r="J450" i="8"/>
  <c r="K450" i="8"/>
  <c r="K751" i="8"/>
  <c r="J751" i="8"/>
  <c r="K722" i="8"/>
  <c r="J722" i="8"/>
  <c r="J905" i="8"/>
  <c r="K905" i="8"/>
  <c r="J494" i="8"/>
  <c r="K494" i="8"/>
  <c r="K812" i="8"/>
  <c r="J812" i="8"/>
  <c r="J556" i="8"/>
  <c r="K556" i="8"/>
  <c r="K679" i="8"/>
  <c r="J679" i="8"/>
  <c r="K423" i="8"/>
  <c r="J423" i="8"/>
  <c r="K788" i="8"/>
  <c r="J788" i="8"/>
  <c r="J532" i="8"/>
  <c r="K532" i="8"/>
  <c r="J575" i="8"/>
  <c r="K575" i="8"/>
  <c r="J976" i="8"/>
  <c r="K976" i="8"/>
  <c r="K720" i="8"/>
  <c r="J720" i="8"/>
  <c r="J464" i="8"/>
  <c r="K464" i="8"/>
  <c r="J571" i="8"/>
  <c r="K571" i="8"/>
  <c r="J998" i="8"/>
  <c r="K998" i="8"/>
  <c r="J939" i="8"/>
  <c r="K939" i="8"/>
  <c r="J991" i="8"/>
  <c r="K991" i="8"/>
  <c r="J825" i="8"/>
  <c r="K825" i="8"/>
  <c r="K630" i="8"/>
  <c r="J630" i="8"/>
  <c r="J536" i="8"/>
  <c r="K536" i="8"/>
  <c r="K721" i="8"/>
  <c r="J721" i="8"/>
  <c r="J943" i="8"/>
  <c r="K943" i="8"/>
  <c r="K773" i="8"/>
  <c r="J773" i="8"/>
  <c r="J553" i="8"/>
  <c r="K553" i="8"/>
  <c r="J982" i="8"/>
  <c r="K982" i="8"/>
  <c r="J843" i="8"/>
  <c r="K843" i="8"/>
  <c r="J926" i="8"/>
  <c r="K926" i="8"/>
  <c r="K755" i="8"/>
  <c r="J755" i="8"/>
  <c r="J526" i="8"/>
  <c r="K526" i="8"/>
  <c r="K840" i="8"/>
  <c r="J840" i="8"/>
  <c r="K643" i="8"/>
  <c r="J643" i="8"/>
  <c r="J924" i="8"/>
  <c r="K924" i="8"/>
  <c r="K796" i="8"/>
  <c r="J796" i="8"/>
  <c r="K668" i="8"/>
  <c r="J668" i="8"/>
  <c r="J540" i="8"/>
  <c r="K540" i="8"/>
  <c r="J412" i="8"/>
  <c r="K412" i="8"/>
  <c r="K631" i="8"/>
  <c r="J631" i="8"/>
  <c r="K503" i="8"/>
  <c r="J503" i="8"/>
  <c r="J868" i="8"/>
  <c r="K868" i="8"/>
  <c r="K740" i="8"/>
  <c r="J740" i="8"/>
  <c r="K612" i="8"/>
  <c r="J612" i="8"/>
  <c r="J484" i="8"/>
  <c r="K484" i="8"/>
  <c r="K591" i="8"/>
  <c r="J591" i="8"/>
  <c r="K463" i="8"/>
  <c r="J463" i="8"/>
  <c r="J864" i="8"/>
  <c r="K864" i="8"/>
  <c r="K736" i="8"/>
  <c r="J736" i="8"/>
  <c r="K608" i="8"/>
  <c r="J608" i="8"/>
  <c r="J480" i="8"/>
  <c r="K480" i="8"/>
  <c r="J587" i="8"/>
  <c r="K587" i="8"/>
  <c r="K459" i="8"/>
  <c r="J459" i="8"/>
  <c r="J985" i="8"/>
  <c r="K985" i="8"/>
  <c r="K842" i="8"/>
  <c r="J842" i="8"/>
  <c r="K657" i="8"/>
  <c r="J657" i="8"/>
  <c r="J889" i="8"/>
  <c r="K889" i="8"/>
  <c r="J470" i="8"/>
  <c r="K470" i="8"/>
  <c r="K429" i="8"/>
  <c r="J429" i="8"/>
  <c r="J879" i="8"/>
  <c r="K879" i="8"/>
  <c r="K457" i="8"/>
  <c r="J457" i="8"/>
  <c r="K602" i="8"/>
  <c r="J602" i="8"/>
  <c r="K686" i="8"/>
  <c r="J686" i="8"/>
  <c r="J520" i="8"/>
  <c r="K520" i="8"/>
  <c r="K844" i="8"/>
  <c r="J844" i="8"/>
  <c r="J588" i="8"/>
  <c r="K588" i="8"/>
  <c r="K647" i="8"/>
  <c r="J647" i="8"/>
  <c r="K756" i="8"/>
  <c r="J756" i="8"/>
  <c r="J500" i="8"/>
  <c r="K500" i="8"/>
  <c r="K607" i="8"/>
  <c r="J607" i="8"/>
  <c r="J944" i="8"/>
  <c r="K944" i="8"/>
  <c r="K688" i="8"/>
  <c r="J688" i="8"/>
  <c r="J432" i="8"/>
  <c r="K432" i="8"/>
  <c r="K539" i="8"/>
  <c r="J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K513" i="8"/>
  <c r="J513" i="8"/>
  <c r="K814" i="8"/>
  <c r="J814" i="8"/>
  <c r="J951" i="8"/>
  <c r="K951" i="8"/>
  <c r="J999" i="8"/>
  <c r="K999" i="8"/>
  <c r="J986" i="8"/>
  <c r="K986" i="8"/>
  <c r="J907" i="8"/>
  <c r="K907" i="8"/>
  <c r="K973" i="8"/>
  <c r="J973" i="8"/>
  <c r="J980" i="8"/>
  <c r="K980" i="8"/>
  <c r="J962" i="8"/>
  <c r="K962" i="8"/>
  <c r="J454" i="8"/>
  <c r="K454" i="8"/>
  <c r="J581" i="8"/>
  <c r="K581" i="8"/>
  <c r="J921" i="8"/>
  <c r="K921" i="8"/>
  <c r="K533" i="8"/>
  <c r="J533" i="8"/>
  <c r="K634" i="8"/>
  <c r="J634" i="8"/>
  <c r="J577" i="8"/>
  <c r="K577" i="8"/>
  <c r="K678" i="8"/>
  <c r="J678" i="8"/>
  <c r="K621" i="8"/>
  <c r="J621" i="8"/>
  <c r="K753" i="8"/>
  <c r="J753" i="8"/>
  <c r="J933" i="8"/>
  <c r="K933" i="8"/>
  <c r="K762" i="8"/>
  <c r="J762" i="8"/>
  <c r="K537" i="8"/>
  <c r="J537" i="8"/>
  <c r="K765" i="8"/>
  <c r="J765" i="8"/>
  <c r="K650" i="8"/>
  <c r="J650" i="8"/>
  <c r="J915" i="8"/>
  <c r="K915" i="8"/>
  <c r="K745" i="8"/>
  <c r="J745" i="8"/>
  <c r="J510" i="8"/>
  <c r="K510" i="8"/>
  <c r="K744" i="8"/>
  <c r="J744" i="8"/>
  <c r="K675" i="8"/>
  <c r="J675" i="8"/>
  <c r="J801" i="8"/>
  <c r="K801" i="8"/>
  <c r="K949" i="8"/>
  <c r="J949" i="8"/>
  <c r="K778" i="8"/>
  <c r="J778" i="8"/>
  <c r="J561" i="8"/>
  <c r="K561" i="8"/>
  <c r="J914" i="8"/>
  <c r="K914" i="8"/>
  <c r="J931" i="8"/>
  <c r="K931" i="8"/>
  <c r="J534" i="8"/>
  <c r="K534" i="8"/>
  <c r="K595" i="8"/>
  <c r="J595" i="8"/>
  <c r="J1000" i="8"/>
  <c r="K1000" i="8"/>
  <c r="K649" i="8"/>
  <c r="J649" i="8"/>
  <c r="K779" i="8"/>
  <c r="J779" i="8"/>
  <c r="J819" i="8"/>
  <c r="K819" i="8"/>
  <c r="J579" i="8"/>
  <c r="K579" i="8"/>
  <c r="K748" i="8"/>
  <c r="J748" i="8"/>
  <c r="J492" i="8"/>
  <c r="K492" i="8"/>
  <c r="K615" i="8"/>
  <c r="J615" i="8"/>
  <c r="K724" i="8"/>
  <c r="J724" i="8"/>
  <c r="J468" i="8"/>
  <c r="K468" i="8"/>
  <c r="K511" i="8"/>
  <c r="J511" i="8"/>
  <c r="J912" i="8"/>
  <c r="K912" i="8"/>
  <c r="K656" i="8"/>
  <c r="J656" i="8"/>
  <c r="K507" i="8"/>
  <c r="J507" i="8"/>
  <c r="J829" i="8"/>
  <c r="K829" i="8"/>
  <c r="J795" i="8"/>
  <c r="K795" i="8"/>
  <c r="J953" i="8"/>
  <c r="K953" i="8"/>
  <c r="K782" i="8"/>
  <c r="J782" i="8"/>
  <c r="J566" i="8"/>
  <c r="K566" i="8"/>
  <c r="J920" i="8"/>
  <c r="K920" i="8"/>
  <c r="J557" i="8"/>
  <c r="K557" i="8"/>
  <c r="J546" i="8"/>
  <c r="K546" i="8"/>
  <c r="J901" i="8"/>
  <c r="K901" i="8"/>
  <c r="K730" i="8"/>
  <c r="J730" i="8"/>
  <c r="K489" i="8"/>
  <c r="J489" i="8"/>
  <c r="J807" i="8"/>
  <c r="K807" i="8"/>
  <c r="K710" i="8"/>
  <c r="J710" i="8"/>
  <c r="J883" i="8"/>
  <c r="K883" i="8"/>
  <c r="K713" i="8"/>
  <c r="J713" i="8"/>
  <c r="J462" i="8"/>
  <c r="K462" i="8"/>
  <c r="K712" i="8"/>
  <c r="J712" i="8"/>
  <c r="K515" i="8"/>
  <c r="J515" i="8"/>
  <c r="J892" i="8"/>
  <c r="K892" i="8"/>
  <c r="K764" i="8"/>
  <c r="J764" i="8"/>
  <c r="K636" i="8"/>
  <c r="J636" i="8"/>
  <c r="J508" i="8"/>
  <c r="K508" i="8"/>
  <c r="K599" i="8"/>
  <c r="J599" i="8"/>
  <c r="K471" i="8"/>
  <c r="J471" i="8"/>
  <c r="J964" i="8"/>
  <c r="K964" i="8"/>
  <c r="K836" i="8"/>
  <c r="J836" i="8"/>
  <c r="K708" i="8"/>
  <c r="J708" i="8"/>
  <c r="J580" i="8"/>
  <c r="K580" i="8"/>
  <c r="J452" i="8"/>
  <c r="K452" i="8"/>
  <c r="K687" i="8"/>
  <c r="J687" i="8"/>
  <c r="J559" i="8"/>
  <c r="K559" i="8"/>
  <c r="K431" i="8"/>
  <c r="J431" i="8"/>
  <c r="J960" i="8"/>
  <c r="K960" i="8"/>
  <c r="K832" i="8"/>
  <c r="J832" i="8"/>
  <c r="K704" i="8"/>
  <c r="J704" i="8"/>
  <c r="J576" i="8"/>
  <c r="K576" i="8"/>
  <c r="J448" i="8"/>
  <c r="K448" i="8"/>
  <c r="K683" i="8"/>
  <c r="J683" i="8"/>
  <c r="J555" i="8"/>
  <c r="K555" i="8"/>
  <c r="K427" i="8"/>
  <c r="J427" i="8"/>
  <c r="C79" i="9"/>
  <c r="D79" i="9" s="1"/>
  <c r="C67" i="9"/>
  <c r="G67" i="9" s="1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D98" i="9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E45" i="9" s="1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G82" i="9" s="1"/>
  <c r="C66" i="9"/>
  <c r="E66" i="9" s="1"/>
  <c r="C34" i="9"/>
  <c r="H80" i="11"/>
  <c r="F34" i="11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U221" i="4" s="1"/>
  <c r="Q262" i="4"/>
  <c r="P262" i="4"/>
  <c r="N262" i="4"/>
  <c r="R262" i="4" s="1"/>
  <c r="Q236" i="4"/>
  <c r="T236" i="4" s="1"/>
  <c r="V236" i="4" s="1"/>
  <c r="P236" i="4"/>
  <c r="S236" i="4" s="1"/>
  <c r="T250" i="4"/>
  <c r="P242" i="4"/>
  <c r="P234" i="4"/>
  <c r="S234" i="4" s="1"/>
  <c r="N254" i="4"/>
  <c r="R254" i="4" s="1"/>
  <c r="P228" i="4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T224" i="4" s="1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U354" i="4"/>
  <c r="V354" i="4"/>
  <c r="X350" i="4"/>
  <c r="Y350" i="4"/>
  <c r="Q337" i="4"/>
  <c r="P319" i="4"/>
  <c r="Q318" i="4"/>
  <c r="T318" i="4" s="1"/>
  <c r="Q316" i="4"/>
  <c r="T316" i="4" s="1"/>
  <c r="S340" i="4"/>
  <c r="S356" i="4"/>
  <c r="T262" i="4"/>
  <c r="T332" i="4"/>
  <c r="S290" i="4"/>
  <c r="S242" i="4"/>
  <c r="T226" i="4"/>
  <c r="T342" i="4"/>
  <c r="V342" i="4" s="1"/>
  <c r="W342" i="4" s="1"/>
  <c r="T338" i="4"/>
  <c r="V338" i="4" s="1"/>
  <c r="W338" i="4" s="1"/>
  <c r="P368" i="4"/>
  <c r="S368" i="4" s="1"/>
  <c r="R225" i="4"/>
  <c r="U225" i="4" s="1"/>
  <c r="P266" i="4"/>
  <c r="Q266" i="4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U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D346" i="5"/>
  <c r="D338" i="5"/>
  <c r="D334" i="5"/>
  <c r="D306" i="5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AH350" i="4"/>
  <c r="Z350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E317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U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I317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D312" i="5"/>
  <c r="D311" i="5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P276" i="4"/>
  <c r="S276" i="4" s="1"/>
  <c r="U276" i="4" s="1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I84" i="11" s="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I295" i="5"/>
  <c r="D295" i="5"/>
  <c r="D291" i="5"/>
  <c r="I291" i="5" s="1"/>
  <c r="D287" i="5"/>
  <c r="E287" i="5" s="1"/>
  <c r="D281" i="5"/>
  <c r="G281" i="5" s="1"/>
  <c r="E279" i="5"/>
  <c r="I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N346" i="4"/>
  <c r="Q335" i="4"/>
  <c r="T335" i="4" s="1"/>
  <c r="V335" i="4" s="1"/>
  <c r="W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Q310" i="4"/>
  <c r="T310" i="4" s="1"/>
  <c r="Q326" i="4"/>
  <c r="T326" i="4" s="1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H31" i="11"/>
  <c r="H37" i="11"/>
  <c r="J37" i="11" s="1"/>
  <c r="H41" i="11"/>
  <c r="H47" i="1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J49" i="11" s="1"/>
  <c r="E28" i="11"/>
  <c r="E23" i="11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L132" i="11"/>
  <c r="N132" i="11" s="1"/>
  <c r="I96" i="11"/>
  <c r="J96" i="11"/>
  <c r="E90" i="11"/>
  <c r="E102" i="11"/>
  <c r="H102" i="11"/>
  <c r="C53" i="11"/>
  <c r="E27" i="11"/>
  <c r="H27" i="11"/>
  <c r="G34" i="9"/>
  <c r="D34" i="9"/>
  <c r="G99" i="9"/>
  <c r="E99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182" i="9"/>
  <c r="E206" i="9"/>
  <c r="G206" i="9"/>
  <c r="D206" i="9"/>
  <c r="E190" i="9"/>
  <c r="D190" i="9"/>
  <c r="G190" i="9"/>
  <c r="E126" i="9"/>
  <c r="G126" i="9"/>
  <c r="G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 s="1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I130" i="11"/>
  <c r="I172" i="11"/>
  <c r="D125" i="9"/>
  <c r="D93" i="9"/>
  <c r="E194" i="9"/>
  <c r="G194" i="9"/>
  <c r="D178" i="9"/>
  <c r="E152" i="9"/>
  <c r="G108" i="9"/>
  <c r="D108" i="9"/>
  <c r="D82" i="9"/>
  <c r="D121" i="9"/>
  <c r="E105" i="9"/>
  <c r="G105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U310" i="4"/>
  <c r="V310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V258" i="4"/>
  <c r="U334" i="4"/>
  <c r="V334" i="4"/>
  <c r="V318" i="4"/>
  <c r="U318" i="4"/>
  <c r="U302" i="4"/>
  <c r="V302" i="4"/>
  <c r="U270" i="4"/>
  <c r="W344" i="4"/>
  <c r="V314" i="4"/>
  <c r="U314" i="4"/>
  <c r="U298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87" i="5" l="1"/>
  <c r="S262" i="4"/>
  <c r="U262" i="4" s="1"/>
  <c r="D96" i="9"/>
  <c r="E82" i="9"/>
  <c r="E98" i="9"/>
  <c r="G96" i="9"/>
  <c r="G89" i="9"/>
  <c r="G45" i="9"/>
  <c r="G77" i="9"/>
  <c r="D67" i="9"/>
  <c r="I33" i="11"/>
  <c r="J80" i="11"/>
  <c r="J26" i="11"/>
  <c r="G60" i="9"/>
  <c r="G79" i="9"/>
  <c r="I101" i="11"/>
  <c r="J25" i="11"/>
  <c r="L25" i="11" s="1"/>
  <c r="N25" i="11" s="1"/>
  <c r="D11" i="9"/>
  <c r="G98" i="9"/>
  <c r="G11" i="9"/>
  <c r="E67" i="9"/>
  <c r="D45" i="9"/>
  <c r="E79" i="9"/>
  <c r="T268" i="4"/>
  <c r="S282" i="4"/>
  <c r="T214" i="4"/>
  <c r="T269" i="4"/>
  <c r="T252" i="4"/>
  <c r="I83" i="11"/>
  <c r="D53" i="9"/>
  <c r="D97" i="9"/>
  <c r="J47" i="11"/>
  <c r="K47" i="11" s="1"/>
  <c r="M47" i="11" s="1"/>
  <c r="E97" i="9"/>
  <c r="J21" i="11"/>
  <c r="L21" i="11" s="1"/>
  <c r="N21" i="11" s="1"/>
  <c r="V225" i="4"/>
  <c r="S199" i="4"/>
  <c r="S209" i="4"/>
  <c r="T286" i="4"/>
  <c r="E243" i="5"/>
  <c r="E273" i="5"/>
  <c r="F222" i="5"/>
  <c r="I199" i="5"/>
  <c r="T231" i="4"/>
  <c r="S255" i="4"/>
  <c r="T266" i="4"/>
  <c r="S228" i="4"/>
  <c r="T244" i="4"/>
  <c r="T276" i="4"/>
  <c r="T253" i="4"/>
  <c r="V190" i="4"/>
  <c r="W190" i="4" s="1"/>
  <c r="X190" i="4" s="1"/>
  <c r="T255" i="4"/>
  <c r="E275" i="5"/>
  <c r="S266" i="4"/>
  <c r="T228" i="4"/>
  <c r="S286" i="4"/>
  <c r="J50" i="11"/>
  <c r="L50" i="11" s="1"/>
  <c r="N50" i="11" s="1"/>
  <c r="I26" i="11"/>
  <c r="I149" i="11"/>
  <c r="I116" i="11"/>
  <c r="J132" i="11"/>
  <c r="K132" i="11" s="1"/>
  <c r="M132" i="11" s="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V221" i="4"/>
  <c r="W22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AS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124" i="11" s="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U2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W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T211" i="4"/>
  <c r="T289" i="4"/>
  <c r="S359" i="4"/>
  <c r="V359" i="4" s="1"/>
  <c r="S249" i="4"/>
  <c r="V475" i="4"/>
  <c r="W475" i="4" s="1"/>
  <c r="T406" i="4"/>
  <c r="X342" i="4"/>
  <c r="Y342" i="4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02" i="4"/>
  <c r="W334" i="4"/>
  <c r="X334" i="4" s="1"/>
  <c r="AF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X302" i="4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98" i="4"/>
  <c r="W318" i="4"/>
  <c r="W278" i="4"/>
  <c r="W310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50" i="11" l="1"/>
  <c r="M50" i="11" s="1"/>
  <c r="D3" i="8"/>
  <c r="L3" i="8" s="1"/>
  <c r="E3" i="8"/>
  <c r="M3" i="8" s="1"/>
  <c r="L28" i="11"/>
  <c r="N28" i="11" s="1"/>
  <c r="U228" i="4"/>
  <c r="V228" i="4"/>
  <c r="W228" i="4" s="1"/>
  <c r="X228" i="4" s="1"/>
  <c r="Y228" i="4" s="1"/>
  <c r="V266" i="4"/>
  <c r="W266" i="4" s="1"/>
  <c r="U266" i="4"/>
  <c r="V255" i="4"/>
  <c r="U255" i="4"/>
  <c r="U286" i="4"/>
  <c r="V286" i="4"/>
  <c r="V263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J226" i="4"/>
  <c r="V193" i="4"/>
  <c r="Y234" i="4"/>
  <c r="U259" i="4"/>
  <c r="V259" i="4"/>
  <c r="X221" i="4"/>
  <c r="U254" i="4"/>
  <c r="V254" i="4"/>
  <c r="Y191" i="4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F350" i="4"/>
  <c r="J350" i="4" s="1"/>
  <c r="Y253" i="4"/>
  <c r="AA253" i="4" s="1"/>
  <c r="W192" i="4"/>
  <c r="X192" i="4" s="1"/>
  <c r="W209" i="4"/>
  <c r="V315" i="4"/>
  <c r="V271" i="4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Q350" i="4"/>
  <c r="AW350" i="4" s="1"/>
  <c r="U301" i="4"/>
  <c r="W301" i="4" s="1"/>
  <c r="AD226" i="4"/>
  <c r="AP226" i="4" s="1"/>
  <c r="AV226" i="4" s="1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Y311" i="4"/>
  <c r="AF356" i="4"/>
  <c r="AG356" i="4"/>
  <c r="X251" i="4"/>
  <c r="Y251" i="4" s="1"/>
  <c r="U269" i="4"/>
  <c r="W269" i="4" s="1"/>
  <c r="X269" i="4" s="1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AI311" i="4"/>
  <c r="V273" i="4"/>
  <c r="W273" i="4" s="1"/>
  <c r="Z245" i="4"/>
  <c r="AH245" i="4"/>
  <c r="AJ245" i="4"/>
  <c r="AP245" i="4" s="1"/>
  <c r="AV245" i="4" s="1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W271" i="4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Z253" i="4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AI253" i="4"/>
  <c r="X359" i="4"/>
  <c r="Y359" i="4" s="1"/>
  <c r="V295" i="4"/>
  <c r="U295" i="4"/>
  <c r="U362" i="4"/>
  <c r="V362" i="4"/>
  <c r="X309" i="4"/>
  <c r="Y309" i="4"/>
  <c r="V233" i="4"/>
  <c r="U233" i="4"/>
  <c r="AJ247" i="4"/>
  <c r="X316" i="4"/>
  <c r="Y316" i="4" s="1"/>
  <c r="AM245" i="4"/>
  <c r="AS245" i="4" s="1"/>
  <c r="W341" i="4"/>
  <c r="Y333" i="4"/>
  <c r="U230" i="4"/>
  <c r="AF253" i="4"/>
  <c r="AE253" i="4"/>
  <c r="AQ253" i="4" s="1"/>
  <c r="AW253" i="4" s="1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AJ309" i="4"/>
  <c r="W268" i="4"/>
  <c r="X268" i="4" s="1"/>
  <c r="V346" i="4"/>
  <c r="W346" i="4" s="1"/>
  <c r="W237" i="4"/>
  <c r="Y302" i="4"/>
  <c r="AK302" i="4" s="1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AW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Y187" i="4"/>
  <c r="AC187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AI18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Z308" i="4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L253" i="4"/>
  <c r="AR253" i="4" s="1"/>
  <c r="Y357" i="4"/>
  <c r="Y343" i="4"/>
  <c r="Z343" i="4" s="1"/>
  <c r="AA343" i="4"/>
  <c r="Y276" i="4"/>
  <c r="AD276" i="4" s="1"/>
  <c r="V194" i="4"/>
  <c r="U194" i="4"/>
  <c r="AI308" i="4"/>
  <c r="AK308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AG308" i="4"/>
  <c r="AF308" i="4"/>
  <c r="AH308" i="4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X266" i="4"/>
  <c r="AD191" i="4"/>
  <c r="AB191" i="4"/>
  <c r="Z191" i="4"/>
  <c r="AC191" i="4"/>
  <c r="AA191" i="4"/>
  <c r="AE191" i="4"/>
  <c r="Y262" i="4"/>
  <c r="AG262" i="4" s="1"/>
  <c r="X236" i="4"/>
  <c r="Y236" i="4" s="1"/>
  <c r="Z290" i="4"/>
  <c r="AB290" i="4"/>
  <c r="AD290" i="4"/>
  <c r="AA290" i="4"/>
  <c r="AC290" i="4"/>
  <c r="AE290" i="4"/>
  <c r="X314" i="4"/>
  <c r="Y314" i="4" s="1"/>
  <c r="AD314" i="4" s="1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Z270" i="4"/>
  <c r="AL270" i="4" s="1"/>
  <c r="AD270" i="4"/>
  <c r="AP270" i="4" s="1"/>
  <c r="AV270" i="4" s="1"/>
  <c r="AA270" i="4"/>
  <c r="AW270" i="4"/>
  <c r="AC270" i="4"/>
  <c r="AO270" i="4" s="1"/>
  <c r="AU270" i="4" s="1"/>
  <c r="AR270" i="4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E262" i="4"/>
  <c r="AB262" i="4"/>
  <c r="AA262" i="4"/>
  <c r="X348" i="4"/>
  <c r="Y348" i="4" s="1"/>
  <c r="AC223" i="4"/>
  <c r="AO223" i="4" s="1"/>
  <c r="AU223" i="4" s="1"/>
  <c r="AE223" i="4"/>
  <c r="AA223" i="4"/>
  <c r="AB223" i="4"/>
  <c r="AD223" i="4"/>
  <c r="X282" i="4"/>
  <c r="Y282" i="4" s="1"/>
  <c r="AE383" i="4"/>
  <c r="AC383" i="4"/>
  <c r="AK383" i="4"/>
  <c r="AR372" i="4"/>
  <c r="AJ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E258" i="4"/>
  <c r="AQ258" i="4" s="1"/>
  <c r="AW258" i="4" s="1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M250" i="4" s="1"/>
  <c r="AS250" i="4" s="1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J191" i="4"/>
  <c r="AK191" i="4"/>
  <c r="X274" i="4"/>
  <c r="Y274" i="4" s="1"/>
  <c r="AA274" i="4" s="1"/>
  <c r="AJ302" i="4"/>
  <c r="AF190" i="4"/>
  <c r="AH190" i="4"/>
  <c r="F337" i="4"/>
  <c r="J337" i="4" s="1"/>
  <c r="AC207" i="4"/>
  <c r="AD207" i="4"/>
  <c r="AP207" i="4" s="1"/>
  <c r="AV207" i="4" s="1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226" i="4" l="1"/>
  <c r="AM226" i="4" s="1"/>
  <c r="AS226" i="4" s="1"/>
  <c r="AE276" i="4"/>
  <c r="W267" i="4"/>
  <c r="X267" i="4" s="1"/>
  <c r="W286" i="4"/>
  <c r="AA276" i="4"/>
  <c r="W255" i="4"/>
  <c r="X255" i="4" s="1"/>
  <c r="AN226" i="4"/>
  <c r="AT226" i="4" s="1"/>
  <c r="AO226" i="4"/>
  <c r="AU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/>
  <c r="Z301" i="4" s="1"/>
  <c r="AQ317" i="4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T270" i="4" s="1"/>
  <c r="AB308" i="4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H267" i="4"/>
  <c r="AI267" i="4"/>
  <c r="AK267" i="4"/>
  <c r="AG267" i="4"/>
  <c r="AF267" i="4"/>
  <c r="AJ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M251" i="4" s="1"/>
  <c r="AS251" i="4" s="1"/>
  <c r="AC251" i="4"/>
  <c r="AO251" i="4" s="1"/>
  <c r="AU251" i="4" s="1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O260" i="4" s="1"/>
  <c r="AU260" i="4" s="1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AN260" i="4" s="1"/>
  <c r="AT260" i="4" s="1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Y295" i="4"/>
  <c r="AI295" i="4" s="1"/>
  <c r="W367" i="4"/>
  <c r="W279" i="4"/>
  <c r="X279" i="4" s="1"/>
  <c r="X277" i="4"/>
  <c r="W248" i="4"/>
  <c r="X285" i="4"/>
  <c r="Y208" i="4"/>
  <c r="AA208" i="4" s="1"/>
  <c r="W320" i="4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AD293" i="4"/>
  <c r="W362" i="4"/>
  <c r="X313" i="4"/>
  <c r="Y313" i="4" s="1"/>
  <c r="Y231" i="4"/>
  <c r="Z231" i="4" s="1"/>
  <c r="AC315" i="4"/>
  <c r="AO315" i="4" s="1"/>
  <c r="AU315" i="4" s="1"/>
  <c r="AE315" i="4"/>
  <c r="AA315" i="4"/>
  <c r="Z315" i="4"/>
  <c r="AL315" i="4" s="1"/>
  <c r="AR315" i="4" s="1"/>
  <c r="AD315" i="4"/>
  <c r="AP315" i="4" s="1"/>
  <c r="AV315" i="4" s="1"/>
  <c r="AP369" i="4"/>
  <c r="AV369" i="4" s="1"/>
  <c r="X371" i="4"/>
  <c r="Y371" i="4"/>
  <c r="Y283" i="4"/>
  <c r="AF283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O271" i="4" s="1"/>
  <c r="AU271" i="4" s="1"/>
  <c r="AB271" i="4"/>
  <c r="AN271" i="4" s="1"/>
  <c r="AT271" i="4" s="1"/>
  <c r="Z271" i="4"/>
  <c r="AL271" i="4" s="1"/>
  <c r="AR271" i="4" s="1"/>
  <c r="AA271" i="4"/>
  <c r="W210" i="4"/>
  <c r="W186" i="4"/>
  <c r="X186" i="4" s="1"/>
  <c r="AJ187" i="4"/>
  <c r="AH187" i="4"/>
  <c r="AN187" i="4" s="1"/>
  <c r="AT187" i="4" s="1"/>
  <c r="AF187" i="4"/>
  <c r="AL187" i="4" s="1"/>
  <c r="AR187" i="4" s="1"/>
  <c r="AJ192" i="4"/>
  <c r="AE187" i="4"/>
  <c r="AQ187" i="4" s="1"/>
  <c r="AW187" i="4" s="1"/>
  <c r="AD187" i="4"/>
  <c r="AB203" i="4"/>
  <c r="AN203" i="4" s="1"/>
  <c r="AT203" i="4" s="1"/>
  <c r="Z203" i="4"/>
  <c r="AB213" i="4"/>
  <c r="AN213" i="4" s="1"/>
  <c r="AT213" i="4" s="1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O187" i="4"/>
  <c r="AU187" i="4" s="1"/>
  <c r="AL203" i="4"/>
  <c r="AR203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X210" i="4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D300" i="4"/>
  <c r="AE300" i="4"/>
  <c r="Z198" i="4"/>
  <c r="AE198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278" i="4"/>
  <c r="AV278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AD267" i="4" l="1"/>
  <c r="AL284" i="4"/>
  <c r="AR284" i="4" s="1"/>
  <c r="AM271" i="4"/>
  <c r="AS271" i="4" s="1"/>
  <c r="AB269" i="4"/>
  <c r="AA269" i="4"/>
  <c r="Y255" i="4"/>
  <c r="AK255" i="4" s="1"/>
  <c r="AP252" i="4"/>
  <c r="AV252" i="4" s="1"/>
  <c r="AE267" i="4"/>
  <c r="AC269" i="4"/>
  <c r="AP213" i="4"/>
  <c r="AV213" i="4" s="1"/>
  <c r="X286" i="4"/>
  <c r="Y286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J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F354" i="4"/>
  <c r="J354" i="4" s="1"/>
  <c r="G354" i="4"/>
  <c r="D354" i="4"/>
  <c r="H354" i="4" s="1"/>
  <c r="E354" i="4"/>
  <c r="I354" i="4" s="1"/>
  <c r="AN225" i="4"/>
  <c r="AT225" i="4" s="1"/>
  <c r="AA325" i="4"/>
  <c r="AM325" i="4" s="1"/>
  <c r="AS325" i="4" s="1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O301" i="4" s="1"/>
  <c r="AU301" i="4" s="1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I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M315" i="4"/>
  <c r="AS315" i="4" s="1"/>
  <c r="AB293" i="4"/>
  <c r="AF268" i="4"/>
  <c r="Y229" i="4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N269" i="4"/>
  <c r="AT269" i="4" s="1"/>
  <c r="AF269" i="4"/>
  <c r="AD269" i="4"/>
  <c r="Z269" i="4"/>
  <c r="AJ210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M218" i="4" s="1"/>
  <c r="AS218" i="4" s="1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D304" i="4"/>
  <c r="AB304" i="4"/>
  <c r="AN304" i="4" s="1"/>
  <c r="AT304" i="4" s="1"/>
  <c r="AA304" i="4"/>
  <c r="AE304" i="4"/>
  <c r="AC304" i="4"/>
  <c r="AO304" i="4" s="1"/>
  <c r="AU304" i="4" s="1"/>
  <c r="Z304" i="4"/>
  <c r="AG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Z288" i="4"/>
  <c r="AL288" i="4" s="1"/>
  <c r="AR288" i="4" s="1"/>
  <c r="AG288" i="4"/>
  <c r="AH329" i="4"/>
  <c r="AN329" i="4" s="1"/>
  <c r="AT329" i="4" s="1"/>
  <c r="Y275" i="4"/>
  <c r="AF275" i="4" s="1"/>
  <c r="AK304" i="4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H285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C239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W372" i="4"/>
  <c r="AK372" i="4"/>
  <c r="Z208" i="4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D296" i="4"/>
  <c r="AG296" i="4"/>
  <c r="AC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D229" i="4"/>
  <c r="AC229" i="4"/>
  <c r="AD208" i="4"/>
  <c r="AP208" i="4" s="1"/>
  <c r="AV208" i="4" s="1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D265" i="4"/>
  <c r="AE265" i="4"/>
  <c r="AB265" i="4"/>
  <c r="AC265" i="4"/>
  <c r="Z265" i="4"/>
  <c r="AP291" i="4"/>
  <c r="AV291" i="4" s="1"/>
  <c r="AH231" i="4"/>
  <c r="AK231" i="4"/>
  <c r="AJ231" i="4"/>
  <c r="AG231" i="4"/>
  <c r="AF231" i="4"/>
  <c r="AL231" i="4" s="1"/>
  <c r="AR231" i="4" s="1"/>
  <c r="AI231" i="4"/>
  <c r="AO231" i="4" s="1"/>
  <c r="AU231" i="4" s="1"/>
  <c r="AG265" i="4"/>
  <c r="AP268" i="4"/>
  <c r="AV268" i="4" s="1"/>
  <c r="AL208" i="4"/>
  <c r="AR208" i="4" s="1"/>
  <c r="AK313" i="4"/>
  <c r="AK233" i="4"/>
  <c r="AQ316" i="4"/>
  <c r="AW316" i="4" s="1"/>
  <c r="AG293" i="4"/>
  <c r="AK229" i="4"/>
  <c r="AH281" i="4"/>
  <c r="AI291" i="4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O208" i="4" s="1"/>
  <c r="AU208" i="4" s="1"/>
  <c r="AE208" i="4"/>
  <c r="AQ208" i="4" s="1"/>
  <c r="AW208" i="4" s="1"/>
  <c r="Z285" i="4"/>
  <c r="AL285" i="4" s="1"/>
  <c r="AR285" i="4" s="1"/>
  <c r="AB285" i="4"/>
  <c r="AN285" i="4" s="1"/>
  <c r="AT285" i="4" s="1"/>
  <c r="AC285" i="4"/>
  <c r="AA285" i="4"/>
  <c r="AD285" i="4"/>
  <c r="AE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AI281" i="4"/>
  <c r="AG285" i="4"/>
  <c r="AK285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AN293" i="4"/>
  <c r="AT293" i="4" s="1"/>
  <c r="AC268" i="4"/>
  <c r="AA268" i="4"/>
  <c r="AB229" i="4"/>
  <c r="AN229" i="4" s="1"/>
  <c r="AT229" i="4" s="1"/>
  <c r="AE229" i="4"/>
  <c r="AQ229" i="4" s="1"/>
  <c r="AW229" i="4" s="1"/>
  <c r="AK257" i="4"/>
  <c r="AA257" i="4"/>
  <c r="AD257" i="4"/>
  <c r="Z257" i="4"/>
  <c r="AB257" i="4"/>
  <c r="AG257" i="4"/>
  <c r="AE257" i="4"/>
  <c r="AQ257" i="4" s="1"/>
  <c r="AW257" i="4" s="1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O345" i="4" s="1"/>
  <c r="AU345" i="4" s="1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Z210" i="4"/>
  <c r="AL210" i="4" s="1"/>
  <c r="AR210" i="4" s="1"/>
  <c r="AB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D239" i="4" l="1"/>
  <c r="AC186" i="4"/>
  <c r="AM193" i="4"/>
  <c r="AS193" i="4" s="1"/>
  <c r="AP273" i="4"/>
  <c r="AV273" i="4" s="1"/>
  <c r="AM273" i="4"/>
  <c r="AS273" i="4" s="1"/>
  <c r="AH214" i="4"/>
  <c r="AI238" i="4"/>
  <c r="AG255" i="4"/>
  <c r="AH255" i="4"/>
  <c r="AP188" i="4"/>
  <c r="AV188" i="4" s="1"/>
  <c r="AN210" i="4"/>
  <c r="AT210" i="4" s="1"/>
  <c r="AM268" i="4"/>
  <c r="AS268" i="4" s="1"/>
  <c r="Z255" i="4"/>
  <c r="F202" i="4"/>
  <c r="J202" i="4" s="1"/>
  <c r="E202" i="4"/>
  <c r="I202" i="4" s="1"/>
  <c r="AB279" i="4"/>
  <c r="AG238" i="4"/>
  <c r="AM238" i="4" s="1"/>
  <c r="AS238" i="4" s="1"/>
  <c r="AG224" i="4"/>
  <c r="AE246" i="4"/>
  <c r="AD255" i="4"/>
  <c r="AC255" i="4"/>
  <c r="AF224" i="4"/>
  <c r="Z238" i="4"/>
  <c r="AD224" i="4"/>
  <c r="AD286" i="4"/>
  <c r="AJ286" i="4"/>
  <c r="AC286" i="4"/>
  <c r="AH286" i="4"/>
  <c r="AK286" i="4"/>
  <c r="Z286" i="4"/>
  <c r="AE286" i="4"/>
  <c r="AI286" i="4"/>
  <c r="AA286" i="4"/>
  <c r="AG286" i="4"/>
  <c r="AB286" i="4"/>
  <c r="AF286" i="4"/>
  <c r="AA255" i="4"/>
  <c r="AB255" i="4"/>
  <c r="AN255" i="4" s="1"/>
  <c r="AT255" i="4" s="1"/>
  <c r="AF255" i="4"/>
  <c r="AO257" i="4"/>
  <c r="AU257" i="4" s="1"/>
  <c r="AJ224" i="4"/>
  <c r="AH238" i="4"/>
  <c r="AE224" i="4"/>
  <c r="AI255" i="4"/>
  <c r="AE255" i="4"/>
  <c r="AQ255" i="4" s="1"/>
  <c r="AW255" i="4" s="1"/>
  <c r="AJ255" i="4"/>
  <c r="AL255" i="4"/>
  <c r="AR255" i="4" s="1"/>
  <c r="F284" i="4"/>
  <c r="J284" i="4" s="1"/>
  <c r="D284" i="4"/>
  <c r="H284" i="4" s="1"/>
  <c r="G284" i="4"/>
  <c r="E284" i="4"/>
  <c r="I284" i="4" s="1"/>
  <c r="AM224" i="4"/>
  <c r="AS224" i="4" s="1"/>
  <c r="AI246" i="4"/>
  <c r="AO246" i="4" s="1"/>
  <c r="AU246" i="4" s="1"/>
  <c r="AQ210" i="4"/>
  <c r="AW210" i="4" s="1"/>
  <c r="AD238" i="4"/>
  <c r="AB224" i="4"/>
  <c r="AF246" i="4"/>
  <c r="AD246" i="4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F224" i="4" s="1"/>
  <c r="J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Q259" i="4" s="1"/>
  <c r="AW259" i="4" s="1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N345" i="4"/>
  <c r="AT345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AP211" i="4"/>
  <c r="AV211" i="4" s="1"/>
  <c r="AH345" i="4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M232" i="4" s="1"/>
  <c r="AS232" i="4" s="1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F218" i="4"/>
  <c r="J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N312" i="4" s="1"/>
  <c r="AT312" i="4" s="1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L232" i="4" s="1"/>
  <c r="AR232" i="4" s="1"/>
  <c r="AC232" i="4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O281" i="4" s="1"/>
  <c r="AU281" i="4" s="1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L239" i="4"/>
  <c r="AR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Z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AB212" i="4"/>
  <c r="AF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E256" i="4"/>
  <c r="AI256" i="4"/>
  <c r="AH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D224" i="4" l="1"/>
  <c r="H224" i="4" s="1"/>
  <c r="AN224" i="4"/>
  <c r="AT224" i="4" s="1"/>
  <c r="AP224" i="4"/>
  <c r="AV224" i="4" s="1"/>
  <c r="G224" i="4"/>
  <c r="AL238" i="4"/>
  <c r="AR238" i="4" s="1"/>
  <c r="E224" i="4"/>
  <c r="I224" i="4" s="1"/>
  <c r="AN279" i="4"/>
  <c r="AT279" i="4" s="1"/>
  <c r="AP238" i="4"/>
  <c r="AV238" i="4" s="1"/>
  <c r="AN286" i="4"/>
  <c r="AT286" i="4" s="1"/>
  <c r="AJ256" i="4"/>
  <c r="AC256" i="4"/>
  <c r="AF256" i="4"/>
  <c r="AB256" i="4"/>
  <c r="AA256" i="4"/>
  <c r="AG212" i="4"/>
  <c r="AE212" i="4"/>
  <c r="AD256" i="4"/>
  <c r="AG256" i="4"/>
  <c r="AK256" i="4"/>
  <c r="AQ272" i="4"/>
  <c r="AW272" i="4" s="1"/>
  <c r="AI212" i="4"/>
  <c r="Z212" i="4"/>
  <c r="AP277" i="4"/>
  <c r="AV277" i="4" s="1"/>
  <c r="AN246" i="4"/>
  <c r="AT246" i="4" s="1"/>
  <c r="AO238" i="4"/>
  <c r="AU238" i="4" s="1"/>
  <c r="AM255" i="4"/>
  <c r="AS255" i="4" s="1"/>
  <c r="AM286" i="4"/>
  <c r="AS286" i="4" s="1"/>
  <c r="AP286" i="4"/>
  <c r="AV286" i="4" s="1"/>
  <c r="AN232" i="4"/>
  <c r="AT232" i="4" s="1"/>
  <c r="AN254" i="4"/>
  <c r="AT254" i="4" s="1"/>
  <c r="AL286" i="4"/>
  <c r="AR286" i="4" s="1"/>
  <c r="AO255" i="4"/>
  <c r="AU255" i="4" s="1"/>
  <c r="AP255" i="4"/>
  <c r="AV255" i="4" s="1"/>
  <c r="E255" i="4"/>
  <c r="I255" i="4" s="1"/>
  <c r="F255" i="4"/>
  <c r="J255" i="4" s="1"/>
  <c r="D255" i="4"/>
  <c r="H255" i="4" s="1"/>
  <c r="G255" i="4"/>
  <c r="AQ286" i="4"/>
  <c r="AW286" i="4" s="1"/>
  <c r="AO286" i="4"/>
  <c r="AU286" i="4" s="1"/>
  <c r="AM214" i="4"/>
  <c r="AS214" i="4" s="1"/>
  <c r="AN219" i="4"/>
  <c r="AT219" i="4" s="1"/>
  <c r="AP259" i="4"/>
  <c r="AV259" i="4" s="1"/>
  <c r="AO232" i="4"/>
  <c r="AU232" i="4" s="1"/>
  <c r="AJ212" i="4"/>
  <c r="AK212" i="4"/>
  <c r="AQ212" i="4" s="1"/>
  <c r="AW212" i="4" s="1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05" i="4"/>
  <c r="J305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AM256" i="4" l="1"/>
  <c r="AS256" i="4" s="1"/>
  <c r="AP256" i="4"/>
  <c r="AV256" i="4" s="1"/>
  <c r="F286" i="4"/>
  <c r="J286" i="4" s="1"/>
  <c r="G286" i="4"/>
  <c r="D286" i="4"/>
  <c r="H286" i="4" s="1"/>
  <c r="E286" i="4"/>
  <c r="I286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<sst xmlns="http://schemas.openxmlformats.org/spreadsheetml/2006/main" count="1476" uniqueCount="392">
  <si>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</si>
  <si>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</si>
  <si>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</si>
  <si>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</si>
  <si>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</si>
  <si>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</si>
  <si>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</si>
  <si>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</si>
  <si>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</si>
  <si>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</si>
  <si>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</si>
  <si>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</si>
  <si>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</si>
  <si>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</si>
  <si>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</si>
  <si>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</si>
  <si>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</si>
  <si>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</si>
  <si>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</si>
  <si>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</si>
  <si>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</si>
  <si>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</si>
  <si>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</si>
  <si>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</si>
  <si>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</si>
  <si>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</si>
  <si>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</si>
  <si>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</si>
  <si>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</si>
  <si>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</si>
  <si>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</si>
  <si>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</si>
  <si>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</si>
  <si>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</si>
  <si>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</si>
  <si>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</si>
  <si>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</si>
  <si>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</si>
  <si>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</si>
  <si>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</si>
  <si>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</si>
  <si>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</si>
  <si>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</si>
  <si>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</si>
  <si>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</si>
  <si>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</si>
  <si>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</si>
  <si>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</si>
  <si>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</si>
  <si>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</si>
  <si>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</si>
  <si>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</si>
  <si>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</si>
  <si>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</si>
  <si>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</si>
  <si>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</si>
  <si>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</si>
  <si>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</si>
  <si>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</si>
  <si>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</si>
  <si>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</si>
  <si>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</si>
  <si>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</si>
  <si>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</si>
  <si>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</si>
  <si>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</si>
  <si>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</si>
  <si>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</si>
  <si>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</si>
  <si>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</si>
  <si>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</si>
  <si>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</si>
  <si>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</si>
  <si>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</si>
  <si>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</si>
  <si>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</si>
  <si>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</si>
  <si>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</si>
  <si>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</si>
  <si>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</si>
  <si>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</si>
  <si>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</si>
  <si>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</si>
  <si>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</si>
  <si>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</si>
  <si>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</si>
  <si>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</si>
  <si>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</si>
  <si>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</si>
  <si>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</si>
  <si>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</si>
  <si>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</si>
  <si>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</si>
  <si>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</si>
  <si>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</si>
  <si>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</si>
  <si>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</si>
  <si>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</si>
  <si>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</si>
  <si>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</si>
  <si>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</si>
  <si>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</si>
  <si>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</si>
  <si>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</si>
  <si>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</si>
  <si>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</si>
  <si>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</si>
  <si>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</si>
  <si>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</si>
  <si>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</si>
  <si>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</si>
  <si>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</si>
  <si>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</si>
  <si>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</si>
  <si>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</si>
  <si>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</si>
  <si>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</si>
  <si>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</si>
  <si>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</si>
  <si>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</si>
  <si>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</si>
  <si>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</si>
  <si>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</si>
  <si>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</si>
  <si>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</si>
  <si>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</si>
  <si>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</si>
  <si>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</si>
  <si>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</si>
  <si>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</si>
  <si>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</si>
  <si>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</si>
  <si>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</si>
  <si>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</si>
  <si>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</si>
  <si>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</si>
  <si>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</si>
  <si>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</si>
  <si>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</si>
  <si>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</si>
  <si>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</si>
  <si>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</si>
  <si>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</si>
  <si>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</si>
  <si>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</si>
  <si>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</si>
  <si>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</si>
  <si>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</si>
  <si>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</si>
  <si>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</si>
  <si>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</si>
  <si>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</si>
  <si>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</si>
  <si>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</si>
  <si>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</si>
  <si>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</si>
  <si>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</si>
  <si>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</si>
  <si>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</si>
  <si>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</si>
  <si>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</si>
  <si>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</si>
  <si>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</si>
  <si>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</si>
  <si>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</si>
  <si>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</si>
  <si>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</si>
  <si>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</si>
  <si>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</si>
  <si>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</si>
  <si>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</si>
  <si>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</si>
  <si>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</si>
  <si>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</si>
  <si>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</si>
  <si>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</si>
  <si>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</si>
  <si>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</si>
  <si>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</si>
  <si>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</si>
  <si>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</si>
  <si>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</si>
  <si>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</si>
  <si>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</si>
  <si>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</si>
  <si>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</si>
  <si>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</si>
  <si>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</si>
  <si>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</si>
  <si>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</si>
  <si>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</si>
  <si>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</si>
  <si>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</si>
  <si>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</si>
  <si>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</si>
  <si>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</si>
  <si>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</si>
  <si>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</si>
  <si>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</si>
  <si>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</si>
  <si>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</si>
  <si>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</si>
  <si>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</si>
  <si>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</si>
  <si>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</si>
  <si>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</si>
  <si>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</si>
  <si>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</si>
  <si>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</si>
  <si>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</si>
  <si>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</si>
  <si>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</si>
  <si>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</si>
  <si>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</si>
  <si>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</si>
  <si>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</si>
  <si>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</si>
  <si>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</si>
  <si>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</si>
  <si>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</si>
  <si>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</si>
  <si>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</si>
  <si>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</si>
  <si>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</si>
  <si>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Pordenone</t>
  </si>
  <si>
    <t>Frosinone</t>
  </si>
  <si>
    <t>Doncaster</t>
  </si>
  <si>
    <t>Bradford</t>
  </si>
  <si>
    <t>Grimsby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</si>
  <si>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</si>
  <si>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</si>
  <si>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</si>
  <si>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</si>
  <si>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</si>
  <si>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</si>
  <si>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</si>
  <si>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</si>
  <si>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</si>
  <si>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</si>
  <si>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</si>
  <si>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</si>
  <si>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</si>
  <si>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Utrecht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</si>
  <si>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</si>
  <si>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</si>
  <si>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</si>
  <si>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</si>
  <si>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</si>
  <si>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</si>
  <si>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</si>
  <si>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</si>
  <si>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</si>
  <si>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AZ Alkmaar</t>
  </si>
  <si>
    <t>Kilmarnock</t>
  </si>
  <si>
    <t>Aberdeen</t>
  </si>
  <si>
    <t>Erzurum BB</t>
  </si>
  <si>
    <t>Shrewsbury</t>
  </si>
  <si>
    <t>Hartlepool</t>
  </si>
  <si>
    <t>Stockport</t>
  </si>
  <si>
    <t>Halifax</t>
  </si>
  <si>
    <t>Eastleigh</t>
  </si>
  <si>
    <t>Celtic</t>
  </si>
  <si>
    <t>Livingston</t>
  </si>
  <si>
    <t>E2</t>
  </si>
  <si>
    <t>E3</t>
  </si>
  <si>
    <t>EC</t>
  </si>
  <si>
    <t>I2</t>
  </si>
  <si>
    <t>N1</t>
  </si>
  <si>
    <t>P1</t>
  </si>
  <si>
    <t>SC0</t>
  </si>
  <si>
    <t>SC2</t>
  </si>
  <si>
    <t>T1</t>
  </si>
  <si>
    <t>Div</t>
  </si>
  <si>
    <t>Club Brugge</t>
  </si>
  <si>
    <t>Eupen</t>
  </si>
  <si>
    <t>Waregem</t>
  </si>
  <si>
    <t>Cercle Brugge</t>
  </si>
  <si>
    <t>Kortrijk</t>
  </si>
  <si>
    <t>Gent</t>
  </si>
  <si>
    <t>Oud-Heverlee Leuven</t>
  </si>
  <si>
    <t>Oostende</t>
  </si>
  <si>
    <t>Standard</t>
  </si>
  <si>
    <t>St Truiden</t>
  </si>
  <si>
    <t>Wycombe</t>
  </si>
  <si>
    <t>Blackpool</t>
  </si>
  <si>
    <t>Rochdale</t>
  </si>
  <si>
    <t>Plymouth</t>
  </si>
  <si>
    <t>Crewe</t>
  </si>
  <si>
    <t>Fleetwood Town</t>
  </si>
  <si>
    <t>Accrington</t>
  </si>
  <si>
    <t>Lincoln</t>
  </si>
  <si>
    <t>Burton</t>
  </si>
  <si>
    <t>Milton Keynes Dons</t>
  </si>
  <si>
    <t>Bristol Rvs</t>
  </si>
  <si>
    <t>Oxford</t>
  </si>
  <si>
    <t>AFC Wimbledon</t>
  </si>
  <si>
    <t>Cambridge</t>
  </si>
  <si>
    <t>Leyton Orient</t>
  </si>
  <si>
    <t>Exeter</t>
  </si>
  <si>
    <t>Forest Green</t>
  </si>
  <si>
    <t>Scunthorpe</t>
  </si>
  <si>
    <t>Mansfield</t>
  </si>
  <si>
    <t>Southend</t>
  </si>
  <si>
    <t>Colchester</t>
  </si>
  <si>
    <t>Carlisle</t>
  </si>
  <si>
    <t>Bolton</t>
  </si>
  <si>
    <t>Cheltenham</t>
  </si>
  <si>
    <t>Stevenage</t>
  </si>
  <si>
    <t>Crawley Town</t>
  </si>
  <si>
    <t>Newport County</t>
  </si>
  <si>
    <t>Morecambe</t>
  </si>
  <si>
    <t>Oldham</t>
  </si>
  <si>
    <t>Harrogate</t>
  </si>
  <si>
    <t>Port Vale</t>
  </si>
  <si>
    <t>Barrow</t>
  </si>
  <si>
    <t>Salford</t>
  </si>
  <si>
    <t>Walsall</t>
  </si>
  <si>
    <t>Tranmere</t>
  </si>
  <si>
    <t>Aldershot</t>
  </si>
  <si>
    <t>Woking</t>
  </si>
  <si>
    <t>Altrincham</t>
  </si>
  <si>
    <t>Weymouth</t>
  </si>
  <si>
    <t>King’s Lynn</t>
  </si>
  <si>
    <t>Notts County</t>
  </si>
  <si>
    <t>Maidenhead</t>
  </si>
  <si>
    <t>Wealdstone</t>
  </si>
  <si>
    <t>Torquay</t>
  </si>
  <si>
    <t>Yeovil</t>
  </si>
  <si>
    <t>Dover Athletic</t>
  </si>
  <si>
    <t>Dag and Red</t>
  </si>
  <si>
    <t>Alloa</t>
  </si>
  <si>
    <t>Raith Rvs</t>
  </si>
  <si>
    <t>Dunfermline</t>
  </si>
  <si>
    <t>Arbroath</t>
  </si>
  <si>
    <t>Hearts</t>
  </si>
  <si>
    <t>Ayr</t>
  </si>
  <si>
    <t>Morton</t>
  </si>
  <si>
    <t>Inverness C</t>
  </si>
  <si>
    <t>Queen of Sth</t>
  </si>
  <si>
    <t>Dundee</t>
  </si>
  <si>
    <t>Falkirk</t>
  </si>
  <si>
    <t>Partick</t>
  </si>
  <si>
    <t>Clyde</t>
  </si>
  <si>
    <t>Airdrie Utd</t>
  </si>
  <si>
    <t>Dumbarton</t>
  </si>
  <si>
    <t>East Fife</t>
  </si>
  <si>
    <t>Forfar</t>
  </si>
  <si>
    <t>Cove Rangers</t>
  </si>
  <si>
    <t>Karagumruk</t>
  </si>
  <si>
    <t>Antwerp</t>
  </si>
  <si>
    <t>Charleroi</t>
  </si>
  <si>
    <t>Genk</t>
  </si>
  <si>
    <t>Waasland-Beveren</t>
  </si>
  <si>
    <t>Anderlecht</t>
  </si>
  <si>
    <t>Beerschot VA</t>
  </si>
  <si>
    <t>Mechelen</t>
  </si>
  <si>
    <t>Mouscron</t>
  </si>
  <si>
    <t>Salernitana</t>
  </si>
  <si>
    <t>Virtus Entella</t>
  </si>
  <si>
    <t>Nacional</t>
  </si>
  <si>
    <t>Farense</t>
  </si>
  <si>
    <t>Guimaraes</t>
  </si>
  <si>
    <t>26/12/2020</t>
  </si>
  <si>
    <t>27/12/2020</t>
  </si>
  <si>
    <t>28/12/2020</t>
  </si>
  <si>
    <t>29/12/2020</t>
  </si>
  <si>
    <t>B1</t>
  </si>
  <si>
    <t>E0</t>
  </si>
  <si>
    <t>E1</t>
  </si>
  <si>
    <t>SC1</t>
  </si>
  <si>
    <t>3-0</t>
  </si>
  <si>
    <t>1-0</t>
  </si>
  <si>
    <t>1-2</t>
  </si>
  <si>
    <t>2-2</t>
  </si>
  <si>
    <t>0-0</t>
  </si>
  <si>
    <t>3-1</t>
  </si>
  <si>
    <t>2-0</t>
  </si>
  <si>
    <t>0-1</t>
  </si>
  <si>
    <t>2-1</t>
  </si>
  <si>
    <t>1-1</t>
  </si>
  <si>
    <t>2-3</t>
  </si>
  <si>
    <t>0-2</t>
  </si>
  <si>
    <t>P</t>
  </si>
  <si>
    <t>5-1</t>
  </si>
  <si>
    <t>3-3</t>
  </si>
  <si>
    <t>4-0</t>
  </si>
  <si>
    <t>6-1</t>
  </si>
  <si>
    <t>0-3</t>
  </si>
  <si>
    <t>2-5</t>
  </si>
  <si>
    <t>5-3</t>
  </si>
  <si>
    <t>1-3</t>
  </si>
  <si>
    <t>2-4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</si>
</sst>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1.079003012155004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1.0656540480886731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1.0674919964665432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1.0656804364016281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1.0672505015642557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1.0463684894705136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1.043438569981763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1.0344490471441554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1.037952243407696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1.0638285417982394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1.0394138550111416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1.0499964535568072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1.04299513543169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1.0499964535568072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1.0518428764688503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1.0502439111838868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1.0510694237812139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1.0629592441321463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1.0533218816775407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1.0510694237812139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1.0536616911224432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1.0548923717759795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1.0574312850692822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1.0475615653703467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1.0500631329117833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1.0500631329117833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1.0557821208912506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1.0487220727913058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1.0607092988079927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1.0584574108458336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1.0502857379813271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1.059214380982872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1.0567609363032806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1.0513726059103246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1.0602107487113226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1.0513726059103246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1.0533067630678474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1.0593568958392465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1.056895036351561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1.0557800700829107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1.0583708135254832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1.0643058963539642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1.0608952469083379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1.0656540480886731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1.0696244407207609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1.0608952469083379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1.0595834779007536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1.0609541449825806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1.0511989710920113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1.056895036351561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1.0751378277879193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1.0512150176064545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1.0538611122400778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1.0655332071550867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1.0586402402731725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1.0727876198998851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1.0584605946196426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1.0577874143093966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1.0723310006406619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1.0820129505595262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1.0730279423458573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1.0819464260128329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1.0688060519478177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1.0557800700829107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1.0760414968176915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1.0656089460421265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1.0636569760020114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1.048583109071006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1.0342024872400046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1.0693212495761513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1.0463684894705136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1.0466146635883056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1.0470376731981623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1.0439719885779606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1.0711539295565653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1.0608381246291672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1.0614462748260522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1.0584574108458336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1.0580097445486314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1.044303665417317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1.0593568958392465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1.0551236153407171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1.0605174007793741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1.0608381246291672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1.0597065109096055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1.0509354515449301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1.0657284823689301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1.0949003246651843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1.0589099176352577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1.1068587693475982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1.0567687035951574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1.0503245504598744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1.0643567077555702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1.0674919964665432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1.0629813436677837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1.0666566032202576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1.0644124233859844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1.0570323013866483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1.0532159430726011</v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1.0895134189647713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67.446927572542592</v>
      </c>
      <c r="I186" s="6">
        <f>IF('Log_working_3-way'!$D186="","",'True_Odds_Calculator_3-way'!O187/'True_Odds_Calculator_3-way'!B187-1)</f>
        <v>0.60327941632572979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4.9257366593123297E-2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1.0366161559097236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19.638231541986112</v>
      </c>
      <c r="I187" s="6">
        <f>IF('Log_working_3-way'!$D187="","",'True_Odds_Calculator_3-way'!O188/'True_Odds_Calculator_3-way'!B188-1)</f>
        <v>6.8603863740645243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3.8532321141016679E-2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1.0383079594966931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8.0442744225439178</v>
      </c>
      <c r="I188" s="6">
        <f>IF('Log_working_3-way'!$D188="","",'True_Odds_Calculator_3-way'!O189/'True_Odds_Calculator_3-way'!B189-1)</f>
        <v>6.375551971902282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4.0377781073186236E-2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1.0363962732374832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13.802322763009213</v>
      </c>
      <c r="I189" s="6">
        <f>IF('Log_working_3-way'!$D189="","",'True_Odds_Calculator_3-way'!O190/'True_Odds_Calculator_3-way'!B190-1)</f>
        <v>6.42685985852372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3.8938330559776357E-2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1.0450567224896501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34.676770589826468</v>
      </c>
      <c r="I190" s="6">
        <f>IF('Log_working_3-way'!$D190="","",'True_Odds_Calculator_3-way'!O191/'True_Odds_Calculator_3-way'!B191-1)</f>
        <v>4.5985111775302396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4.2141685937270967E-2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1.0211893963215173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9.3075610325454807</v>
      </c>
      <c r="I191" s="6">
        <f>IF('Log_working_3-way'!$D191="","",'True_Odds_Calculator_3-way'!O192/'True_Odds_Calculator_3-way'!B192-1)</f>
        <v>6.2598094112466098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2.2686803601639216E-2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1.0243530492218977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24.657430647833714</v>
      </c>
      <c r="I192" s="6">
        <f>IF('Log_working_3-way'!$D192="","",'True_Odds_Calculator_3-way'!O193/'True_Odds_Calculator_3-way'!B193-1)</f>
        <v>5.4143576619584284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2.4985244934094153E-2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1.0203900462258213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8.0408216890898423</v>
      </c>
      <c r="I193" s="6">
        <f>IF('Log_working_3-way'!$D193="","",'True_Odds_Calculator_3-way'!O194/'True_Odds_Calculator_3-way'!B194-1)</f>
        <v>7.3665707435516374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2.1880943493485461E-2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1.0245330340559764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4.6915480173730577</v>
      </c>
      <c r="I194" s="6">
        <f>IF('Log_working_3-way'!$D194="","",'True_Odds_Calculator_3-way'!O195/'True_Odds_Calculator_3-way'!B195-1)</f>
        <v>6.0115401101544066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2.5106325990888356E-2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1.0552524730307009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74.030837281290999</v>
      </c>
      <c r="I195" s="6">
        <f>IF('Log_working_3-way'!$D195="","",'True_Odds_Calculator_3-way'!O196/'True_Odds_Calculator_3-way'!B196-1)</f>
        <v>6.9160123140985963E-2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2.5535041792964064E-2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1.022904899817169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4.3842196230190913</v>
      </c>
      <c r="I196" s="6">
        <f>IF('Log_working_3-way'!$D196="","",'True_Odds_Calculator_3-way'!O197/'True_Odds_Calculator_3-way'!B197-1)</f>
        <v>6.2942357214832656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2.342974527917896E-2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1.0280386337151586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18.70485667809568</v>
      </c>
      <c r="I197" s="6">
        <f>IF('Log_working_3-way'!$D197="","",'True_Odds_Calculator_3-way'!O198/'True_Odds_Calculator_3-way'!B198-1)</f>
        <v>7.9176690222522286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2.972384740340539E-2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1.029107025625869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30.754827400978204</v>
      </c>
      <c r="I198" s="6">
        <f>IF('Log_working_3-way'!$D198="","",'True_Odds_Calculator_3-way'!O199/'True_Odds_Calculator_3-way'!B199-1)</f>
        <v>5.80616156571035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2.8286528286528334E-2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1.0312630605323534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26.4301206544861</v>
      </c>
      <c r="I199" s="6">
        <f>IF('Log_working_3-way'!$D199="","",'True_Odds_Calculator_3-way'!O200/'True_Odds_Calculator_3-way'!B200-1)</f>
        <v>6.6928401857739059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3.1469958209368487E-2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1.0248098653508615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7.5778737876712299</v>
      </c>
      <c r="I200" s="6">
        <f>IF('Log_working_3-way'!$D200="","",'True_Odds_Calculator_3-way'!O201/'True_Odds_Calculator_3-way'!B201-1)</f>
        <v>7.4769585035984196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2.6503764477625591E-2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1.0249462169508572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10.112888322233079</v>
      </c>
      <c r="I201" s="6">
        <f>IF('Log_working_3-way'!$D201="","",'True_Odds_Calculator_3-way'!O202/'True_Odds_Calculator_3-way'!B202-1)</f>
        <v>8.8127167875109453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2.7045367194066028E-2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1.0263452532065196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14.68341711549887</v>
      </c>
      <c r="I202" s="6">
        <f>IF('Log_working_3-way'!$D202="","",'True_Odds_Calculator_3-way'!O203/'True_Odds_Calculator_3-way'!B203-1)</f>
        <v>7.8753073135335168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2.8396554003513597E-2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1.0266684032842481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16.605446900325223</v>
      </c>
      <c r="I203" s="6">
        <f>IF('Log_working_3-way'!$D203="","",'True_Odds_Calculator_3-way'!O204/'True_Odds_Calculator_3-way'!B204-1)</f>
        <v>8.9878863111281699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2.8530611112652204E-2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1.0248026186568784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8.8160407760280304</v>
      </c>
      <c r="I204" s="6">
        <f>IF('Log_working_3-way'!$D204="","",'True_Odds_Calculator_3-way'!O205/'True_Odds_Calculator_3-way'!B205-1)</f>
        <v>7.7310108465827128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2.6697580638878282E-2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1.0277352069186489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21.248124303592608</v>
      </c>
      <c r="I205" s="6">
        <f>IF('Log_working_3-way'!$D205="","",'True_Odds_Calculator_3-way'!O206/'True_Odds_Calculator_3-way'!B206-1)</f>
        <v>7.4067501531594164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2.8996802990611137E-2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1.0246916382665552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12.560371973913082</v>
      </c>
      <c r="I206" s="6">
        <f>IF('Log_working_3-way'!$D206="","",'True_Odds_Calculator_3-way'!O207/'True_Odds_Calculator_3-way'!B207-1)</f>
        <v>7.9980705708034208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2.6736045789713447E-2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1.0422753129753655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37.09094902194672</v>
      </c>
      <c r="I207" s="6">
        <f>IF('Log_working_3-way'!$D207="","",'True_Odds_Calculator_3-way'!O208/'True_Odds_Calculator_3-way'!B208-1)</f>
        <v>4.7566447009752153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3.8446096766340254E-2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1.0327575599555161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23.67557282690559</v>
      </c>
      <c r="I208" s="6">
        <f>IF('Log_working_3-way'!$D208="","",'True_Odds_Calculator_3-way'!O209/'True_Odds_Calculator_3-way'!B209-1)</f>
        <v>5.4591548124512181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3.3718708137312703E-2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1.0325655496123594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19.343016080451925</v>
      </c>
      <c r="I209" s="6">
        <f>IF('Log_working_3-way'!$D209="","",'True_Odds_Calculator_3-way'!O210/'True_Odds_Calculator_3-way'!B210-1)</f>
        <v>6.3775334712569611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3.4359887857717597E-2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1.0332835594685916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23.41569045524836</v>
      </c>
      <c r="I210" s="6">
        <f>IF('Log_working_3-way'!$D210="","",'True_Odds_Calculator_3-way'!O211/'True_Odds_Calculator_3-way'!B211-1)</f>
        <v>7.076495687446041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3.4248350456474341E-2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1.0375069222146425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30.868095902482899</v>
      </c>
      <c r="I211" s="6">
        <f>IF('Log_working_3-way'!$D211="","",'True_Odds_Calculator_3-way'!O212/'True_Odds_Calculator_3-way'!B212-1)</f>
        <v>5.1526787543590729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3.6442917123915564E-2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1.0361736204483658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28.143507470207592</v>
      </c>
      <c r="I212" s="6">
        <f>IF('Log_working_3-way'!$D212="","",'True_Odds_Calculator_3-way'!O213/'True_Odds_Calculator_3-way'!B213-1)</f>
        <v>6.2064673582605954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3.5894209371087227E-2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1.0378533152769214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28.418210288361113</v>
      </c>
      <c r="I213" s="6">
        <f>IF('Log_working_3-way'!$D213="","",'True_Odds_Calculator_3-way'!O214/'True_Odds_Calculator_3-way'!B214-1)</f>
        <v>4.9342153898921763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3.7591970306230849E-2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1.032047542753874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8.0989393456867429</v>
      </c>
      <c r="I214" s="6">
        <f>IF('Log_working_3-way'!$D214="","",'True_Odds_Calculator_3-way'!O215/'True_Odds_Calculator_3-way'!B215-1)</f>
        <v>7.1716373538247371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3.4127363383697151E-2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1.0314903500607924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16.36945100725632</v>
      </c>
      <c r="I215" s="6">
        <f>IF('Log_working_3-way'!$D215="","",'True_Odds_Calculator_3-way'!O216/'True_Odds_Calculator_3-way'!B216-1)</f>
        <v>7.671957969989494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3.3689017375292618E-2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1.0311179993782156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14.989827154116368</v>
      </c>
      <c r="I216" s="6">
        <f>IF('Log_working_3-way'!$D216="","",'True_Odds_Calculator_3-way'!O217/'True_Odds_Calculator_3-way'!B217-1)</f>
        <v>7.7788537891793634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3.3441783340560249E-2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1.0303258531527972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10.513560003529165</v>
      </c>
      <c r="I217" s="6">
        <f>IF('Log_working_3-way'!$D217="","",'True_Odds_Calculator_3-way'!O218/'True_Odds_Calculator_3-way'!B218-1)</f>
        <v>8.1672463554726864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3.2748030781333703E-2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1.0315581818580628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12.668870183897514</v>
      </c>
      <c r="I218" s="6">
        <f>IF('Log_working_3-way'!$D218="","",'True_Odds_Calculator_3-way'!O219/'True_Odds_Calculator_3-way'!B219-1)</f>
        <v>7.0787411768840656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3.3960880701422891E-2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1.0395047843109289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32.34059816759806</v>
      </c>
      <c r="I219" s="6">
        <f>IF('Log_working_3-way'!$D219="","",'True_Odds_Calculator_3-way'!O220/'True_Odds_Calculator_3-way'!B220-1)</f>
        <v>5.0221455440223997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3.7836092520840747E-2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1.0436244372395513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39.603893132437612</v>
      </c>
      <c r="I220" s="6">
        <f>IF('Log_working_3-way'!$D220="","",'True_Odds_Calculator_3-way'!O221/'True_Odds_Calculator_3-way'!B221-1)</f>
        <v>4.5913016665924822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3.8462652920484341E-2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1.0314680761873496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10.502203705617795</v>
      </c>
      <c r="I221" s="6">
        <f>IF('Log_working_3-way'!$D221="","",'True_Odds_Calculator_3-way'!O222/'True_Odds_Calculator_3-way'!B222-1)</f>
        <v>6.8966149521833184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3.3767678372795151E-2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1.0346872914424663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26.630799883461933</v>
      </c>
      <c r="I222" s="6">
        <f>IF('Log_working_3-way'!$D222="","",'True_Odds_Calculator_3-way'!O223/'True_Odds_Calculator_3-way'!B223-1)</f>
        <v>5.2878842222301934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3.4959438320782743E-2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1.0323126664005668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19.536851210277199</v>
      </c>
      <c r="I223" s="6">
        <f>IF('Log_working_3-way'!$D223="","",'True_Odds_Calculator_3-way'!O224/'True_Odds_Calculator_3-way'!B224-1)</f>
        <v>6.2987847681495523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3.4062230499399382E-2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1.0314940449404899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17.777549741396712</v>
      </c>
      <c r="I224" s="6">
        <f>IF('Log_working_3-way'!$D224="","",'True_Odds_Calculator_3-way'!O225/'True_Odds_Calculator_3-way'!B225-1)</f>
        <v>7.0823646014269723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3.3497343182850914E-2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1.0314956409063254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16.369841472663726</v>
      </c>
      <c r="I225" s="6">
        <f>IF('Log_working_3-way'!$D225="","",'True_Odds_Calculator_3-way'!O226/'True_Odds_Calculator_3-way'!B226-1)</f>
        <v>6.9884288765150506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3.3665780559692715E-2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1.0319968254522716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16.214560050887091</v>
      </c>
      <c r="I226" s="6">
        <f>IF('Log_working_3-way'!$D226="","",'True_Odds_Calculator_3-way'!O227/'True_Odds_Calculator_3-way'!B227-1)</f>
        <v>6.9385606316719635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3.4206778582241748E-2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1.0363383556102637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12.809279836049825</v>
      </c>
      <c r="I227" s="6">
        <f>IF('Log_working_3-way'!$D227="","",'True_Odds_Calculator_3-way'!O228/'True_Odds_Calculator_3-way'!B228-1)</f>
        <v>7.0861295312188926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3.9013321622017205E-2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1.0397918144575078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5.61905830124822</v>
      </c>
      <c r="I228" s="6">
        <f>IF('Log_working_3-way'!$D228="","",'True_Odds_Calculator_3-way'!O229/'True_Odds_Calculator_3-way'!B229-1)</f>
        <v>5.9060305332999814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4.076778797901115E-2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1.0420551559757953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27.665986178527511</v>
      </c>
      <c r="I229" s="6">
        <f>IF('Log_working_3-way'!$D229="","",'True_Odds_Calculator_3-way'!O230/'True_Odds_Calculator_3-way'!B230-1)</f>
        <v>6.9727861798761541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4.1671862946159877E-2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1.0386479817943408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20.183212893929721</v>
      </c>
      <c r="I230" s="6">
        <f>IF('Log_working_3-way'!$D230="","",'True_Odds_Calculator_3-way'!O231/'True_Odds_Calculator_3-way'!B231-1)</f>
        <v>6.4155955693263698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4.051647781770451E-2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1.042241985591402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5.8218882011985453</v>
      </c>
      <c r="I231" s="6">
        <f>IF('Log_working_3-way'!$D231="","",'True_Odds_Calculator_3-way'!O232/'True_Odds_Calculator_3-way'!B232-1)</f>
        <v>4.438367507333024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4.2396313364055249E-2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1.036528063829729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14.650997374772125</v>
      </c>
      <c r="I232" s="6">
        <f>IF('Log_working_3-way'!$D232="","",'True_Odds_Calculator_3-way'!O233/'True_Odds_Calculator_3-way'!B233-1)</f>
        <v>5.562175367873424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3.8854247401730824E-2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1.0409795950603327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27.687617253534633</v>
      </c>
      <c r="I233" s="6">
        <f>IF('Log_working_3-way'!$D233="","",'True_Odds_Calculator_3-way'!O234/'True_Odds_Calculator_3-way'!B234-1)</f>
        <v>4.857153569295054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4.0886420153855019E-2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1.0401753733558412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5.0937906308075789</v>
      </c>
      <c r="I234" s="6">
        <f>IF('Log_working_3-way'!$D234="","",'True_Odds_Calculator_3-way'!O235/'True_Odds_Calculator_3-way'!B235-1)</f>
        <v>6.6209977983015431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4.1193522808782967E-2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1.0554845112787488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59.774779610800067</v>
      </c>
      <c r="I235" s="6">
        <f>IF('Log_working_3-way'!$D235="","",'True_Odds_Calculator_3-way'!O236/'True_Odds_Calculator_3-way'!B236-1)</f>
        <v>1.3264447771620063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3.6419360623400232E-2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1.0277088116135873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23.800091157091821</v>
      </c>
      <c r="I236" s="6">
        <f>IF('Log_working_3-way'!$D236="","",'True_Odds_Calculator_3-way'!O237/'True_Odds_Calculator_3-way'!B237-1)</f>
        <v>6.5020275750202741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2.8528528528528607E-2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1.0314569270116321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9.8937027416293084</v>
      </c>
      <c r="I237" s="6">
        <f>IF('Log_working_3-way'!$D237="","",'True_Odds_Calculator_3-way'!O238/'True_Odds_Calculator_3-way'!B238-1)</f>
        <v>6.8522445294084386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3.3693895194810475E-2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1.0705818822560198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-0.78032065043551047</v>
      </c>
      <c r="I238" s="6">
        <f>IF('Log_working_3-way'!$D238="","",'True_Odds_Calculator_3-way'!O239/'True_Odds_Calculator_3-way'!B239-1)</f>
        <v>0.32272015835362078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3.4188724044814656E-2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1.0259170304270793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11.862735302815723</v>
      </c>
      <c r="I239" s="6">
        <f>IF('Log_working_3-way'!$D239="","",'True_Odds_Calculator_3-way'!O240/'True_Odds_Calculator_3-way'!B240-1)</f>
        <v>7.5652278110702653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2.8019327504403391E-2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1.0259048357055969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9.1909175049788008</v>
      </c>
      <c r="I240" s="6">
        <f>IF('Log_working_3-way'!$D240="","",'True_Odds_Calculator_3-way'!O241/'True_Odds_Calculator_3-way'!B241-1)</f>
        <v>6.5499025790681378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2.7708042396298982E-2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1.0368136973430153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7.4282130391269146</v>
      </c>
      <c r="I241" s="6">
        <f>IF('Log_working_3-way'!$D241="","",'True_Odds_Calculator_3-way'!O242/'True_Odds_Calculator_3-way'!B242-1)</f>
        <v>6.0715753442029294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3.8558811400327908E-2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1.0440519908080559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29.950215339645816</v>
      </c>
      <c r="I242" s="6">
        <f>IF('Log_working_3-way'!$D242="","",'True_Odds_Calculator_3-way'!O243/'True_Odds_Calculator_3-way'!B243-1)</f>
        <v>5.2390271655096115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4.306407877836449E-2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1.0522115797324727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45.893832744693171</v>
      </c>
      <c r="I243" s="6">
        <f>IF('Log_working_3-way'!$D243="","",'True_Odds_Calculator_3-way'!O244/'True_Odds_Calculator_3-way'!B244-1)</f>
        <v>2.9776340142783146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4.2826826940880025E-2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1.0359739582296419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9.2862121889698095</v>
      </c>
      <c r="I244" s="6">
        <f>IF('Log_working_3-way'!$D244="","",'True_Odds_Calculator_3-way'!O245/'True_Odds_Calculator_3-way'!B245-1)</f>
        <v>6.4732486908572788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3.8249350554774075E-2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1.0380758389413998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6.9409847991085689</v>
      </c>
      <c r="I245" s="6">
        <f>IF('Log_working_3-way'!$D245="","",'True_Odds_Calculator_3-way'!O246/'True_Odds_Calculator_3-way'!B246-1)</f>
        <v>6.4618060312322534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3.9841503161606173E-2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1.0499823628613598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24.547658678858408</v>
      </c>
      <c r="I246" s="6">
        <f>IF('Log_working_3-way'!$D246="","",'True_Odds_Calculator_3-way'!O247/'True_Odds_Calculator_3-way'!B247-1)</f>
        <v>5.9138173809315315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5.0834388738490111E-2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1.0483317746337026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10.726916718525084</v>
      </c>
      <c r="I247" s="6">
        <f>IF('Log_working_3-way'!$D247="","",'True_Odds_Calculator_3-way'!O248/'True_Odds_Calculator_3-way'!B248-1)</f>
        <v>3.9200351780072307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4.9848033462730479E-2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1.0464168526687536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10.333169477263361</v>
      </c>
      <c r="I248" s="6">
        <f>IF('Log_working_3-way'!$D248="","",'True_Odds_Calculator_3-way'!O249/'True_Odds_Calculator_3-way'!B249-1)</f>
        <v>6.3136298297116236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4.918632380663146E-2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1.0713025191987351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1.0506753821838442</v>
      </c>
      <c r="I249" s="6">
        <f>IF('Log_working_3-way'!$D249="","",'True_Odds_Calculator_3-way'!O250/'True_Odds_Calculator_3-way'!B250-1)</f>
        <v>2.8275748206641134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5.7702506624156769E-2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1.0380741274810275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18.862710860979757</v>
      </c>
      <c r="I250" s="6">
        <f>IF('Log_working_3-way'!$D250="","",'True_Odds_Calculator_3-way'!O251/'True_Odds_Calculator_3-way'!B251-1)</f>
        <v>7.2192401565560367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4.0198247328977255E-2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1.0371646952194111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8.636527665284186</v>
      </c>
      <c r="I251" s="6">
        <f>IF('Log_working_3-way'!$D251="","",'True_Odds_Calculator_3-way'!O252/'True_Odds_Calculator_3-way'!B252-1)</f>
        <v>6.02896352479633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3.9214654255607329E-2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1.0383650906522299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22.109552748679445</v>
      </c>
      <c r="I252" s="6">
        <f>IF('Log_working_3-way'!$D252="","",'True_Odds_Calculator_3-way'!O253/'True_Odds_Calculator_3-way'!B253-1)</f>
        <v>6.5038789924553209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3.9795957640190283E-2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1.0603782656624732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56.682181678191974</v>
      </c>
      <c r="I253" s="6">
        <f>IF('Log_working_3-way'!$D253="","",'True_Odds_Calculator_3-way'!O254/'True_Odds_Calculator_3-way'!B254-1)</f>
        <v>1.7763003416018579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4.1786922185593101E-2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1.0445232738358048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30.293533096584415</v>
      </c>
      <c r="I254" s="6">
        <f>IF('Log_working_3-way'!$D254="","",'True_Odds_Calculator_3-way'!O255/'True_Odds_Calculator_3-way'!B255-1)</f>
        <v>4.06468199805997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4.3444379505162667E-2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1.047822592399235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36.900264335698708</v>
      </c>
      <c r="I255" s="6">
        <f>IF('Log_working_3-way'!$D255="","",'True_Odds_Calculator_3-way'!O256/'True_Odds_Calculator_3-way'!B256-1)</f>
        <v>4.3297246722076306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4.3670750779131629E-2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1.0255108695124624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30.495825342708528</v>
      </c>
      <c r="I256" s="6">
        <f>IF('Log_working_3-way'!$D256="","",'True_Odds_Calculator_3-way'!O257/'True_Odds_Calculator_3-way'!B257-1)</f>
        <v>4.8321906601212303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2.4994820741009338E-2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1.0209506322154549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15.698603327591094</v>
      </c>
      <c r="I257" s="6">
        <f>IF('Log_working_3-way'!$D257="","",'True_Odds_Calculator_3-way'!O258/'True_Odds_Calculator_3-way'!B258-1)</f>
        <v>7.5600732229005025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2.2560752485999647E-2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1.0602469760474298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73.855787965306632</v>
      </c>
      <c r="I258" s="6">
        <f>IF('Log_working_3-way'!$D258="","",'True_Odds_Calculator_3-way'!O259/'True_Odds_Calculator_3-way'!B259-1)</f>
        <v>9.6309767352658948E-2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2.7933242552898196E-2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1.0222600156428081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5.9107752565120579</v>
      </c>
      <c r="I259" s="6">
        <f>IF('Log_working_3-way'!$D259="","",'True_Odds_Calculator_3-way'!O260/'True_Odds_Calculator_3-way'!B260-1)</f>
        <v>7.6028560845358175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2.3522844940578658E-2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1.0309102033746529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11.702379401418877</v>
      </c>
      <c r="I260" s="6">
        <f>IF('Log_working_3-way'!$D260="","",'True_Odds_Calculator_3-way'!O261/'True_Odds_Calculator_3-way'!B261-1)</f>
        <v>9.8233291941083891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3.3467337815163978E-2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1.0282988422448551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3.5944623948523287</v>
      </c>
      <c r="I261" s="6">
        <f>IF('Log_working_3-way'!$D261="","",'True_Odds_Calculator_3-way'!O262/'True_Odds_Calculator_3-way'!B262-1)</f>
        <v>6.8910742830882263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2.8607378721795307E-2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1.0344391147536796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25.210748435839928</v>
      </c>
      <c r="I262" s="6">
        <f>IF('Log_working_3-way'!$D262="","",'True_Odds_Calculator_3-way'!O263/'True_Odds_Calculator_3-way'!B263-1)</f>
        <v>6.9785393574019254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3.4947024786926351E-2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1.0500110592637051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23.516179589158977</v>
      </c>
      <c r="I263" s="6">
        <f>IF('Log_working_3-way'!$D263="","",'True_Odds_Calculator_3-way'!O264/'True_Odds_Calculator_3-way'!B264-1)</f>
        <v>7.7369000337527165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5.1029131612887912E-2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1.0334710282169834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19.140642379261823</v>
      </c>
      <c r="I264" s="6">
        <f>IF('Log_working_3-way'!$D264="","",'True_Odds_Calculator_3-way'!O265/'True_Odds_Calculator_3-way'!B265-1)</f>
        <v>8.9871315345351714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3.5233821666698528E-2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1.0402256606928622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33.542815873785798</v>
      </c>
      <c r="I265" s="6">
        <f>IF('Log_working_3-way'!$D265="","",'True_Odds_Calculator_3-way'!O266/'True_Odds_Calculator_3-way'!B266-1)</f>
        <v>5.0816935929901517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3.8028601428646169E-2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1.0328261243143755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21.350376584625227</v>
      </c>
      <c r="I266" s="6">
        <f>IF('Log_working_3-way'!$D266="","",'True_Odds_Calculator_3-way'!O267/'True_Odds_Calculator_3-way'!B267-1)</f>
        <v>8.1547142490624935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3.4161784161784059E-2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1.0298554860953462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10.925596274621826</v>
      </c>
      <c r="I267" s="6">
        <f>IF('Log_working_3-way'!$D267="","",'True_Odds_Calculator_3-way'!O268/'True_Odds_Calculator_3-way'!B268-1)</f>
        <v>10.055703951403371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3.2357642504142747E-2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1.0247369000388808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13.518938847486032</v>
      </c>
      <c r="I268" s="6">
        <f>IF('Log_working_3-way'!$D268="","",'True_Odds_Calculator_3-way'!O269/'True_Odds_Calculator_3-way'!B269-1)</f>
        <v>7.9979299602572986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2.6752090581877885E-2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1.0314698392113495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6.6333682200889159</v>
      </c>
      <c r="I269" s="6">
        <f>IF('Log_working_3-way'!$D269="","",'True_Odds_Calculator_3-way'!O270/'True_Odds_Calculator_3-way'!B270-1)</f>
        <v>10.041619735450018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3.3674473578431785E-2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1.026419648501621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10.724675543569866</v>
      </c>
      <c r="I270" s="6">
        <f>IF('Log_working_3-way'!$D270="","",'True_Odds_Calculator_3-way'!O271/'True_Odds_Calculator_3-way'!B271-1)</f>
        <v>6.0654201021923626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2.8286634942819244E-2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1.0303654867051579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13.89103586838544</v>
      </c>
      <c r="I271" s="6">
        <f>IF('Log_working_3-way'!$D271="","",'True_Odds_Calculator_3-way'!O272/'True_Odds_Calculator_3-way'!B272-1)</f>
        <v>9.5467830750989933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3.2748872256608275E-2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1.0321090919045441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20.939445119376614</v>
      </c>
      <c r="I272" s="6">
        <f>IF('Log_working_3-way'!$D272="","",'True_Odds_Calculator_3-way'!O273/'True_Odds_Calculator_3-way'!B273-1)</f>
        <v>7.725207457588299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3.3560185231136241E-2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1.0298598176646332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10.761461949638965</v>
      </c>
      <c r="I273" s="6">
        <f>IF('Log_working_3-way'!$D273="","",'True_Odds_Calculator_3-way'!O274/'True_Odds_Calculator_3-way'!B274-1)</f>
        <v>7.8423787600497619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3.2226248687483583E-2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1.0424259232524649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0.76241939409100712</v>
      </c>
      <c r="I274" s="6">
        <f>IF('Log_working_3-way'!$D274="","",'True_Odds_Calculator_3-way'!O275/'True_Odds_Calculator_3-way'!B275-1)</f>
        <v>4.1002819934164929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3.6161132203714974E-2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1.0364266286397978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9.7687351476819053</v>
      </c>
      <c r="I275" s="6">
        <f>IF('Log_working_3-way'!$D275="","",'True_Odds_Calculator_3-way'!O276/'True_Odds_Calculator_3-way'!B276-1)</f>
        <v>6.1869546040334891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3.8706687009584684E-2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1.0577547586961342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17.788433779644066</v>
      </c>
      <c r="I276" s="6">
        <f>IF('Log_working_3-way'!$D276="","",'True_Odds_Calculator_3-way'!O277/'True_Odds_Calculator_3-way'!B277-1)</f>
        <v>8.8734664836713133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6.0750841316431714E-2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1.0428766257061284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27.63837910927467</v>
      </c>
      <c r="I277" s="6">
        <f>IF('Log_working_3-way'!$D277="","",'True_Odds_Calculator_3-way'!O278/'True_Odds_Calculator_3-way'!B278-1)</f>
        <v>6.0436518385624325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4.2676022684019488E-2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1.0751490423278902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36.012975086529593</v>
      </c>
      <c r="I278" s="6">
        <f>IF('Log_working_3-way'!$D278="","",'True_Odds_Calculator_3-way'!O279/'True_Odds_Calculator_3-way'!B279-1)</f>
        <v>4.4859032014173437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6.8690026713413399E-2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1.0351416692413598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25.751962779877875</v>
      </c>
      <c r="I279" s="6">
        <f>IF('Log_working_3-way'!$D279="","",'True_Odds_Calculator_3-way'!O280/'True_Odds_Calculator_3-way'!B280-1)</f>
        <v>7.1138068166653312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3.5469107551487467E-2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1.0371782923876081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3.4798183822599515</v>
      </c>
      <c r="I280" s="6">
        <f>IF('Log_working_3-way'!$D280="","",'True_Odds_Calculator_3-way'!O281/'True_Odds_Calculator_3-way'!B281-1)</f>
        <v>5.9696422883211815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3.6820633525689539E-2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1.0356950231790294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16.005130747407406</v>
      </c>
      <c r="I281" s="6">
        <f>IF('Log_working_3-way'!$D281="","",'True_Odds_Calculator_3-way'!O282/'True_Odds_Calculator_3-way'!B282-1)</f>
        <v>8.8320757184021996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3.8164347804831689E-2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1.0377753284956477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20.814609691241976</v>
      </c>
      <c r="I282" s="6">
        <f>IF('Log_working_3-way'!$D282="","",'True_Odds_Calculator_3-way'!O283/'True_Odds_Calculator_3-way'!B283-1)</f>
        <v>7.1770715210819578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3.9474796129631784E-2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1.0359217714674318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15.307155874612157</v>
      </c>
      <c r="I283" s="6">
        <f>IF('Log_working_3-way'!$D283="","",'True_Odds_Calculator_3-way'!O284/'True_Odds_Calculator_3-way'!B284-1)</f>
        <v>8.3450301068504125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3.8506526744846115E-2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1.0401346551320907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27.711265045787027</v>
      </c>
      <c r="I284" s="6">
        <f>IF('Log_working_3-way'!$D284="","",'True_Odds_Calculator_3-way'!O285/'True_Odds_Calculator_3-way'!B285-1)</f>
        <v>5.3869138266444478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4.0029102798354144E-2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1.0703937777749113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63.444391370676712</v>
      </c>
      <c r="I285" s="6">
        <f>IF('Log_working_3-way'!$D285="","",'True_Odds_Calculator_3-way'!O286/'True_Odds_Calculator_3-way'!B286-1)</f>
        <v>1.0743735319229071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4.2545966049204464E-2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1.0304830565779319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11.259683865682645</v>
      </c>
      <c r="I286" s="6">
        <f>IF('Log_working_3-way'!$D286="","",'True_Odds_Calculator_3-way'!O287/'True_Odds_Calculator_3-way'!B287-1)</f>
        <v>9.6139741427806609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3.3018475181240792E-2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1.0386358037559802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3.0803249862270805</v>
      </c>
      <c r="I287" s="6">
        <f>IF('Log_working_3-way'!$D287="","",'True_Odds_Calculator_3-way'!O288/'True_Odds_Calculator_3-way'!B288-1)</f>
        <v>5.5358916588466522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3.7606554967666073E-2</v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9">
        <f t="shared" si="39"/>
        <v>0.8254192843401249</v>
      </c>
      <c r="E186" s="9">
        <f t="shared" si="40"/>
        <v>0.11255614565282243</v>
      </c>
      <c r="F186" s="9">
        <f t="shared" si="41"/>
        <v>6.2024570007052547E-2</v>
      </c>
      <c r="G186" s="9">
        <f t="shared" si="42"/>
        <v>1.1750305368167624</v>
      </c>
      <c r="H186" s="9">
        <f t="shared" si="43"/>
        <v>1.2115054966270171</v>
      </c>
      <c r="I186" s="9">
        <f t="shared" si="44"/>
        <v>8.8844549020404759</v>
      </c>
      <c r="J186" s="9">
        <f t="shared" si="45"/>
        <v>16.12264300883173</v>
      </c>
      <c r="K186" s="11">
        <f t="shared" si="46"/>
        <v>0.84745762711864414</v>
      </c>
      <c r="L186" s="11">
        <f t="shared" si="47"/>
        <v>0.1297016861219196</v>
      </c>
      <c r="M186" s="11">
        <f t="shared" si="48"/>
        <v>7.2098053352559491E-2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-0.12318582197462868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0.15659363079498073</v>
      </c>
      <c r="Q186" s="11">
        <f>2*'OddsRatio_working_3-way'!K186*'OddsRatio_working_3-way'!L186*'OddsRatio_working_3-way'!M186</f>
        <v>1.584955777277133E-2</v>
      </c>
      <c r="R186" s="11">
        <f t="shared" si="49"/>
        <v>0</v>
      </c>
      <c r="S186" s="11">
        <f t="shared" si="50"/>
        <v>-1.2711984892809556</v>
      </c>
      <c r="T186" s="11">
        <f t="shared" si="51"/>
        <v>-0.12866381470455018</v>
      </c>
      <c r="U186" s="11">
        <f>'OddsRatio_working_3-way'!S186-'OddsRatio_working_3-way'!R186^2/3</f>
        <v>-1.2711984892809556</v>
      </c>
      <c r="V186" s="11">
        <f>'OddsRatio_working_3-way'!S186*'OddsRatio_working_3-way'!R186/3-2*'OddsRatio_working_3-way'!R186^3/27-'OddsRatio_working_3-way'!T186</f>
        <v>0.12866381470455018</v>
      </c>
      <c r="W186" s="11">
        <f>'OddsRatio_working_3-way'!V186^2+4*'OddsRatio_working_3-way'!U186^3/27</f>
        <v>-0.2877697123264023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0.27582788543797071</v>
      </c>
      <c r="Y186" s="11">
        <f>IF('OddsRatio_working_3-way'!W186&gt;=0,IF('OddsRatio_working_3-way'!V186+SQRT('OddsRatio_working_3-way'!W186)&gt;0,0,PI()),ACOS('OddsRatio_working_3-way'!V186/(2*'OddsRatio_working_3-way'!X186)))</f>
        <v>1.3353962316105836</v>
      </c>
      <c r="Z186" s="11">
        <f>'OddsRatio_working_3-way'!X186^(1/3)*COS('OddsRatio_working_3-way'!Y186/3)</f>
        <v>0.5875152684083812</v>
      </c>
      <c r="AA186" s="11">
        <f>'OddsRatio_working_3-way'!X186^(1/3)*COS(('OddsRatio_working_3-way'!Y186+2*PI())/3)</f>
        <v>-0.53648995459129878</v>
      </c>
      <c r="AB186" s="11">
        <f>'OddsRatio_working_3-way'!X186^(1/3)*COS(('OddsRatio_working_3-way'!Y186+4*PI())/3)</f>
        <v>-5.1025313817082592E-2</v>
      </c>
      <c r="AC186" s="11">
        <f>'OddsRatio_working_3-way'!X186^(1/3)*SIN('OddsRatio_working_3-way'!Y186/3)</f>
        <v>0.28028314103303881</v>
      </c>
      <c r="AD186" s="11">
        <f>'OddsRatio_working_3-way'!X186^(1/3)*SIN(('OddsRatio_working_3-way'!Y186+2*PI())/3)</f>
        <v>0.36866157703637181</v>
      </c>
      <c r="AE186" s="11">
        <f>'OddsRatio_working_3-way'!X186^(1/3)*SIN(('OddsRatio_working_3-way'!Y186+4*PI())/3)</f>
        <v>-0.64894471806941068</v>
      </c>
      <c r="AF186" s="11">
        <f>-'OddsRatio_working_3-way'!U186/(3*'OddsRatio_working_3-way'!X186^(1/3))*COS(('OddsRatio_working_3-way'!Y186)/3)</f>
        <v>0.5875152684083812</v>
      </c>
      <c r="AG186" s="11">
        <f>-'OddsRatio_working_3-way'!U186/(3*'OddsRatio_working_3-way'!X186^(1/3))*COS(('OddsRatio_working_3-way'!Y186+2*PI())/3)</f>
        <v>-0.53648995459129878</v>
      </c>
      <c r="AH186" s="11">
        <f>-'OddsRatio_working_3-way'!U186/(3*'OddsRatio_working_3-way'!X186^(1/3))*COS(('OddsRatio_working_3-way'!Y186+4*PI())/3)</f>
        <v>-5.1025313817082592E-2</v>
      </c>
      <c r="AI186" s="11">
        <f>'OddsRatio_working_3-way'!U186/(3*'OddsRatio_working_3-way'!X186^(1/3))*SIN(('OddsRatio_working_3-way'!Y186)/3)</f>
        <v>-0.28028314103303881</v>
      </c>
      <c r="AJ186" s="11">
        <f>'OddsRatio_working_3-way'!U186/(3*'OddsRatio_working_3-way'!X186^(1/3))*SIN(('OddsRatio_working_3-way'!Y186+2*PI())/3)</f>
        <v>-0.36866157703637181</v>
      </c>
      <c r="AK186" s="11">
        <f>'OddsRatio_working_3-way'!U186/(3*'OddsRatio_working_3-way'!X186^(1/3))*SIN(('OddsRatio_working_3-way'!Y186+4*PI())/3)</f>
        <v>0.64894471806941068</v>
      </c>
      <c r="AL186" s="11">
        <f>'OddsRatio_working_3-way'!Z186+'OddsRatio_working_3-way'!AF186</f>
        <v>1.1750305368167624</v>
      </c>
      <c r="AM186" s="11">
        <f>'OddsRatio_working_3-way'!AA186+'OddsRatio_working_3-way'!AG186</f>
        <v>-1.0729799091825976</v>
      </c>
      <c r="AN186" s="11">
        <f>'OddsRatio_working_3-way'!AB186+'OddsRatio_working_3-way'!AH186</f>
        <v>-0.10205062763416518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1.1750305368167624</v>
      </c>
      <c r="AS186" s="11">
        <f>IF(('OddsRatio_working_3-way'!X186=0),IF(Q186&gt;0,-Q186^(1/3),(-Q186)^(1/3)),'OddsRatio_working_3-way'!AM186-'OddsRatio_working_3-way'!R186/3)</f>
        <v>-1.0729799091825976</v>
      </c>
      <c r="AT186" s="11">
        <f>IF(('OddsRatio_working_3-way'!X186=0),IF(Q186&gt;0,-Q186^(1/3),(-Q186)^(1/3)),'OddsRatio_working_3-way'!AN186-'OddsRatio_working_3-way'!R186/3)</f>
        <v>-0.10205062763416518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9">
        <f t="shared" si="39"/>
        <v>0.44832244873130972</v>
      </c>
      <c r="E187" s="9">
        <f t="shared" si="40"/>
        <v>0.27382104011164288</v>
      </c>
      <c r="F187" s="9">
        <f t="shared" si="41"/>
        <v>0.27785651115704751</v>
      </c>
      <c r="G187" s="9">
        <f t="shared" si="42"/>
        <v>1.0608081243023224</v>
      </c>
      <c r="H187" s="9">
        <f t="shared" si="43"/>
        <v>2.2305374241906937</v>
      </c>
      <c r="I187" s="9">
        <f t="shared" si="44"/>
        <v>3.6520203107558058</v>
      </c>
      <c r="J187" s="9">
        <f t="shared" si="45"/>
        <v>3.5989799045406898</v>
      </c>
      <c r="K187" s="11">
        <f t="shared" si="46"/>
        <v>0.46296296296296291</v>
      </c>
      <c r="L187" s="11">
        <f t="shared" si="47"/>
        <v>0.2857142857142857</v>
      </c>
      <c r="M187" s="11">
        <f t="shared" si="48"/>
        <v>0.28985507246376813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-0.27241009125067106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0.23426117629016174</v>
      </c>
      <c r="Q187" s="11">
        <f>2*'OddsRatio_working_3-way'!K187*'OddsRatio_working_3-way'!L187*'OddsRatio_working_3-way'!M187</f>
        <v>7.668123610152594E-2</v>
      </c>
      <c r="R187" s="11">
        <f t="shared" si="49"/>
        <v>0</v>
      </c>
      <c r="S187" s="11">
        <f t="shared" si="50"/>
        <v>-0.85995777621393332</v>
      </c>
      <c r="T187" s="11">
        <f t="shared" si="51"/>
        <v>-0.28149190710767047</v>
      </c>
      <c r="U187" s="11">
        <f>'OddsRatio_working_3-way'!S187-'OddsRatio_working_3-way'!R187^2/3</f>
        <v>-0.85995777621393332</v>
      </c>
      <c r="V187" s="11">
        <f>'OddsRatio_working_3-way'!S187*'OddsRatio_working_3-way'!R187/3-2*'OddsRatio_working_3-way'!R187^3/27-'OddsRatio_working_3-way'!T187</f>
        <v>0.28149190710767047</v>
      </c>
      <c r="W187" s="11">
        <f>'OddsRatio_working_3-way'!V187^2+4*'OddsRatio_working_3-way'!U187^3/27</f>
        <v>-1.4978946005204857E-2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0.15347364576069586</v>
      </c>
      <c r="Y187" s="11">
        <f>IF('OddsRatio_working_3-way'!W187&gt;=0,IF('OddsRatio_working_3-way'!V187+SQRT('OddsRatio_working_3-way'!W187)&gt;0,0,PI()),ACOS('OddsRatio_working_3-way'!V187/(2*'OddsRatio_working_3-way'!X187)))</f>
        <v>0.41012948776341007</v>
      </c>
      <c r="Z187" s="11">
        <f>'OddsRatio_working_3-way'!X187^(1/3)*COS('OddsRatio_working_3-way'!Y187/3)</f>
        <v>0.5304040621511612</v>
      </c>
      <c r="AA187" s="11">
        <f>'OddsRatio_working_3-way'!X187^(1/3)*COS(('OddsRatio_working_3-way'!Y187+2*PI())/3)</f>
        <v>-0.32839294967662425</v>
      </c>
      <c r="AB187" s="11">
        <f>'OddsRatio_working_3-way'!X187^(1/3)*COS(('OddsRatio_working_3-way'!Y187+4*PI())/3)</f>
        <v>-0.20201111247453699</v>
      </c>
      <c r="AC187" s="11">
        <f>'OddsRatio_working_3-way'!X187^(1/3)*SIN('OddsRatio_working_3-way'!Y187/3)</f>
        <v>7.2966587729304672E-2</v>
      </c>
      <c r="AD187" s="11">
        <f>'OddsRatio_working_3-way'!X187^(1/3)*SIN(('OddsRatio_working_3-way'!Y187+2*PI())/3)</f>
        <v>0.42286009822871351</v>
      </c>
      <c r="AE187" s="11">
        <f>'OddsRatio_working_3-way'!X187^(1/3)*SIN(('OddsRatio_working_3-way'!Y187+4*PI())/3)</f>
        <v>-0.4958266859580181</v>
      </c>
      <c r="AF187" s="11">
        <f>-'OddsRatio_working_3-way'!U187/(3*'OddsRatio_working_3-way'!X187^(1/3))*COS(('OddsRatio_working_3-way'!Y187)/3)</f>
        <v>0.53040406215116109</v>
      </c>
      <c r="AG187" s="11">
        <f>-'OddsRatio_working_3-way'!U187/(3*'OddsRatio_working_3-way'!X187^(1/3))*COS(('OddsRatio_working_3-way'!Y187+2*PI())/3)</f>
        <v>-0.32839294967662419</v>
      </c>
      <c r="AH187" s="11">
        <f>-'OddsRatio_working_3-way'!U187/(3*'OddsRatio_working_3-way'!X187^(1/3))*COS(('OddsRatio_working_3-way'!Y187+4*PI())/3)</f>
        <v>-0.20201111247453693</v>
      </c>
      <c r="AI187" s="11">
        <f>'OddsRatio_working_3-way'!U187/(3*'OddsRatio_working_3-way'!X187^(1/3))*SIN(('OddsRatio_working_3-way'!Y187)/3)</f>
        <v>-7.2966587729304658E-2</v>
      </c>
      <c r="AJ187" s="11">
        <f>'OddsRatio_working_3-way'!U187/(3*'OddsRatio_working_3-way'!X187^(1/3))*SIN(('OddsRatio_working_3-way'!Y187+2*PI())/3)</f>
        <v>-0.42286009822871345</v>
      </c>
      <c r="AK187" s="11">
        <f>'OddsRatio_working_3-way'!U187/(3*'OddsRatio_working_3-way'!X187^(1/3))*SIN(('OddsRatio_working_3-way'!Y187+4*PI())/3)</f>
        <v>0.49582668595801799</v>
      </c>
      <c r="AL187" s="11">
        <f>'OddsRatio_working_3-way'!Z187+'OddsRatio_working_3-way'!AF187</f>
        <v>1.0608081243023224</v>
      </c>
      <c r="AM187" s="11">
        <f>'OddsRatio_working_3-way'!AA187+'OddsRatio_working_3-way'!AG187</f>
        <v>-0.65678589935324849</v>
      </c>
      <c r="AN187" s="11">
        <f>'OddsRatio_working_3-way'!AB187+'OddsRatio_working_3-way'!AH187</f>
        <v>-0.40402222494907392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1.0608081243023224</v>
      </c>
      <c r="AS187" s="11">
        <f>IF(('OddsRatio_working_3-way'!X187=0),IF(Q187&gt;0,-Q187^(1/3),(-Q187)^(1/3)),'OddsRatio_working_3-way'!AM187-'OddsRatio_working_3-way'!R187/3)</f>
        <v>-0.65678589935324849</v>
      </c>
      <c r="AT187" s="11">
        <f>IF(('OddsRatio_working_3-way'!X187=0),IF(Q187&gt;0,-Q187^(1/3),(-Q187)^(1/3)),'OddsRatio_working_3-way'!AN187-'OddsRatio_working_3-way'!R187/3)</f>
        <v>-0.40402222494907392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9">
        <f t="shared" si="39"/>
        <v>0.29379692156138126</v>
      </c>
      <c r="E188" s="9">
        <f t="shared" si="40"/>
        <v>0.26483276259038296</v>
      </c>
      <c r="F188" s="9">
        <f t="shared" si="41"/>
        <v>0.44137031584823572</v>
      </c>
      <c r="G188" s="9">
        <f t="shared" si="42"/>
        <v>1.0635892186565745</v>
      </c>
      <c r="H188" s="9">
        <f t="shared" si="43"/>
        <v>3.4037116341638587</v>
      </c>
      <c r="I188" s="9">
        <f t="shared" si="44"/>
        <v>3.7759678606936586</v>
      </c>
      <c r="J188" s="9">
        <f t="shared" si="45"/>
        <v>2.2656711702013235</v>
      </c>
      <c r="K188" s="11">
        <f t="shared" si="46"/>
        <v>0.30674846625766872</v>
      </c>
      <c r="L188" s="11">
        <f t="shared" si="47"/>
        <v>0.2770083102493075</v>
      </c>
      <c r="M188" s="11">
        <f t="shared" si="48"/>
        <v>0.45662100456621008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-0.27234975634024039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0.23512765219917686</v>
      </c>
      <c r="Q188" s="11">
        <f>2*'OddsRatio_working_3-way'!K188*'OddsRatio_working_3-way'!L188*'OddsRatio_working_3-way'!M188</f>
        <v>7.7599885214249806E-2</v>
      </c>
      <c r="R188" s="11">
        <f t="shared" si="49"/>
        <v>0</v>
      </c>
      <c r="S188" s="11">
        <f t="shared" si="50"/>
        <v>-0.86332976889260438</v>
      </c>
      <c r="T188" s="11">
        <f t="shared" si="51"/>
        <v>-0.28492731646620612</v>
      </c>
      <c r="U188" s="11">
        <f>'OddsRatio_working_3-way'!S188-'OddsRatio_working_3-way'!R188^2/3</f>
        <v>-0.86332976889260438</v>
      </c>
      <c r="V188" s="11">
        <f>'OddsRatio_working_3-way'!S188*'OddsRatio_working_3-way'!R188/3-2*'OddsRatio_working_3-way'!R188^3/27-'OddsRatio_working_3-way'!T188</f>
        <v>0.28492731646620612</v>
      </c>
      <c r="W188" s="11">
        <f>'OddsRatio_working_3-way'!V188^2+4*'OddsRatio_working_3-way'!U188^3/27</f>
        <v>-1.4145718187414655E-2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0.15437721160848858</v>
      </c>
      <c r="Y188" s="11">
        <f>IF('OddsRatio_working_3-way'!W188&gt;=0,IF('OddsRatio_working_3-way'!V188+SQRT('OddsRatio_working_3-way'!W188)&gt;0,0,PI()),ACOS('OddsRatio_working_3-way'!V188/(2*'OddsRatio_working_3-way'!X188)))</f>
        <v>0.39543706455460481</v>
      </c>
      <c r="Z188" s="11">
        <f>'OddsRatio_working_3-way'!X188^(1/3)*COS('OddsRatio_working_3-way'!Y188/3)</f>
        <v>0.53179460932828726</v>
      </c>
      <c r="AA188" s="11">
        <f>'OddsRatio_working_3-way'!X188^(1/3)*COS(('OddsRatio_working_3-way'!Y188+2*PI())/3)</f>
        <v>-0.32695721246117426</v>
      </c>
      <c r="AB188" s="11">
        <f>'OddsRatio_working_3-way'!X188^(1/3)*COS(('OddsRatio_working_3-way'!Y188+4*PI())/3)</f>
        <v>-0.20483739686711311</v>
      </c>
      <c r="AC188" s="11">
        <f>'OddsRatio_working_3-way'!X188^(1/3)*SIN('OddsRatio_working_3-way'!Y188/3)</f>
        <v>7.0505908406618883E-2</v>
      </c>
      <c r="AD188" s="11">
        <f>'OddsRatio_working_3-way'!X188^(1/3)*SIN(('OddsRatio_working_3-way'!Y188+2*PI())/3)</f>
        <v>0.42529468707060847</v>
      </c>
      <c r="AE188" s="11">
        <f>'OddsRatio_working_3-way'!X188^(1/3)*SIN(('OddsRatio_working_3-way'!Y188+4*PI())/3)</f>
        <v>-0.4958005954772271</v>
      </c>
      <c r="AF188" s="11">
        <f>-'OddsRatio_working_3-way'!U188/(3*'OddsRatio_working_3-way'!X188^(1/3))*COS(('OddsRatio_working_3-way'!Y188)/3)</f>
        <v>0.53179460932828715</v>
      </c>
      <c r="AG188" s="11">
        <f>-'OddsRatio_working_3-way'!U188/(3*'OddsRatio_working_3-way'!X188^(1/3))*COS(('OddsRatio_working_3-way'!Y188+2*PI())/3)</f>
        <v>-0.32695721246117415</v>
      </c>
      <c r="AH188" s="11">
        <f>-'OddsRatio_working_3-way'!U188/(3*'OddsRatio_working_3-way'!X188^(1/3))*COS(('OddsRatio_working_3-way'!Y188+4*PI())/3)</f>
        <v>-0.20483739686711308</v>
      </c>
      <c r="AI188" s="11">
        <f>'OddsRatio_working_3-way'!U188/(3*'OddsRatio_working_3-way'!X188^(1/3))*SIN(('OddsRatio_working_3-way'!Y188)/3)</f>
        <v>-7.050590840661887E-2</v>
      </c>
      <c r="AJ188" s="11">
        <f>'OddsRatio_working_3-way'!U188/(3*'OddsRatio_working_3-way'!X188^(1/3))*SIN(('OddsRatio_working_3-way'!Y188+2*PI())/3)</f>
        <v>-0.42529468707060836</v>
      </c>
      <c r="AK188" s="11">
        <f>'OddsRatio_working_3-way'!U188/(3*'OddsRatio_working_3-way'!X188^(1/3))*SIN(('OddsRatio_working_3-way'!Y188+4*PI())/3)</f>
        <v>0.49580059547722699</v>
      </c>
      <c r="AL188" s="11">
        <f>'OddsRatio_working_3-way'!Z188+'OddsRatio_working_3-way'!AF188</f>
        <v>1.0635892186565745</v>
      </c>
      <c r="AM188" s="11">
        <f>'OddsRatio_working_3-way'!AA188+'OddsRatio_working_3-way'!AG188</f>
        <v>-0.65391442492234841</v>
      </c>
      <c r="AN188" s="11">
        <f>'OddsRatio_working_3-way'!AB188+'OddsRatio_working_3-way'!AH188</f>
        <v>-0.40967479373422622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1.0635892186565745</v>
      </c>
      <c r="AS188" s="11">
        <f>IF(('OddsRatio_working_3-way'!X188=0),IF(Q188&gt;0,-Q188^(1/3),(-Q188)^(1/3)),'OddsRatio_working_3-way'!AM188-'OddsRatio_working_3-way'!R188/3)</f>
        <v>-0.65391442492234841</v>
      </c>
      <c r="AT188" s="11">
        <f>IF(('OddsRatio_working_3-way'!X188=0),IF(Q188&gt;0,-Q188^(1/3),(-Q188)^(1/3)),'OddsRatio_working_3-way'!AN188-'OddsRatio_working_3-way'!R188/3)</f>
        <v>-0.40967479373422622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9">
        <f t="shared" si="39"/>
        <v>0.37830746854687203</v>
      </c>
      <c r="E189" s="9">
        <f t="shared" si="40"/>
        <v>0.26619877281330867</v>
      </c>
      <c r="F189" s="9">
        <f t="shared" si="41"/>
        <v>0.35549375863981897</v>
      </c>
      <c r="G189" s="9">
        <f t="shared" si="42"/>
        <v>1.0602274317154186</v>
      </c>
      <c r="H189" s="9">
        <f t="shared" si="43"/>
        <v>2.6433525191588987</v>
      </c>
      <c r="I189" s="9">
        <f t="shared" si="44"/>
        <v>3.7565913224600891</v>
      </c>
      <c r="J189" s="9">
        <f t="shared" si="45"/>
        <v>2.8129889082333657</v>
      </c>
      <c r="K189" s="11">
        <f t="shared" si="46"/>
        <v>0.39215686274509809</v>
      </c>
      <c r="L189" s="11">
        <f t="shared" si="47"/>
        <v>0.27777777777777779</v>
      </c>
      <c r="M189" s="11">
        <f t="shared" si="48"/>
        <v>0.36900369003690037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-0.27700600535417097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0.23555137512159435</v>
      </c>
      <c r="Q189" s="11">
        <f>2*'OddsRatio_working_3-way'!K189*'OddsRatio_working_3-way'!L189*'OddsRatio_working_3-way'!M189</f>
        <v>8.039296079235303E-2</v>
      </c>
      <c r="R189" s="11">
        <f t="shared" si="49"/>
        <v>0</v>
      </c>
      <c r="S189" s="11">
        <f t="shared" si="50"/>
        <v>-0.85034753965144527</v>
      </c>
      <c r="T189" s="11">
        <f t="shared" si="51"/>
        <v>-0.29022100329400863</v>
      </c>
      <c r="U189" s="11">
        <f>'OddsRatio_working_3-way'!S189-'OddsRatio_working_3-way'!R189^2/3</f>
        <v>-0.85034753965144527</v>
      </c>
      <c r="V189" s="11">
        <f>'OddsRatio_working_3-way'!S189*'OddsRatio_working_3-way'!R189/3-2*'OddsRatio_working_3-way'!R189^3/27-'OddsRatio_working_3-way'!T189</f>
        <v>0.29022100329400863</v>
      </c>
      <c r="W189" s="11">
        <f>'OddsRatio_working_3-way'!V189^2+4*'OddsRatio_working_3-way'!U189^3/27</f>
        <v>-6.8648952077891845E-3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0.15090818894345176</v>
      </c>
      <c r="Y189" s="11">
        <f>IF('OddsRatio_working_3-way'!W189&gt;=0,IF('OddsRatio_working_3-way'!V189+SQRT('OddsRatio_working_3-way'!W189)&gt;0,0,PI()),ACOS('OddsRatio_working_3-way'!V189/(2*'OddsRatio_working_3-way'!X189)))</f>
        <v>0.27809059626047539</v>
      </c>
      <c r="Z189" s="11">
        <f>'OddsRatio_working_3-way'!X189^(1/3)*COS('OddsRatio_working_3-way'!Y189/3)</f>
        <v>0.53011371585770928</v>
      </c>
      <c r="AA189" s="11">
        <f>'OddsRatio_working_3-way'!X189^(1/3)*COS(('OddsRatio_working_3-way'!Y189+2*PI())/3)</f>
        <v>-0.3077355541075133</v>
      </c>
      <c r="AB189" s="11">
        <f>'OddsRatio_working_3-way'!X189^(1/3)*COS(('OddsRatio_working_3-way'!Y189+4*PI())/3)</f>
        <v>-0.22237816175019612</v>
      </c>
      <c r="AC189" s="11">
        <f>'OddsRatio_working_3-way'!X189^(1/3)*SIN('OddsRatio_working_3-way'!Y189/3)</f>
        <v>4.9281113454821592E-2</v>
      </c>
      <c r="AD189" s="11">
        <f>'OddsRatio_working_3-way'!X189^(1/3)*SIN(('OddsRatio_working_3-way'!Y189+2*PI())/3)</f>
        <v>0.43445138809993106</v>
      </c>
      <c r="AE189" s="11">
        <f>'OddsRatio_working_3-way'!X189^(1/3)*SIN(('OddsRatio_working_3-way'!Y189+4*PI())/3)</f>
        <v>-0.48373250155475256</v>
      </c>
      <c r="AF189" s="11">
        <f>-'OddsRatio_working_3-way'!U189/(3*'OddsRatio_working_3-way'!X189^(1/3))*COS(('OddsRatio_working_3-way'!Y189)/3)</f>
        <v>0.53011371585770928</v>
      </c>
      <c r="AG189" s="11">
        <f>-'OddsRatio_working_3-way'!U189/(3*'OddsRatio_working_3-way'!X189^(1/3))*COS(('OddsRatio_working_3-way'!Y189+2*PI())/3)</f>
        <v>-0.3077355541075133</v>
      </c>
      <c r="AH189" s="11">
        <f>-'OddsRatio_working_3-way'!U189/(3*'OddsRatio_working_3-way'!X189^(1/3))*COS(('OddsRatio_working_3-way'!Y189+4*PI())/3)</f>
        <v>-0.22237816175019612</v>
      </c>
      <c r="AI189" s="11">
        <f>'OddsRatio_working_3-way'!U189/(3*'OddsRatio_working_3-way'!X189^(1/3))*SIN(('OddsRatio_working_3-way'!Y189)/3)</f>
        <v>-4.9281113454821592E-2</v>
      </c>
      <c r="AJ189" s="11">
        <f>'OddsRatio_working_3-way'!U189/(3*'OddsRatio_working_3-way'!X189^(1/3))*SIN(('OddsRatio_working_3-way'!Y189+2*PI())/3)</f>
        <v>-0.43445138809993106</v>
      </c>
      <c r="AK189" s="11">
        <f>'OddsRatio_working_3-way'!U189/(3*'OddsRatio_working_3-way'!X189^(1/3))*SIN(('OddsRatio_working_3-way'!Y189+4*PI())/3)</f>
        <v>0.48373250155475256</v>
      </c>
      <c r="AL189" s="11">
        <f>'OddsRatio_working_3-way'!Z189+'OddsRatio_working_3-way'!AF189</f>
        <v>1.0602274317154186</v>
      </c>
      <c r="AM189" s="11">
        <f>'OddsRatio_working_3-way'!AA189+'OddsRatio_working_3-way'!AG189</f>
        <v>-0.6154711082150266</v>
      </c>
      <c r="AN189" s="11">
        <f>'OddsRatio_working_3-way'!AB189+'OddsRatio_working_3-way'!AH189</f>
        <v>-0.44475632350039224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1.0602274317154186</v>
      </c>
      <c r="AS189" s="11">
        <f>IF(('OddsRatio_working_3-way'!X189=0),IF(Q189&gt;0,-Q189^(1/3),(-Q189)^(1/3)),'OddsRatio_working_3-way'!AM189-'OddsRatio_working_3-way'!R189/3)</f>
        <v>-0.6154711082150266</v>
      </c>
      <c r="AT189" s="11">
        <f>IF(('OddsRatio_working_3-way'!X189=0),IF(Q189&gt;0,-Q189^(1/3),(-Q189)^(1/3)),'OddsRatio_working_3-way'!AN189-'OddsRatio_working_3-way'!R189/3)</f>
        <v>-0.44475632350039224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9">
        <f t="shared" si="39"/>
        <v>0.59203969763401365</v>
      </c>
      <c r="E190" s="9">
        <f t="shared" si="40"/>
        <v>0.22826991621972575</v>
      </c>
      <c r="F190" s="9">
        <f t="shared" si="41"/>
        <v>0.17969038614626076</v>
      </c>
      <c r="G190" s="9">
        <f t="shared" si="42"/>
        <v>1.0766811330291983</v>
      </c>
      <c r="H190" s="9">
        <f t="shared" si="43"/>
        <v>1.6890759251386869</v>
      </c>
      <c r="I190" s="9">
        <f t="shared" si="44"/>
        <v>4.3807787577116821</v>
      </c>
      <c r="J190" s="9">
        <f t="shared" si="45"/>
        <v>5.5651280040438005</v>
      </c>
      <c r="K190" s="11">
        <f t="shared" si="46"/>
        <v>0.6097560975609756</v>
      </c>
      <c r="L190" s="11">
        <f t="shared" si="47"/>
        <v>0.24154589371980678</v>
      </c>
      <c r="M190" s="11">
        <f t="shared" si="48"/>
        <v>0.19083969465648853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-0.23949695852750097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0.22542334616841023</v>
      </c>
      <c r="Q190" s="11">
        <f>2*'OddsRatio_working_3-way'!K190*'OddsRatio_working_3-way'!L190*'OddsRatio_working_3-way'!M190</f>
        <v>5.6215298296361654E-2</v>
      </c>
      <c r="R190" s="11">
        <f t="shared" si="49"/>
        <v>0</v>
      </c>
      <c r="S190" s="11">
        <f t="shared" si="50"/>
        <v>-0.94123678043504377</v>
      </c>
      <c r="T190" s="11">
        <f t="shared" si="51"/>
        <v>-0.23472238913592117</v>
      </c>
      <c r="U190" s="11">
        <f>'OddsRatio_working_3-way'!S190-'OddsRatio_working_3-way'!R190^2/3</f>
        <v>-0.94123678043504377</v>
      </c>
      <c r="V190" s="11">
        <f>'OddsRatio_working_3-way'!S190*'OddsRatio_working_3-way'!R190/3-2*'OddsRatio_working_3-way'!R190^3/27-'OddsRatio_working_3-way'!T190</f>
        <v>0.23472238913592117</v>
      </c>
      <c r="W190" s="11">
        <f>'OddsRatio_working_3-way'!V190^2+4*'OddsRatio_working_3-way'!U190^3/27</f>
        <v>-6.8441218262607698E-2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0.17573831271544241</v>
      </c>
      <c r="Y190" s="11">
        <f>IF('OddsRatio_working_3-way'!W190&gt;=0,IF('OddsRatio_working_3-way'!V190+SQRT('OddsRatio_working_3-way'!W190)&gt;0,0,PI()),ACOS('OddsRatio_working_3-way'!V190/(2*'OddsRatio_working_3-way'!X190)))</f>
        <v>0.83952303232350722</v>
      </c>
      <c r="Z190" s="11">
        <f>'OddsRatio_working_3-way'!X190^(1/3)*COS('OddsRatio_working_3-way'!Y190/3)</f>
        <v>0.53834056651459927</v>
      </c>
      <c r="AA190" s="11">
        <f>'OddsRatio_working_3-way'!X190^(1/3)*COS(('OddsRatio_working_3-way'!Y190+2*PI())/3)</f>
        <v>-0.40315263635768445</v>
      </c>
      <c r="AB190" s="11">
        <f>'OddsRatio_working_3-way'!X190^(1/3)*COS(('OddsRatio_working_3-way'!Y190+4*PI())/3)</f>
        <v>-0.13518793015691502</v>
      </c>
      <c r="AC190" s="11">
        <f>'OddsRatio_working_3-way'!X190^(1/3)*SIN('OddsRatio_working_3-way'!Y190/3)</f>
        <v>0.15470949525833341</v>
      </c>
      <c r="AD190" s="11">
        <f>'OddsRatio_working_3-way'!X190^(1/3)*SIN(('OddsRatio_working_3-way'!Y190+2*PI())/3)</f>
        <v>0.38886185886018271</v>
      </c>
      <c r="AE190" s="11">
        <f>'OddsRatio_working_3-way'!X190^(1/3)*SIN(('OddsRatio_working_3-way'!Y190+4*PI())/3)</f>
        <v>-0.54357135411851598</v>
      </c>
      <c r="AF190" s="11">
        <f>-'OddsRatio_working_3-way'!U190/(3*'OddsRatio_working_3-way'!X190^(1/3))*COS(('OddsRatio_working_3-way'!Y190)/3)</f>
        <v>0.53834056651459905</v>
      </c>
      <c r="AG190" s="11">
        <f>-'OddsRatio_working_3-way'!U190/(3*'OddsRatio_working_3-way'!X190^(1/3))*COS(('OddsRatio_working_3-way'!Y190+2*PI())/3)</f>
        <v>-0.40315263635768428</v>
      </c>
      <c r="AH190" s="11">
        <f>-'OddsRatio_working_3-way'!U190/(3*'OddsRatio_working_3-way'!X190^(1/3))*COS(('OddsRatio_working_3-way'!Y190+4*PI())/3)</f>
        <v>-0.13518793015691496</v>
      </c>
      <c r="AI190" s="11">
        <f>'OddsRatio_working_3-way'!U190/(3*'OddsRatio_working_3-way'!X190^(1/3))*SIN(('OddsRatio_working_3-way'!Y190)/3)</f>
        <v>-0.15470949525833333</v>
      </c>
      <c r="AJ190" s="11">
        <f>'OddsRatio_working_3-way'!U190/(3*'OddsRatio_working_3-way'!X190^(1/3))*SIN(('OddsRatio_working_3-way'!Y190+2*PI())/3)</f>
        <v>-0.3888618588601826</v>
      </c>
      <c r="AK190" s="11">
        <f>'OddsRatio_working_3-way'!U190/(3*'OddsRatio_working_3-way'!X190^(1/3))*SIN(('OddsRatio_working_3-way'!Y190+4*PI())/3)</f>
        <v>0.54357135411851576</v>
      </c>
      <c r="AL190" s="11">
        <f>'OddsRatio_working_3-way'!Z190+'OddsRatio_working_3-way'!AF190</f>
        <v>1.0766811330291983</v>
      </c>
      <c r="AM190" s="11">
        <f>'OddsRatio_working_3-way'!AA190+'OddsRatio_working_3-way'!AG190</f>
        <v>-0.80630527271536878</v>
      </c>
      <c r="AN190" s="11">
        <f>'OddsRatio_working_3-way'!AB190+'OddsRatio_working_3-way'!AH190</f>
        <v>-0.27037586031382999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1.0766811330291983</v>
      </c>
      <c r="AS190" s="11">
        <f>IF(('OddsRatio_working_3-way'!X190=0),IF(Q190&gt;0,-Q190^(1/3),(-Q190)^(1/3)),'OddsRatio_working_3-way'!AM190-'OddsRatio_working_3-way'!R190/3)</f>
        <v>-0.80630527271536878</v>
      </c>
      <c r="AT190" s="11">
        <f>IF(('OddsRatio_working_3-way'!X190=0),IF(Q190&gt;0,-Q190^(1/3),(-Q190)^(1/3)),'OddsRatio_working_3-way'!AN190-'OddsRatio_working_3-way'!R190/3)</f>
        <v>-0.27037586031382999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9">
        <f t="shared" si="39"/>
        <v>0.31716625403927706</v>
      </c>
      <c r="E191" s="9">
        <f t="shared" si="40"/>
        <v>0.26570271535701379</v>
      </c>
      <c r="F191" s="9">
        <f t="shared" si="41"/>
        <v>0.41713103060370926</v>
      </c>
      <c r="G191" s="9">
        <f t="shared" si="42"/>
        <v>1.0350579565383242</v>
      </c>
      <c r="H191" s="9">
        <f t="shared" si="43"/>
        <v>3.1529205495997141</v>
      </c>
      <c r="I191" s="9">
        <f t="shared" si="44"/>
        <v>3.7636047439573255</v>
      </c>
      <c r="J191" s="9">
        <f t="shared" si="45"/>
        <v>2.3973282413267381</v>
      </c>
      <c r="K191" s="11">
        <f t="shared" si="46"/>
        <v>0.32467532467532467</v>
      </c>
      <c r="L191" s="11">
        <f t="shared" si="47"/>
        <v>0.27247956403269757</v>
      </c>
      <c r="M191" s="11">
        <f t="shared" si="48"/>
        <v>0.42553191489361702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-0.28224335233437214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0.22963875940860107</v>
      </c>
      <c r="Q191" s="11">
        <f>2*'OddsRatio_working_3-way'!K191*'OddsRatio_working_3-way'!L191*'OddsRatio_working_3-way'!M191</f>
        <v>7.5291396527410209E-2</v>
      </c>
      <c r="R191" s="11">
        <f t="shared" si="49"/>
        <v>0</v>
      </c>
      <c r="S191" s="11">
        <f t="shared" si="50"/>
        <v>-0.81361972747740496</v>
      </c>
      <c r="T191" s="11">
        <f t="shared" si="51"/>
        <v>-0.26676056638603451</v>
      </c>
      <c r="U191" s="11">
        <f>'OddsRatio_working_3-way'!S191-'OddsRatio_working_3-way'!R191^2/3</f>
        <v>-0.81361972747740496</v>
      </c>
      <c r="V191" s="11">
        <f>'OddsRatio_working_3-way'!S191*'OddsRatio_working_3-way'!R191/3-2*'OddsRatio_working_3-way'!R191^3/27-'OddsRatio_working_3-way'!T191</f>
        <v>0.26676056638603451</v>
      </c>
      <c r="W191" s="11">
        <f>'OddsRatio_working_3-way'!V191^2+4*'OddsRatio_working_3-way'!U191^3/27</f>
        <v>-8.6310366537912797E-3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0.14123759806828104</v>
      </c>
      <c r="Y191" s="11">
        <f>IF('OddsRatio_working_3-way'!W191&gt;=0,IF('OddsRatio_working_3-way'!V191+SQRT('OddsRatio_working_3-way'!W191)&gt;0,0,PI()),ACOS('OddsRatio_working_3-way'!V191/(2*'OddsRatio_working_3-way'!X191)))</f>
        <v>0.33512834041939721</v>
      </c>
      <c r="Z191" s="11">
        <f>'OddsRatio_working_3-way'!X191^(1/3)*COS('OddsRatio_working_3-way'!Y191/3)</f>
        <v>0.51752897826916211</v>
      </c>
      <c r="AA191" s="11">
        <f>'OddsRatio_working_3-way'!X191^(1/3)*COS(('OddsRatio_working_3-way'!Y191+2*PI())/3)</f>
        <v>-0.30904121693292824</v>
      </c>
      <c r="AB191" s="11">
        <f>'OddsRatio_working_3-way'!X191^(1/3)*COS(('OddsRatio_working_3-way'!Y191+4*PI())/3)</f>
        <v>-0.20848776133623401</v>
      </c>
      <c r="AC191" s="11">
        <f>'OddsRatio_working_3-way'!X191^(1/3)*SIN('OddsRatio_working_3-way'!Y191/3)</f>
        <v>5.8054564656698587E-2</v>
      </c>
      <c r="AD191" s="11">
        <f>'OddsRatio_working_3-way'!X191^(1/3)*SIN(('OddsRatio_working_3-way'!Y191+2*PI())/3)</f>
        <v>0.41916596004734985</v>
      </c>
      <c r="AE191" s="11">
        <f>'OddsRatio_working_3-way'!X191^(1/3)*SIN(('OddsRatio_working_3-way'!Y191+4*PI())/3)</f>
        <v>-0.47722052470404835</v>
      </c>
      <c r="AF191" s="11">
        <f>-'OddsRatio_working_3-way'!U191/(3*'OddsRatio_working_3-way'!X191^(1/3))*COS(('OddsRatio_working_3-way'!Y191)/3)</f>
        <v>0.517528978269162</v>
      </c>
      <c r="AG191" s="11">
        <f>-'OddsRatio_working_3-way'!U191/(3*'OddsRatio_working_3-way'!X191^(1/3))*COS(('OddsRatio_working_3-way'!Y191+2*PI())/3)</f>
        <v>-0.30904121693292819</v>
      </c>
      <c r="AH191" s="11">
        <f>-'OddsRatio_working_3-way'!U191/(3*'OddsRatio_working_3-way'!X191^(1/3))*COS(('OddsRatio_working_3-way'!Y191+4*PI())/3)</f>
        <v>-0.20848776133623398</v>
      </c>
      <c r="AI191" s="11">
        <f>'OddsRatio_working_3-way'!U191/(3*'OddsRatio_working_3-way'!X191^(1/3))*SIN(('OddsRatio_working_3-way'!Y191)/3)</f>
        <v>-5.8054564656698573E-2</v>
      </c>
      <c r="AJ191" s="11">
        <f>'OddsRatio_working_3-way'!U191/(3*'OddsRatio_working_3-way'!X191^(1/3))*SIN(('OddsRatio_working_3-way'!Y191+2*PI())/3)</f>
        <v>-0.41916596004734979</v>
      </c>
      <c r="AK191" s="11">
        <f>'OddsRatio_working_3-way'!U191/(3*'OddsRatio_working_3-way'!X191^(1/3))*SIN(('OddsRatio_working_3-way'!Y191+4*PI())/3)</f>
        <v>0.47722052470404824</v>
      </c>
      <c r="AL191" s="11">
        <f>'OddsRatio_working_3-way'!Z191+'OddsRatio_working_3-way'!AF191</f>
        <v>1.0350579565383242</v>
      </c>
      <c r="AM191" s="11">
        <f>'OddsRatio_working_3-way'!AA191+'OddsRatio_working_3-way'!AG191</f>
        <v>-0.61808243386585637</v>
      </c>
      <c r="AN191" s="11">
        <f>'OddsRatio_working_3-way'!AB191+'OddsRatio_working_3-way'!AH191</f>
        <v>-0.41697552267246796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1.0350579565383242</v>
      </c>
      <c r="AS191" s="11">
        <f>IF(('OddsRatio_working_3-way'!X191=0),IF(Q191&gt;0,-Q191^(1/3),(-Q191)^(1/3)),'OddsRatio_working_3-way'!AM191-'OddsRatio_working_3-way'!R191/3)</f>
        <v>-0.61808243386585637</v>
      </c>
      <c r="AT191" s="11">
        <f>IF(('OddsRatio_working_3-way'!X191=0),IF(Q191&gt;0,-Q191^(1/3),(-Q191)^(1/3)),'OddsRatio_working_3-way'!AN191-'OddsRatio_working_3-way'!R191/3)</f>
        <v>-0.41697552267246796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9">
        <f t="shared" si="39"/>
        <v>0.50286460863431837</v>
      </c>
      <c r="E192" s="9">
        <f t="shared" si="40"/>
        <v>0.24888917915908426</v>
      </c>
      <c r="F192" s="9">
        <f t="shared" si="41"/>
        <v>0.24824621220659751</v>
      </c>
      <c r="G192" s="9">
        <f t="shared" si="42"/>
        <v>1.0406387782688797</v>
      </c>
      <c r="H192" s="9">
        <f t="shared" si="43"/>
        <v>1.9886068393554357</v>
      </c>
      <c r="I192" s="9">
        <f t="shared" si="44"/>
        <v>4.0178524569797505</v>
      </c>
      <c r="J192" s="9">
        <f t="shared" si="45"/>
        <v>4.0282588447624397</v>
      </c>
      <c r="K192" s="11">
        <f t="shared" si="46"/>
        <v>0.51282051282051289</v>
      </c>
      <c r="L192" s="11">
        <f t="shared" si="47"/>
        <v>0.25641025641025644</v>
      </c>
      <c r="M192" s="11">
        <f t="shared" si="48"/>
        <v>0.25575447570332482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-0.26961162648748727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0.22733731173628874</v>
      </c>
      <c r="Q192" s="11">
        <f>2*'OddsRatio_working_3-way'!K192*'OddsRatio_working_3-way'!L192*'OddsRatio_working_3-way'!M192</f>
        <v>6.7259559685292541E-2</v>
      </c>
      <c r="R192" s="11">
        <f t="shared" si="49"/>
        <v>0</v>
      </c>
      <c r="S192" s="11">
        <f t="shared" si="50"/>
        <v>-0.84320292376871775</v>
      </c>
      <c r="T192" s="11">
        <f t="shared" si="51"/>
        <v>-0.24946832064163255</v>
      </c>
      <c r="U192" s="11">
        <f>'OddsRatio_working_3-way'!S192-'OddsRatio_working_3-way'!R192^2/3</f>
        <v>-0.84320292376871775</v>
      </c>
      <c r="V192" s="11">
        <f>'OddsRatio_working_3-way'!S192*'OddsRatio_working_3-way'!R192/3-2*'OddsRatio_working_3-way'!R192^3/27-'OddsRatio_working_3-way'!T192</f>
        <v>0.24946832064163255</v>
      </c>
      <c r="W192" s="11">
        <f>'OddsRatio_working_3-way'!V192^2+4*'OddsRatio_working_3-way'!U192^3/27</f>
        <v>-2.6581828680333389E-2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0.14901029468134894</v>
      </c>
      <c r="Y192" s="11">
        <f>IF('OddsRatio_working_3-way'!W192&gt;=0,IF('OddsRatio_working_3-way'!V192+SQRT('OddsRatio_working_3-way'!W192)&gt;0,0,PI()),ACOS('OddsRatio_working_3-way'!V192/(2*'OddsRatio_working_3-way'!X192)))</f>
        <v>0.57886488716043594</v>
      </c>
      <c r="Z192" s="11">
        <f>'OddsRatio_working_3-way'!X192^(1/3)*COS('OddsRatio_working_3-way'!Y192/3)</f>
        <v>0.52031938913443987</v>
      </c>
      <c r="AA192" s="11">
        <f>'OddsRatio_working_3-way'!X192^(1/3)*COS(('OddsRatio_working_3-way'!Y192+2*PI())/3)</f>
        <v>-0.34820247343210997</v>
      </c>
      <c r="AB192" s="11">
        <f>'OddsRatio_working_3-way'!X192^(1/3)*COS(('OddsRatio_working_3-way'!Y192+4*PI())/3)</f>
        <v>-0.17211691570233001</v>
      </c>
      <c r="AC192" s="11">
        <f>'OddsRatio_working_3-way'!X192^(1/3)*SIN('OddsRatio_working_3-way'!Y192/3)</f>
        <v>0.10166304415569385</v>
      </c>
      <c r="AD192" s="11">
        <f>'OddsRatio_working_3-way'!X192^(1/3)*SIN(('OddsRatio_working_3-way'!Y192+2*PI())/3)</f>
        <v>0.39977828699417883</v>
      </c>
      <c r="AE192" s="11">
        <f>'OddsRatio_working_3-way'!X192^(1/3)*SIN(('OddsRatio_working_3-way'!Y192+4*PI())/3)</f>
        <v>-0.50144133114987266</v>
      </c>
      <c r="AF192" s="11">
        <f>-'OddsRatio_working_3-way'!U192/(3*'OddsRatio_working_3-way'!X192^(1/3))*COS(('OddsRatio_working_3-way'!Y192)/3)</f>
        <v>0.52031938913443987</v>
      </c>
      <c r="AG192" s="11">
        <f>-'OddsRatio_working_3-way'!U192/(3*'OddsRatio_working_3-way'!X192^(1/3))*COS(('OddsRatio_working_3-way'!Y192+2*PI())/3)</f>
        <v>-0.34820247343210997</v>
      </c>
      <c r="AH192" s="11">
        <f>-'OddsRatio_working_3-way'!U192/(3*'OddsRatio_working_3-way'!X192^(1/3))*COS(('OddsRatio_working_3-way'!Y192+4*PI())/3)</f>
        <v>-0.17211691570233001</v>
      </c>
      <c r="AI192" s="11">
        <f>'OddsRatio_working_3-way'!U192/(3*'OddsRatio_working_3-way'!X192^(1/3))*SIN(('OddsRatio_working_3-way'!Y192)/3)</f>
        <v>-0.10166304415569385</v>
      </c>
      <c r="AJ192" s="11">
        <f>'OddsRatio_working_3-way'!U192/(3*'OddsRatio_working_3-way'!X192^(1/3))*SIN(('OddsRatio_working_3-way'!Y192+2*PI())/3)</f>
        <v>-0.39977828699417883</v>
      </c>
      <c r="AK192" s="11">
        <f>'OddsRatio_working_3-way'!U192/(3*'OddsRatio_working_3-way'!X192^(1/3))*SIN(('OddsRatio_working_3-way'!Y192+4*PI())/3)</f>
        <v>0.50144133114987266</v>
      </c>
      <c r="AL192" s="11">
        <f>'OddsRatio_working_3-way'!Z192+'OddsRatio_working_3-way'!AF192</f>
        <v>1.0406387782688797</v>
      </c>
      <c r="AM192" s="11">
        <f>'OddsRatio_working_3-way'!AA192+'OddsRatio_working_3-way'!AG192</f>
        <v>-0.69640494686421994</v>
      </c>
      <c r="AN192" s="11">
        <f>'OddsRatio_working_3-way'!AB192+'OddsRatio_working_3-way'!AH192</f>
        <v>-0.34423383140466002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1.0406387782688797</v>
      </c>
      <c r="AS192" s="11">
        <f>IF(('OddsRatio_working_3-way'!X192=0),IF(Q192&gt;0,-Q192^(1/3),(-Q192)^(1/3)),'OddsRatio_working_3-way'!AM192-'OddsRatio_working_3-way'!R192/3)</f>
        <v>-0.69640494686421994</v>
      </c>
      <c r="AT192" s="11">
        <f>IF(('OddsRatio_working_3-way'!X192=0),IF(Q192&gt;0,-Q192^(1/3),(-Q192)^(1/3)),'OddsRatio_working_3-way'!AN192-'OddsRatio_working_3-way'!R192/3)</f>
        <v>-0.34423383140466002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9">
        <f t="shared" si="39"/>
        <v>0.29697778801841451</v>
      </c>
      <c r="E193" s="9">
        <f t="shared" si="40"/>
        <v>0.28558040049396011</v>
      </c>
      <c r="F193" s="9">
        <f t="shared" si="41"/>
        <v>0.41744181148762521</v>
      </c>
      <c r="G193" s="9">
        <f t="shared" si="42"/>
        <v>1.0337358937415231</v>
      </c>
      <c r="H193" s="9">
        <f t="shared" si="43"/>
        <v>3.3672551966680877</v>
      </c>
      <c r="I193" s="9">
        <f t="shared" si="44"/>
        <v>3.5016408628544853</v>
      </c>
      <c r="J193" s="9">
        <f t="shared" si="45"/>
        <v>2.395543456551056</v>
      </c>
      <c r="K193" s="11">
        <f t="shared" si="46"/>
        <v>0.303951367781155</v>
      </c>
      <c r="L193" s="11">
        <f t="shared" si="47"/>
        <v>0.29239766081871343</v>
      </c>
      <c r="M193" s="11">
        <f t="shared" si="48"/>
        <v>0.42553191489361702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-0.28294026147305784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0.22918318884581304</v>
      </c>
      <c r="Q193" s="11">
        <f>2*'OddsRatio_working_3-way'!K193*'OddsRatio_working_3-way'!L193*'OddsRatio_working_3-way'!M193</f>
        <v>7.5638016120730359E-2</v>
      </c>
      <c r="R193" s="11">
        <f t="shared" si="49"/>
        <v>0</v>
      </c>
      <c r="S193" s="11">
        <f t="shared" si="50"/>
        <v>-0.8100055738007309</v>
      </c>
      <c r="T193" s="11">
        <f t="shared" si="51"/>
        <v>-0.26732857221146228</v>
      </c>
      <c r="U193" s="11">
        <f>'OddsRatio_working_3-way'!S193-'OddsRatio_working_3-way'!R193^2/3</f>
        <v>-0.8100055738007309</v>
      </c>
      <c r="V193" s="11">
        <f>'OddsRatio_working_3-way'!S193*'OddsRatio_working_3-way'!R193/3-2*'OddsRatio_working_3-way'!R193^3/27-'OddsRatio_working_3-way'!T193</f>
        <v>0.26732857221146228</v>
      </c>
      <c r="W193" s="11">
        <f>'OddsRatio_working_3-way'!V193^2+4*'OddsRatio_working_3-way'!U193^3/27</f>
        <v>-7.2690598108583609E-3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0.14029756353147885</v>
      </c>
      <c r="Y193" s="11">
        <f>IF('OddsRatio_working_3-way'!W193&gt;=0,IF('OddsRatio_working_3-way'!V193+SQRT('OddsRatio_working_3-way'!W193)&gt;0,0,PI()),ACOS('OddsRatio_working_3-way'!V193/(2*'OddsRatio_working_3-way'!X193)))</f>
        <v>0.30873094683588098</v>
      </c>
      <c r="Z193" s="11">
        <f>'OddsRatio_working_3-way'!X193^(1/3)*COS('OddsRatio_working_3-way'!Y193/3)</f>
        <v>0.51686794687076143</v>
      </c>
      <c r="AA193" s="11">
        <f>'OddsRatio_working_3-way'!X193^(1/3)*COS(('OddsRatio_working_3-way'!Y193+2*PI())/3)</f>
        <v>-0.30466207715363358</v>
      </c>
      <c r="AB193" s="11">
        <f>'OddsRatio_working_3-way'!X193^(1/3)*COS(('OddsRatio_working_3-way'!Y193+4*PI())/3)</f>
        <v>-0.21220586971712765</v>
      </c>
      <c r="AC193" s="11">
        <f>'OddsRatio_working_3-way'!X193^(1/3)*SIN('OddsRatio_working_3-way'!Y193/3)</f>
        <v>5.3379616251718505E-2</v>
      </c>
      <c r="AD193" s="11">
        <f>'OddsRatio_working_3-way'!X193^(1/3)*SIN(('OddsRatio_working_3-way'!Y193+2*PI())/3)</f>
        <v>0.42093096426612558</v>
      </c>
      <c r="AE193" s="11">
        <f>'OddsRatio_working_3-way'!X193^(1/3)*SIN(('OddsRatio_working_3-way'!Y193+4*PI())/3)</f>
        <v>-0.47431058051784419</v>
      </c>
      <c r="AF193" s="11">
        <f>-'OddsRatio_working_3-way'!U193/(3*'OddsRatio_working_3-way'!X193^(1/3))*COS(('OddsRatio_working_3-way'!Y193)/3)</f>
        <v>0.51686794687076154</v>
      </c>
      <c r="AG193" s="11">
        <f>-'OddsRatio_working_3-way'!U193/(3*'OddsRatio_working_3-way'!X193^(1/3))*COS(('OddsRatio_working_3-way'!Y193+2*PI())/3)</f>
        <v>-0.30466207715363364</v>
      </c>
      <c r="AH193" s="11">
        <f>-'OddsRatio_working_3-way'!U193/(3*'OddsRatio_working_3-way'!X193^(1/3))*COS(('OddsRatio_working_3-way'!Y193+4*PI())/3)</f>
        <v>-0.21220586971712771</v>
      </c>
      <c r="AI193" s="11">
        <f>'OddsRatio_working_3-way'!U193/(3*'OddsRatio_working_3-way'!X193^(1/3))*SIN(('OddsRatio_working_3-way'!Y193)/3)</f>
        <v>-5.3379616251718519E-2</v>
      </c>
      <c r="AJ193" s="11">
        <f>'OddsRatio_working_3-way'!U193/(3*'OddsRatio_working_3-way'!X193^(1/3))*SIN(('OddsRatio_working_3-way'!Y193+2*PI())/3)</f>
        <v>-0.4209309642661257</v>
      </c>
      <c r="AK193" s="11">
        <f>'OddsRatio_working_3-way'!U193/(3*'OddsRatio_working_3-way'!X193^(1/3))*SIN(('OddsRatio_working_3-way'!Y193+4*PI())/3)</f>
        <v>0.4743105805178443</v>
      </c>
      <c r="AL193" s="11">
        <f>'OddsRatio_working_3-way'!Z193+'OddsRatio_working_3-way'!AF193</f>
        <v>1.0337358937415231</v>
      </c>
      <c r="AM193" s="11">
        <f>'OddsRatio_working_3-way'!AA193+'OddsRatio_working_3-way'!AG193</f>
        <v>-0.60932415430726716</v>
      </c>
      <c r="AN193" s="11">
        <f>'OddsRatio_working_3-way'!AB193+'OddsRatio_working_3-way'!AH193</f>
        <v>-0.42441173943425536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1.0337358937415231</v>
      </c>
      <c r="AS193" s="11">
        <f>IF(('OddsRatio_working_3-way'!X193=0),IF(Q193&gt;0,-Q193^(1/3),(-Q193)^(1/3)),'OddsRatio_working_3-way'!AM193-'OddsRatio_working_3-way'!R193/3)</f>
        <v>-0.60932415430726716</v>
      </c>
      <c r="AT193" s="11">
        <f>IF(('OddsRatio_working_3-way'!X193=0),IF(Q193&gt;0,-Q193^(1/3),(-Q193)^(1/3)),'OddsRatio_working_3-way'!AN193-'OddsRatio_working_3-way'!R193/3)</f>
        <v>-0.42441173943425536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9">
        <f t="shared" si="39"/>
        <v>0.23426975936821176</v>
      </c>
      <c r="E194" s="9">
        <f t="shared" si="40"/>
        <v>0.26029507188128115</v>
      </c>
      <c r="F194" s="9">
        <f t="shared" si="41"/>
        <v>0.50543516875050709</v>
      </c>
      <c r="G194" s="9">
        <f t="shared" si="42"/>
        <v>1.0409501192848294</v>
      </c>
      <c r="H194" s="9">
        <f t="shared" si="43"/>
        <v>4.2685833745543631</v>
      </c>
      <c r="I194" s="9">
        <f t="shared" si="44"/>
        <v>3.8417938256475841</v>
      </c>
      <c r="J194" s="9">
        <f t="shared" si="45"/>
        <v>1.9784931121277396</v>
      </c>
      <c r="K194" s="11">
        <f t="shared" si="46"/>
        <v>0.24154589371980678</v>
      </c>
      <c r="L194" s="11">
        <f t="shared" si="47"/>
        <v>0.26809651474530832</v>
      </c>
      <c r="M194" s="11">
        <f t="shared" si="48"/>
        <v>0.51546391752577325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-0.26897334616735735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0.22731924715069843</v>
      </c>
      <c r="Q194" s="11">
        <f>2*'OddsRatio_working_3-way'!K194*'OddsRatio_working_3-way'!L194*'OddsRatio_working_3-way'!M194</f>
        <v>6.676042500754728E-2</v>
      </c>
      <c r="R194" s="11">
        <f t="shared" si="49"/>
        <v>0</v>
      </c>
      <c r="S194" s="11">
        <f t="shared" si="50"/>
        <v>-0.84513670365411819</v>
      </c>
      <c r="T194" s="11">
        <f t="shared" si="51"/>
        <v>-0.2482046119395355</v>
      </c>
      <c r="U194" s="11">
        <f>'OddsRatio_working_3-way'!S194-'OddsRatio_working_3-way'!R194^2/3</f>
        <v>-0.84513670365411819</v>
      </c>
      <c r="V194" s="11">
        <f>'OddsRatio_working_3-way'!S194*'OddsRatio_working_3-way'!R194/3-2*'OddsRatio_working_3-way'!R194^3/27-'OddsRatio_working_3-way'!T194</f>
        <v>0.2482046119395355</v>
      </c>
      <c r="W194" s="11">
        <f>'OddsRatio_working_3-way'!V194^2+4*'OddsRatio_working_3-way'!U194^3/27</f>
        <v>-2.7823211627685134E-2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0.14952319303016218</v>
      </c>
      <c r="Y194" s="11">
        <f>IF('OddsRatio_working_3-way'!W194&gt;=0,IF('OddsRatio_working_3-way'!V194+SQRT('OddsRatio_working_3-way'!W194)&gt;0,0,PI()),ACOS('OddsRatio_working_3-way'!V194/(2*'OddsRatio_working_3-way'!X194)))</f>
        <v>0.59171195471719973</v>
      </c>
      <c r="Z194" s="11">
        <f>'OddsRatio_working_3-way'!X194^(1/3)*COS('OddsRatio_working_3-way'!Y194/3)</f>
        <v>0.52047505964241481</v>
      </c>
      <c r="AA194" s="11">
        <f>'OddsRatio_working_3-way'!X194^(1/3)*COS(('OddsRatio_working_3-way'!Y194+2*PI())/3)</f>
        <v>-0.350312277287954</v>
      </c>
      <c r="AB194" s="11">
        <f>'OddsRatio_working_3-way'!X194^(1/3)*COS(('OddsRatio_working_3-way'!Y194+4*PI())/3)</f>
        <v>-0.17016278235446095</v>
      </c>
      <c r="AC194" s="11">
        <f>'OddsRatio_working_3-way'!X194^(1/3)*SIN('OddsRatio_working_3-way'!Y194/3)</f>
        <v>0.10400935939422755</v>
      </c>
      <c r="AD194" s="11">
        <f>'OddsRatio_working_3-way'!X194^(1/3)*SIN(('OddsRatio_working_3-way'!Y194+2*PI())/3)</f>
        <v>0.39873994398943835</v>
      </c>
      <c r="AE194" s="11">
        <f>'OddsRatio_working_3-way'!X194^(1/3)*SIN(('OddsRatio_working_3-way'!Y194+4*PI())/3)</f>
        <v>-0.50274930338366575</v>
      </c>
      <c r="AF194" s="11">
        <f>-'OddsRatio_working_3-way'!U194/(3*'OddsRatio_working_3-way'!X194^(1/3))*COS(('OddsRatio_working_3-way'!Y194)/3)</f>
        <v>0.52047505964241458</v>
      </c>
      <c r="AG194" s="11">
        <f>-'OddsRatio_working_3-way'!U194/(3*'OddsRatio_working_3-way'!X194^(1/3))*COS(('OddsRatio_working_3-way'!Y194+2*PI())/3)</f>
        <v>-0.35031227728795383</v>
      </c>
      <c r="AH194" s="11">
        <f>-'OddsRatio_working_3-way'!U194/(3*'OddsRatio_working_3-way'!X194^(1/3))*COS(('OddsRatio_working_3-way'!Y194+4*PI())/3)</f>
        <v>-0.17016278235446086</v>
      </c>
      <c r="AI194" s="11">
        <f>'OddsRatio_working_3-way'!U194/(3*'OddsRatio_working_3-way'!X194^(1/3))*SIN(('OddsRatio_working_3-way'!Y194)/3)</f>
        <v>-0.10400935939422751</v>
      </c>
      <c r="AJ194" s="11">
        <f>'OddsRatio_working_3-way'!U194/(3*'OddsRatio_working_3-way'!X194^(1/3))*SIN(('OddsRatio_working_3-way'!Y194+2*PI())/3)</f>
        <v>-0.39873994398943818</v>
      </c>
      <c r="AK194" s="11">
        <f>'OddsRatio_working_3-way'!U194/(3*'OddsRatio_working_3-way'!X194^(1/3))*SIN(('OddsRatio_working_3-way'!Y194+4*PI())/3)</f>
        <v>0.50274930338366552</v>
      </c>
      <c r="AL194" s="11">
        <f>'OddsRatio_working_3-way'!Z194+'OddsRatio_working_3-way'!AF194</f>
        <v>1.0409501192848294</v>
      </c>
      <c r="AM194" s="11">
        <f>'OddsRatio_working_3-way'!AA194+'OddsRatio_working_3-way'!AG194</f>
        <v>-0.70062455457590778</v>
      </c>
      <c r="AN194" s="11">
        <f>'OddsRatio_working_3-way'!AB194+'OddsRatio_working_3-way'!AH194</f>
        <v>-0.34032556470892183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1.0409501192848294</v>
      </c>
      <c r="AS194" s="11">
        <f>IF(('OddsRatio_working_3-way'!X194=0),IF(Q194&gt;0,-Q194^(1/3),(-Q194)^(1/3)),'OddsRatio_working_3-way'!AM194-'OddsRatio_working_3-way'!R194/3)</f>
        <v>-0.70062455457590778</v>
      </c>
      <c r="AT194" s="11">
        <f>IF(('OddsRatio_working_3-way'!X194=0),IF(Q194&gt;0,-Q194^(1/3),(-Q194)^(1/3)),'OddsRatio_working_3-way'!AN194-'OddsRatio_working_3-way'!R194/3)</f>
        <v>-0.34032556470892183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9">
        <f t="shared" si="39"/>
        <v>0.86535468348287525</v>
      </c>
      <c r="E195" s="9">
        <f t="shared" si="40"/>
        <v>9.5215959728661467E-2</v>
      </c>
      <c r="F195" s="9">
        <f t="shared" si="41"/>
        <v>3.942935678846337E-2</v>
      </c>
      <c r="G195" s="9">
        <f t="shared" si="42"/>
        <v>1.1113966090363667</v>
      </c>
      <c r="H195" s="9">
        <f t="shared" si="43"/>
        <v>1.1555955252650911</v>
      </c>
      <c r="I195" s="9">
        <f t="shared" si="44"/>
        <v>10.502441007260936</v>
      </c>
      <c r="J195" s="9">
        <f t="shared" si="45"/>
        <v>25.361813670077161</v>
      </c>
      <c r="K195" s="11">
        <f t="shared" si="46"/>
        <v>0.87719298245614041</v>
      </c>
      <c r="L195" s="11">
        <f t="shared" si="47"/>
        <v>0.10471204188481674</v>
      </c>
      <c r="M195" s="11">
        <f t="shared" si="48"/>
        <v>4.3630017452006981E-2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-0.1051506263534443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0.12267060110277704</v>
      </c>
      <c r="Q195" s="11">
        <f>2*'OddsRatio_working_3-way'!K195*'OddsRatio_working_3-way'!L195*'OddsRatio_working_3-way'!M195</f>
        <v>8.0150670436312989E-3</v>
      </c>
      <c r="R195" s="11">
        <f t="shared" si="49"/>
        <v>0</v>
      </c>
      <c r="S195" s="11">
        <f t="shared" si="50"/>
        <v>-1.1666178829067799</v>
      </c>
      <c r="T195" s="11">
        <f t="shared" si="51"/>
        <v>-7.6224624822396586E-2</v>
      </c>
      <c r="U195" s="11">
        <f>'OddsRatio_working_3-way'!S195-'OddsRatio_working_3-way'!R195^2/3</f>
        <v>-1.1666178829067799</v>
      </c>
      <c r="V195" s="11">
        <f>'OddsRatio_working_3-way'!S195*'OddsRatio_working_3-way'!R195/3-2*'OddsRatio_working_3-way'!R195^3/27-'OddsRatio_working_3-way'!T195</f>
        <v>7.6224624822396586E-2</v>
      </c>
      <c r="W195" s="11">
        <f>'OddsRatio_working_3-way'!V195^2+4*'OddsRatio_working_3-way'!U195^3/27</f>
        <v>-0.22941406893208771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0.24249961977362092</v>
      </c>
      <c r="Y195" s="11">
        <f>IF('OddsRatio_working_3-way'!W195&gt;=0,IF('OddsRatio_working_3-way'!V195+SQRT('OddsRatio_working_3-way'!W195)&gt;0,0,PI()),ACOS('OddsRatio_working_3-way'!V195/(2*'OddsRatio_working_3-way'!X195)))</f>
        <v>1.4129775955149448</v>
      </c>
      <c r="Z195" s="11">
        <f>'OddsRatio_working_3-way'!X195^(1/3)*COS('OddsRatio_working_3-way'!Y195/3)</f>
        <v>0.55569830451818336</v>
      </c>
      <c r="AA195" s="11">
        <f>'OddsRatio_working_3-way'!X195^(1/3)*COS(('OddsRatio_working_3-way'!Y195+2*PI())/3)</f>
        <v>-0.5229083624377896</v>
      </c>
      <c r="AB195" s="11">
        <f>'OddsRatio_working_3-way'!X195^(1/3)*COS(('OddsRatio_working_3-way'!Y195+4*PI())/3)</f>
        <v>-3.2789942080393604E-2</v>
      </c>
      <c r="AC195" s="11">
        <f>'OddsRatio_working_3-way'!X195^(1/3)*SIN('OddsRatio_working_3-way'!Y195/3)</f>
        <v>0.28297000192813676</v>
      </c>
      <c r="AD195" s="11">
        <f>'OddsRatio_working_3-way'!X195^(1/3)*SIN(('OddsRatio_working_3-way'!Y195+2*PI())/3)</f>
        <v>0.33976384758861933</v>
      </c>
      <c r="AE195" s="11">
        <f>'OddsRatio_working_3-way'!X195^(1/3)*SIN(('OddsRatio_working_3-way'!Y195+4*PI())/3)</f>
        <v>-0.62273384951675603</v>
      </c>
      <c r="AF195" s="11">
        <f>-'OddsRatio_working_3-way'!U195/(3*'OddsRatio_working_3-way'!X195^(1/3))*COS(('OddsRatio_working_3-way'!Y195)/3)</f>
        <v>0.55569830451818336</v>
      </c>
      <c r="AG195" s="11">
        <f>-'OddsRatio_working_3-way'!U195/(3*'OddsRatio_working_3-way'!X195^(1/3))*COS(('OddsRatio_working_3-way'!Y195+2*PI())/3)</f>
        <v>-0.5229083624377896</v>
      </c>
      <c r="AH195" s="11">
        <f>-'OddsRatio_working_3-way'!U195/(3*'OddsRatio_working_3-way'!X195^(1/3))*COS(('OddsRatio_working_3-way'!Y195+4*PI())/3)</f>
        <v>-3.2789942080393604E-2</v>
      </c>
      <c r="AI195" s="11">
        <f>'OddsRatio_working_3-way'!U195/(3*'OddsRatio_working_3-way'!X195^(1/3))*SIN(('OddsRatio_working_3-way'!Y195)/3)</f>
        <v>-0.28297000192813676</v>
      </c>
      <c r="AJ195" s="11">
        <f>'OddsRatio_working_3-way'!U195/(3*'OddsRatio_working_3-way'!X195^(1/3))*SIN(('OddsRatio_working_3-way'!Y195+2*PI())/3)</f>
        <v>-0.33976384758861933</v>
      </c>
      <c r="AK195" s="11">
        <f>'OddsRatio_working_3-way'!U195/(3*'OddsRatio_working_3-way'!X195^(1/3))*SIN(('OddsRatio_working_3-way'!Y195+4*PI())/3)</f>
        <v>0.62273384951675603</v>
      </c>
      <c r="AL195" s="11">
        <f>'OddsRatio_working_3-way'!Z195+'OddsRatio_working_3-way'!AF195</f>
        <v>1.1113966090363667</v>
      </c>
      <c r="AM195" s="11">
        <f>'OddsRatio_working_3-way'!AA195+'OddsRatio_working_3-way'!AG195</f>
        <v>-1.0458167248755792</v>
      </c>
      <c r="AN195" s="11">
        <f>'OddsRatio_working_3-way'!AB195+'OddsRatio_working_3-way'!AH195</f>
        <v>-6.5579884160787208E-2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1.1113966090363667</v>
      </c>
      <c r="AS195" s="11">
        <f>IF(('OddsRatio_working_3-way'!X195=0),IF(Q195&gt;0,-Q195^(1/3),(-Q195)^(1/3)),'OddsRatio_working_3-way'!AM195-'OddsRatio_working_3-way'!R195/3)</f>
        <v>-1.0458167248755792</v>
      </c>
      <c r="AT195" s="11">
        <f>IF(('OddsRatio_working_3-way'!X195=0),IF(Q195&gt;0,-Q195^(1/3),(-Q195)^(1/3)),'OddsRatio_working_3-way'!AN195-'OddsRatio_working_3-way'!R195/3)</f>
        <v>-6.5579884160787208E-2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9">
        <f t="shared" ref="D196:D259" si="52">(K196/(AR196+K196-(AR196*K196)))</f>
        <v>0.22807042483482293</v>
      </c>
      <c r="E196" s="9">
        <f t="shared" ref="E196:E259" si="53">(L196/(AR196+L196-(AR196*L196)))</f>
        <v>0.26583894163450739</v>
      </c>
      <c r="F196" s="9">
        <f t="shared" ref="F196:F259" si="54">(M196/(AR196+M196-(AR196*M196)))</f>
        <v>0.50609063353066963</v>
      </c>
      <c r="G196" s="9">
        <f t="shared" ref="G196:G259" si="55">AR196</f>
        <v>1.038224107366585</v>
      </c>
      <c r="H196" s="9">
        <f t="shared" ref="H196:H259" si="56">IF(A196="","",1/D196)</f>
        <v>4.3846105900150674</v>
      </c>
      <c r="I196" s="9">
        <f t="shared" ref="I196:I259" si="57">IF(B196="","",1/E196)</f>
        <v>3.7616761255951161</v>
      </c>
      <c r="J196" s="9">
        <f t="shared" ref="J196:J259" si="58">IF(C196="","",1/F196)</f>
        <v>1.975930660924589</v>
      </c>
      <c r="K196" s="11">
        <f t="shared" ref="K196:K259" si="59">1/A196</f>
        <v>0.23474178403755869</v>
      </c>
      <c r="L196" s="11">
        <f t="shared" ref="L196:L259" si="60">1/B196</f>
        <v>0.27322404371584696</v>
      </c>
      <c r="M196" s="11">
        <f t="shared" ref="M196:M259" si="61">1/C196</f>
        <v>0.51546391752577325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-0.26948504917926974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0.22679407336173352</v>
      </c>
      <c r="Q196" s="11">
        <f>2*'OddsRatio_working_3-way'!K196*'OddsRatio_working_3-way'!L196*'OddsRatio_working_3-way'!M196</f>
        <v>6.612072109671531E-2</v>
      </c>
      <c r="R196" s="11">
        <f t="shared" ref="R196:R259" si="62">O196/N196</f>
        <v>0</v>
      </c>
      <c r="S196" s="11">
        <f t="shared" ref="S196:S259" si="63">P196/N196</f>
        <v>-0.84158313810894614</v>
      </c>
      <c r="T196" s="11">
        <f t="shared" ref="T196:T259" si="64">Q196/N196</f>
        <v>-0.24535951548365778</v>
      </c>
      <c r="U196" s="11">
        <f>'OddsRatio_working_3-way'!S196-'OddsRatio_working_3-way'!R196^2/3</f>
        <v>-0.84158313810894614</v>
      </c>
      <c r="V196" s="11">
        <f>'OddsRatio_working_3-way'!S196*'OddsRatio_working_3-way'!R196/3-2*'OddsRatio_working_3-way'!R196^3/27-'OddsRatio_working_3-way'!T196</f>
        <v>0.24535951548365778</v>
      </c>
      <c r="W196" s="11">
        <f>'OddsRatio_working_3-way'!V196^2+4*'OddsRatio_working_3-way'!U196^3/27</f>
        <v>-2.8104116555562941E-2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0.14858112968504636</v>
      </c>
      <c r="Y196" s="11">
        <f>IF('OddsRatio_working_3-way'!W196&gt;=0,IF('OddsRatio_working_3-way'!V196+SQRT('OddsRatio_working_3-way'!W196)&gt;0,0,PI()),ACOS('OddsRatio_working_3-way'!V196/(2*'OddsRatio_working_3-way'!X196)))</f>
        <v>0.5993982742426528</v>
      </c>
      <c r="Z196" s="11">
        <f>'OddsRatio_working_3-way'!X196^(1/3)*COS('OddsRatio_working_3-way'!Y196/3)</f>
        <v>0.5191120536832925</v>
      </c>
      <c r="AA196" s="11">
        <f>'OddsRatio_working_3-way'!X196^(1/3)*COS(('OddsRatio_working_3-way'!Y196+2*PI())/3)</f>
        <v>-0.35059333412702448</v>
      </c>
      <c r="AB196" s="11">
        <f>'OddsRatio_working_3-way'!X196^(1/3)*COS(('OddsRatio_working_3-way'!Y196+4*PI())/3)</f>
        <v>-0.16851871955626785</v>
      </c>
      <c r="AC196" s="11">
        <f>'OddsRatio_working_3-way'!X196^(1/3)*SIN('OddsRatio_working_3-way'!Y196/3)</f>
        <v>0.10512082773502375</v>
      </c>
      <c r="AD196" s="11">
        <f>'OddsRatio_working_3-way'!X196^(1/3)*SIN(('OddsRatio_working_3-way'!Y196+2*PI())/3)</f>
        <v>0.39700381203293073</v>
      </c>
      <c r="AE196" s="11">
        <f>'OddsRatio_working_3-way'!X196^(1/3)*SIN(('OddsRatio_working_3-way'!Y196+4*PI())/3)</f>
        <v>-0.50212463976795441</v>
      </c>
      <c r="AF196" s="11">
        <f>-'OddsRatio_working_3-way'!U196/(3*'OddsRatio_working_3-way'!X196^(1/3))*COS(('OddsRatio_working_3-way'!Y196)/3)</f>
        <v>0.5191120536832925</v>
      </c>
      <c r="AG196" s="11">
        <f>-'OddsRatio_working_3-way'!U196/(3*'OddsRatio_working_3-way'!X196^(1/3))*COS(('OddsRatio_working_3-way'!Y196+2*PI())/3)</f>
        <v>-0.35059333412702448</v>
      </c>
      <c r="AH196" s="11">
        <f>-'OddsRatio_working_3-way'!U196/(3*'OddsRatio_working_3-way'!X196^(1/3))*COS(('OddsRatio_working_3-way'!Y196+4*PI())/3)</f>
        <v>-0.16851871955626785</v>
      </c>
      <c r="AI196" s="11">
        <f>'OddsRatio_working_3-way'!U196/(3*'OddsRatio_working_3-way'!X196^(1/3))*SIN(('OddsRatio_working_3-way'!Y196)/3)</f>
        <v>-0.10512082773502375</v>
      </c>
      <c r="AJ196" s="11">
        <f>'OddsRatio_working_3-way'!U196/(3*'OddsRatio_working_3-way'!X196^(1/3))*SIN(('OddsRatio_working_3-way'!Y196+2*PI())/3)</f>
        <v>-0.39700381203293073</v>
      </c>
      <c r="AK196" s="11">
        <f>'OddsRatio_working_3-way'!U196/(3*'OddsRatio_working_3-way'!X196^(1/3))*SIN(('OddsRatio_working_3-way'!Y196+4*PI())/3)</f>
        <v>0.50212463976795441</v>
      </c>
      <c r="AL196" s="11">
        <f>'OddsRatio_working_3-way'!Z196+'OddsRatio_working_3-way'!AF196</f>
        <v>1.038224107366585</v>
      </c>
      <c r="AM196" s="11">
        <f>'OddsRatio_working_3-way'!AA196+'OddsRatio_working_3-way'!AG196</f>
        <v>-0.70118666825404896</v>
      </c>
      <c r="AN196" s="11">
        <f>'OddsRatio_working_3-way'!AB196+'OddsRatio_working_3-way'!AH196</f>
        <v>-0.3370374391125357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1.038224107366585</v>
      </c>
      <c r="AS196" s="11">
        <f>IF(('OddsRatio_working_3-way'!X196=0),IF(Q196&gt;0,-Q196^(1/3),(-Q196)^(1/3)),'OddsRatio_working_3-way'!AM196-'OddsRatio_working_3-way'!R196/3)</f>
        <v>-0.70118666825404896</v>
      </c>
      <c r="AT196" s="11">
        <f>IF(('OddsRatio_working_3-way'!X196=0),IF(Q196&gt;0,-Q196^(1/3),(-Q196)^(1/3)),'OddsRatio_working_3-way'!AN196-'OddsRatio_working_3-way'!R196/3)</f>
        <v>-0.3370374391125357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9">
        <f t="shared" si="52"/>
        <v>0.43922908526698362</v>
      </c>
      <c r="E197" s="9">
        <f t="shared" si="53"/>
        <v>0.29351989418565877</v>
      </c>
      <c r="F197" s="9">
        <f t="shared" si="54"/>
        <v>0.26725102054735778</v>
      </c>
      <c r="G197" s="9">
        <f t="shared" si="55"/>
        <v>1.0464887371594989</v>
      </c>
      <c r="H197" s="9">
        <f t="shared" si="56"/>
        <v>2.2767162593345884</v>
      </c>
      <c r="I197" s="9">
        <f t="shared" si="57"/>
        <v>3.4069240954668465</v>
      </c>
      <c r="J197" s="9">
        <f t="shared" si="58"/>
        <v>3.7418004913578868</v>
      </c>
      <c r="K197" s="11">
        <f t="shared" si="59"/>
        <v>0.4504504504504504</v>
      </c>
      <c r="L197" s="11">
        <f t="shared" si="60"/>
        <v>0.30303030303030304</v>
      </c>
      <c r="M197" s="11">
        <f t="shared" si="61"/>
        <v>0.27624309392265195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-0.27721292362176331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0.2315223309698447</v>
      </c>
      <c r="Q197" s="11">
        <f>2*'OddsRatio_working_3-way'!K197*'OddsRatio_working_3-way'!L197*'OddsRatio_working_3-way'!M197</f>
        <v>7.5414440055324022E-2</v>
      </c>
      <c r="R197" s="11">
        <f t="shared" si="62"/>
        <v>0</v>
      </c>
      <c r="S197" s="11">
        <f t="shared" si="63"/>
        <v>-0.83517870647957215</v>
      </c>
      <c r="T197" s="11">
        <f t="shared" si="64"/>
        <v>-0.27204518126370431</v>
      </c>
      <c r="U197" s="11">
        <f>'OddsRatio_working_3-way'!S197-'OddsRatio_working_3-way'!R197^2/3</f>
        <v>-0.83517870647957215</v>
      </c>
      <c r="V197" s="11">
        <f>'OddsRatio_working_3-way'!S197*'OddsRatio_working_3-way'!R197/3-2*'OddsRatio_working_3-way'!R197^3/27-'OddsRatio_working_3-way'!T197</f>
        <v>0.27204518126370431</v>
      </c>
      <c r="W197" s="11">
        <f>'OddsRatio_working_3-way'!V197^2+4*'OddsRatio_working_3-way'!U197^3/27</f>
        <v>-1.2296123185429497E-2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0.14688831117062312</v>
      </c>
      <c r="Y197" s="11">
        <f>IF('OddsRatio_working_3-way'!W197&gt;=0,IF('OddsRatio_working_3-way'!V197+SQRT('OddsRatio_working_3-way'!W197)&gt;0,0,PI()),ACOS('OddsRatio_working_3-way'!V197/(2*'OddsRatio_working_3-way'!X197)))</f>
        <v>0.387048037768428</v>
      </c>
      <c r="Z197" s="11">
        <f>'OddsRatio_working_3-way'!X197^(1/3)*COS('OddsRatio_working_3-way'!Y197/3)</f>
        <v>0.52324436857974943</v>
      </c>
      <c r="AA197" s="11">
        <f>'OddsRatio_working_3-way'!X197^(1/3)*COS(('OddsRatio_working_3-way'!Y197+2*PI())/3)</f>
        <v>-0.32041142379913762</v>
      </c>
      <c r="AB197" s="11">
        <f>'OddsRatio_working_3-way'!X197^(1/3)*COS(('OddsRatio_working_3-way'!Y197+4*PI())/3)</f>
        <v>-0.20283294478061201</v>
      </c>
      <c r="AC197" s="11">
        <f>'OddsRatio_working_3-way'!X197^(1/3)*SIN('OddsRatio_working_3-way'!Y197/3)</f>
        <v>6.7883966512252647E-2</v>
      </c>
      <c r="AD197" s="11">
        <f>'OddsRatio_working_3-way'!X197^(1/3)*SIN(('OddsRatio_working_3-way'!Y197+2*PI())/3)</f>
        <v>0.41920093232108485</v>
      </c>
      <c r="AE197" s="11">
        <f>'OddsRatio_working_3-way'!X197^(1/3)*SIN(('OddsRatio_working_3-way'!Y197+4*PI())/3)</f>
        <v>-0.48708489883333739</v>
      </c>
      <c r="AF197" s="11">
        <f>-'OddsRatio_working_3-way'!U197/(3*'OddsRatio_working_3-way'!X197^(1/3))*COS(('OddsRatio_working_3-way'!Y197)/3)</f>
        <v>0.52324436857974943</v>
      </c>
      <c r="AG197" s="11">
        <f>-'OddsRatio_working_3-way'!U197/(3*'OddsRatio_working_3-way'!X197^(1/3))*COS(('OddsRatio_working_3-way'!Y197+2*PI())/3)</f>
        <v>-0.32041142379913762</v>
      </c>
      <c r="AH197" s="11">
        <f>-'OddsRatio_working_3-way'!U197/(3*'OddsRatio_working_3-way'!X197^(1/3))*COS(('OddsRatio_working_3-way'!Y197+4*PI())/3)</f>
        <v>-0.20283294478061201</v>
      </c>
      <c r="AI197" s="11">
        <f>'OddsRatio_working_3-way'!U197/(3*'OddsRatio_working_3-way'!X197^(1/3))*SIN(('OddsRatio_working_3-way'!Y197)/3)</f>
        <v>-6.7883966512252647E-2</v>
      </c>
      <c r="AJ197" s="11">
        <f>'OddsRatio_working_3-way'!U197/(3*'OddsRatio_working_3-way'!X197^(1/3))*SIN(('OddsRatio_working_3-way'!Y197+2*PI())/3)</f>
        <v>-0.41920093232108485</v>
      </c>
      <c r="AK197" s="11">
        <f>'OddsRatio_working_3-way'!U197/(3*'OddsRatio_working_3-way'!X197^(1/3))*SIN(('OddsRatio_working_3-way'!Y197+4*PI())/3)</f>
        <v>0.48708489883333739</v>
      </c>
      <c r="AL197" s="11">
        <f>'OddsRatio_working_3-way'!Z197+'OddsRatio_working_3-way'!AF197</f>
        <v>1.0464887371594989</v>
      </c>
      <c r="AM197" s="11">
        <f>'OddsRatio_working_3-way'!AA197+'OddsRatio_working_3-way'!AG197</f>
        <v>-0.64082284759827524</v>
      </c>
      <c r="AN197" s="11">
        <f>'OddsRatio_working_3-way'!AB197+'OddsRatio_working_3-way'!AH197</f>
        <v>-0.40566588956122401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1.0464887371594989</v>
      </c>
      <c r="AS197" s="11">
        <f>IF(('OddsRatio_working_3-way'!X197=0),IF(Q197&gt;0,-Q197^(1/3),(-Q197)^(1/3)),'OddsRatio_working_3-way'!AM197-'OddsRatio_working_3-way'!R197/3)</f>
        <v>-0.64082284759827524</v>
      </c>
      <c r="AT197" s="11">
        <f>IF(('OddsRatio_working_3-way'!X197=0),IF(Q197&gt;0,-Q197^(1/3),(-Q197)^(1/3)),'OddsRatio_working_3-way'!AN197-'OddsRatio_working_3-way'!R197/3)</f>
        <v>-0.40566588956122401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9">
        <f t="shared" si="52"/>
        <v>0.55967112797523033</v>
      </c>
      <c r="E198" s="9">
        <f t="shared" si="53"/>
        <v>0.25534498239047876</v>
      </c>
      <c r="F198" s="9">
        <f t="shared" si="54"/>
        <v>0.18498388963429066</v>
      </c>
      <c r="G198" s="9">
        <f t="shared" si="55"/>
        <v>1.0490181346743985</v>
      </c>
      <c r="H198" s="9">
        <f t="shared" si="56"/>
        <v>1.7867636010057992</v>
      </c>
      <c r="I198" s="9">
        <f t="shared" si="57"/>
        <v>3.9162704143948268</v>
      </c>
      <c r="J198" s="9">
        <f t="shared" si="58"/>
        <v>5.4058761656324741</v>
      </c>
      <c r="K198" s="11">
        <f t="shared" si="59"/>
        <v>0.5714285714285714</v>
      </c>
      <c r="L198" s="11">
        <f t="shared" si="60"/>
        <v>0.26455026455026459</v>
      </c>
      <c r="M198" s="11">
        <f t="shared" si="61"/>
        <v>0.19230769230769229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-0.25457875457875445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0.22472236757951047</v>
      </c>
      <c r="Q198" s="11">
        <f>2*'OddsRatio_working_3-way'!K198*'OddsRatio_working_3-way'!L198*'OddsRatio_working_3-way'!M198</f>
        <v>5.8142915285772423E-2</v>
      </c>
      <c r="R198" s="11">
        <f t="shared" si="62"/>
        <v>0</v>
      </c>
      <c r="S198" s="11">
        <f t="shared" si="63"/>
        <v>-0.88272239351376103</v>
      </c>
      <c r="T198" s="11">
        <f t="shared" si="64"/>
        <v>-0.22838871759735077</v>
      </c>
      <c r="U198" s="11">
        <f>'OddsRatio_working_3-way'!S198-'OddsRatio_working_3-way'!R198^2/3</f>
        <v>-0.88272239351376103</v>
      </c>
      <c r="V198" s="11">
        <f>'OddsRatio_working_3-way'!S198*'OddsRatio_working_3-way'!R198/3-2*'OddsRatio_working_3-way'!R198^3/27-'OddsRatio_working_3-way'!T198</f>
        <v>0.22838871759735077</v>
      </c>
      <c r="W198" s="11">
        <f>'OddsRatio_working_3-way'!V198^2+4*'OddsRatio_working_3-way'!U198^3/27</f>
        <v>-4.9737297519245049E-2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0.15960788188949779</v>
      </c>
      <c r="Y198" s="11">
        <f>IF('OddsRatio_working_3-way'!W198&gt;=0,IF('OddsRatio_working_3-way'!V198+SQRT('OddsRatio_working_3-way'!W198)&gt;0,0,PI()),ACOS('OddsRatio_working_3-way'!V198/(2*'OddsRatio_working_3-way'!X198)))</f>
        <v>0.77350234224628134</v>
      </c>
      <c r="Z198" s="11">
        <f>'OddsRatio_working_3-way'!X198^(1/3)*COS('OddsRatio_working_3-way'!Y198/3)</f>
        <v>0.52450906733719926</v>
      </c>
      <c r="AA198" s="11">
        <f>'OddsRatio_working_3-way'!X198^(1/3)*COS(('OddsRatio_working_3-way'!Y198+2*PI())/3)</f>
        <v>-0.38203882766925867</v>
      </c>
      <c r="AB198" s="11">
        <f>'OddsRatio_working_3-way'!X198^(1/3)*COS(('OddsRatio_working_3-way'!Y198+4*PI())/3)</f>
        <v>-0.14247023966794076</v>
      </c>
      <c r="AC198" s="11">
        <f>'OddsRatio_working_3-way'!X198^(1/3)*SIN('OddsRatio_working_3-way'!Y198/3)</f>
        <v>0.1383149887719396</v>
      </c>
      <c r="AD198" s="11">
        <f>'OddsRatio_working_3-way'!X198^(1/3)*SIN(('OddsRatio_working_3-way'!Y198+2*PI())/3)</f>
        <v>0.38508068244332755</v>
      </c>
      <c r="AE198" s="11">
        <f>'OddsRatio_working_3-way'!X198^(1/3)*SIN(('OddsRatio_working_3-way'!Y198+4*PI())/3)</f>
        <v>-0.52339567121526709</v>
      </c>
      <c r="AF198" s="11">
        <f>-'OddsRatio_working_3-way'!U198/(3*'OddsRatio_working_3-way'!X198^(1/3))*COS(('OddsRatio_working_3-way'!Y198)/3)</f>
        <v>0.52450906733719915</v>
      </c>
      <c r="AG198" s="11">
        <f>-'OddsRatio_working_3-way'!U198/(3*'OddsRatio_working_3-way'!X198^(1/3))*COS(('OddsRatio_working_3-way'!Y198+2*PI())/3)</f>
        <v>-0.38203882766925862</v>
      </c>
      <c r="AH198" s="11">
        <f>-'OddsRatio_working_3-way'!U198/(3*'OddsRatio_working_3-way'!X198^(1/3))*COS(('OddsRatio_working_3-way'!Y198+4*PI())/3)</f>
        <v>-0.14247023966794073</v>
      </c>
      <c r="AI198" s="11">
        <f>'OddsRatio_working_3-way'!U198/(3*'OddsRatio_working_3-way'!X198^(1/3))*SIN(('OddsRatio_working_3-way'!Y198)/3)</f>
        <v>-0.13831498877193957</v>
      </c>
      <c r="AJ198" s="11">
        <f>'OddsRatio_working_3-way'!U198/(3*'OddsRatio_working_3-way'!X198^(1/3))*SIN(('OddsRatio_working_3-way'!Y198+2*PI())/3)</f>
        <v>-0.38508068244332749</v>
      </c>
      <c r="AK198" s="11">
        <f>'OddsRatio_working_3-way'!U198/(3*'OddsRatio_working_3-way'!X198^(1/3))*SIN(('OddsRatio_working_3-way'!Y198+4*PI())/3)</f>
        <v>0.52339567121526698</v>
      </c>
      <c r="AL198" s="11">
        <f>'OddsRatio_working_3-way'!Z198+'OddsRatio_working_3-way'!AF198</f>
        <v>1.0490181346743985</v>
      </c>
      <c r="AM198" s="11">
        <f>'OddsRatio_working_3-way'!AA198+'OddsRatio_working_3-way'!AG198</f>
        <v>-0.76407765533851735</v>
      </c>
      <c r="AN198" s="11">
        <f>'OddsRatio_working_3-way'!AB198+'OddsRatio_working_3-way'!AH198</f>
        <v>-0.28494047933588151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1.0490181346743985</v>
      </c>
      <c r="AS198" s="11">
        <f>IF(('OddsRatio_working_3-way'!X198=0),IF(Q198&gt;0,-Q198^(1/3),(-Q198)^(1/3)),'OddsRatio_working_3-way'!AM198-'OddsRatio_working_3-way'!R198/3)</f>
        <v>-0.76407765533851735</v>
      </c>
      <c r="AT198" s="11">
        <f>IF(('OddsRatio_working_3-way'!X198=0),IF(Q198&gt;0,-Q198^(1/3),(-Q198)^(1/3)),'OddsRatio_working_3-way'!AN198-'OddsRatio_working_3-way'!R198/3)</f>
        <v>-0.28494047933588151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9">
        <f t="shared" si="52"/>
        <v>0.51920496343176781</v>
      </c>
      <c r="E199" s="9">
        <f t="shared" si="53"/>
        <v>0.27149138065457701</v>
      </c>
      <c r="F199" s="9">
        <f t="shared" si="54"/>
        <v>0.20930365591365516</v>
      </c>
      <c r="G199" s="9">
        <f t="shared" si="55"/>
        <v>1.0522973287640083</v>
      </c>
      <c r="H199" s="9">
        <f t="shared" si="56"/>
        <v>1.9260216493123272</v>
      </c>
      <c r="I199" s="9">
        <f t="shared" si="57"/>
        <v>3.6833581883482207</v>
      </c>
      <c r="J199" s="9">
        <f t="shared" si="58"/>
        <v>4.7777474102627897</v>
      </c>
      <c r="K199" s="11">
        <f t="shared" si="59"/>
        <v>0.53191489361702127</v>
      </c>
      <c r="L199" s="11">
        <f t="shared" si="60"/>
        <v>0.28169014084507044</v>
      </c>
      <c r="M199" s="11">
        <f t="shared" si="61"/>
        <v>0.2178649237472767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-0.2629773915359771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0.22915968904792963</v>
      </c>
      <c r="Q199" s="11">
        <f>2*'OddsRatio_working_3-way'!K199*'OddsRatio_working_3-way'!L199*'OddsRatio_working_3-way'!M199</f>
        <v>6.5287660697415859E-2</v>
      </c>
      <c r="R199" s="11">
        <f t="shared" si="62"/>
        <v>0</v>
      </c>
      <c r="S199" s="11">
        <f t="shared" si="63"/>
        <v>-0.87140452534521018</v>
      </c>
      <c r="T199" s="11">
        <f t="shared" si="64"/>
        <v>-0.24826339753424798</v>
      </c>
      <c r="U199" s="11">
        <f>'OddsRatio_working_3-way'!S199-'OddsRatio_working_3-way'!R199^2/3</f>
        <v>-0.87140452534521018</v>
      </c>
      <c r="V199" s="11">
        <f>'OddsRatio_working_3-way'!S199*'OddsRatio_working_3-way'!R199/3-2*'OddsRatio_working_3-way'!R199^3/27-'OddsRatio_working_3-way'!T199</f>
        <v>0.24826339753424798</v>
      </c>
      <c r="W199" s="11">
        <f>'OddsRatio_working_3-way'!V199^2+4*'OddsRatio_working_3-way'!U199^3/27</f>
        <v>-3.6394530955379541E-2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0.15654811202201352</v>
      </c>
      <c r="Y199" s="11">
        <f>IF('OddsRatio_working_3-way'!W199&gt;=0,IF('OddsRatio_working_3-way'!V199+SQRT('OddsRatio_working_3-way'!W199)&gt;0,0,PI()),ACOS('OddsRatio_working_3-way'!V199/(2*'OddsRatio_working_3-way'!X199)))</f>
        <v>0.65519352209838955</v>
      </c>
      <c r="Z199" s="11">
        <f>'OddsRatio_working_3-way'!X199^(1/3)*COS('OddsRatio_working_3-way'!Y199/3)</f>
        <v>0.52614866438200414</v>
      </c>
      <c r="AA199" s="11">
        <f>'OddsRatio_working_3-way'!X199^(1/3)*COS(('OddsRatio_working_3-way'!Y199+2*PI())/3)</f>
        <v>-0.36420206608768069</v>
      </c>
      <c r="AB199" s="11">
        <f>'OddsRatio_working_3-way'!X199^(1/3)*COS(('OddsRatio_working_3-way'!Y199+4*PI())/3)</f>
        <v>-0.16194659829432356</v>
      </c>
      <c r="AC199" s="11">
        <f>'OddsRatio_working_3-way'!X199^(1/3)*SIN('OddsRatio_working_3-way'!Y199/3)</f>
        <v>0.11677224877556854</v>
      </c>
      <c r="AD199" s="11">
        <f>'OddsRatio_working_3-way'!X199^(1/3)*SIN(('OddsRatio_working_3-way'!Y199+2*PI())/3)</f>
        <v>0.39727198513428402</v>
      </c>
      <c r="AE199" s="11">
        <f>'OddsRatio_working_3-way'!X199^(1/3)*SIN(('OddsRatio_working_3-way'!Y199+4*PI())/3)</f>
        <v>-0.51404423390985243</v>
      </c>
      <c r="AF199" s="11">
        <f>-'OddsRatio_working_3-way'!U199/(3*'OddsRatio_working_3-way'!X199^(1/3))*COS(('OddsRatio_working_3-way'!Y199)/3)</f>
        <v>0.52614866438200414</v>
      </c>
      <c r="AG199" s="11">
        <f>-'OddsRatio_working_3-way'!U199/(3*'OddsRatio_working_3-way'!X199^(1/3))*COS(('OddsRatio_working_3-way'!Y199+2*PI())/3)</f>
        <v>-0.36420206608768069</v>
      </c>
      <c r="AH199" s="11">
        <f>-'OddsRatio_working_3-way'!U199/(3*'OddsRatio_working_3-way'!X199^(1/3))*COS(('OddsRatio_working_3-way'!Y199+4*PI())/3)</f>
        <v>-0.16194659829432356</v>
      </c>
      <c r="AI199" s="11">
        <f>'OddsRatio_working_3-way'!U199/(3*'OddsRatio_working_3-way'!X199^(1/3))*SIN(('OddsRatio_working_3-way'!Y199)/3)</f>
        <v>-0.11677224877556854</v>
      </c>
      <c r="AJ199" s="11">
        <f>'OddsRatio_working_3-way'!U199/(3*'OddsRatio_working_3-way'!X199^(1/3))*SIN(('OddsRatio_working_3-way'!Y199+2*PI())/3)</f>
        <v>-0.39727198513428402</v>
      </c>
      <c r="AK199" s="11">
        <f>'OddsRatio_working_3-way'!U199/(3*'OddsRatio_working_3-way'!X199^(1/3))*SIN(('OddsRatio_working_3-way'!Y199+4*PI())/3)</f>
        <v>0.51404423390985243</v>
      </c>
      <c r="AL199" s="11">
        <f>'OddsRatio_working_3-way'!Z199+'OddsRatio_working_3-way'!AF199</f>
        <v>1.0522973287640083</v>
      </c>
      <c r="AM199" s="11">
        <f>'OddsRatio_working_3-way'!AA199+'OddsRatio_working_3-way'!AG199</f>
        <v>-0.72840413217536137</v>
      </c>
      <c r="AN199" s="11">
        <f>'OddsRatio_working_3-way'!AB199+'OddsRatio_working_3-way'!AH199</f>
        <v>-0.32389319658864713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1.0522973287640083</v>
      </c>
      <c r="AS199" s="11">
        <f>IF(('OddsRatio_working_3-way'!X199=0),IF(Q199&gt;0,-Q199^(1/3),(-Q199)^(1/3)),'OddsRatio_working_3-way'!AM199-'OddsRatio_working_3-way'!R199/3)</f>
        <v>-0.72840413217536137</v>
      </c>
      <c r="AT199" s="11">
        <f>IF(('OddsRatio_working_3-way'!X199=0),IF(Q199&gt;0,-Q199^(1/3),(-Q199)^(1/3)),'OddsRatio_working_3-way'!AN199-'OddsRatio_working_3-way'!R199/3)</f>
        <v>-0.32389319658864713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9">
        <f t="shared" si="52"/>
        <v>0.28840305491345725</v>
      </c>
      <c r="E200" s="9">
        <f t="shared" si="53"/>
        <v>0.2866815216223248</v>
      </c>
      <c r="F200" s="9">
        <f t="shared" si="54"/>
        <v>0.4249154234642179</v>
      </c>
      <c r="G200" s="9">
        <f t="shared" si="55"/>
        <v>1.0410842411292776</v>
      </c>
      <c r="H200" s="9">
        <f t="shared" si="56"/>
        <v>3.4673696514763885</v>
      </c>
      <c r="I200" s="9">
        <f t="shared" si="57"/>
        <v>3.4881913362989727</v>
      </c>
      <c r="J200" s="9">
        <f t="shared" si="58"/>
        <v>2.3534095134680606</v>
      </c>
      <c r="K200" s="11">
        <f t="shared" si="59"/>
        <v>0.29673590504451036</v>
      </c>
      <c r="L200" s="11">
        <f t="shared" si="60"/>
        <v>0.29498525073746312</v>
      </c>
      <c r="M200" s="11">
        <f t="shared" si="61"/>
        <v>0.43478260869565222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-0.2802413162789158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0.23062967610231283</v>
      </c>
      <c r="Q200" s="11">
        <f>2*'OddsRatio_working_3-way'!K200*'OddsRatio_working_3-way'!L200*'OddsRatio_working_3-way'!M200</f>
        <v>7.6115404654228655E-2</v>
      </c>
      <c r="R200" s="11">
        <f t="shared" si="62"/>
        <v>0</v>
      </c>
      <c r="S200" s="11">
        <f t="shared" si="63"/>
        <v>-0.82296814461424384</v>
      </c>
      <c r="T200" s="11">
        <f t="shared" si="64"/>
        <v>-0.27160664838753923</v>
      </c>
      <c r="U200" s="11">
        <f>'OddsRatio_working_3-way'!S200-'OddsRatio_working_3-way'!R200^2/3</f>
        <v>-0.82296814461424384</v>
      </c>
      <c r="V200" s="11">
        <f>'OddsRatio_working_3-way'!S200*'OddsRatio_working_3-way'!R200/3-2*'OddsRatio_working_3-way'!R200^3/27-'OddsRatio_working_3-way'!T200</f>
        <v>0.27160664838753923</v>
      </c>
      <c r="W200" s="11">
        <f>'OddsRatio_working_3-way'!V200^2+4*'OddsRatio_working_3-way'!U200^3/27</f>
        <v>-8.8042048147524282E-3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0.14367878780726889</v>
      </c>
      <c r="Y200" s="11">
        <f>IF('OddsRatio_working_3-way'!W200&gt;=0,IF('OddsRatio_working_3-way'!V200+SQRT('OddsRatio_working_3-way'!W200)&gt;0,0,PI()),ACOS('OddsRatio_working_3-way'!V200/(2*'OddsRatio_working_3-way'!X200)))</f>
        <v>0.3326294704960604</v>
      </c>
      <c r="Z200" s="11">
        <f>'OddsRatio_working_3-way'!X200^(1/3)*COS('OddsRatio_working_3-way'!Y200/3)</f>
        <v>0.52054212056463878</v>
      </c>
      <c r="AA200" s="11">
        <f>'OddsRatio_working_3-way'!X200^(1/3)*COS(('OddsRatio_working_3-way'!Y200+2*PI())/3)</f>
        <v>-0.31046031901476945</v>
      </c>
      <c r="AB200" s="11">
        <f>'OddsRatio_working_3-way'!X200^(1/3)*COS(('OddsRatio_working_3-way'!Y200+4*PI())/3)</f>
        <v>-0.21008180154986941</v>
      </c>
      <c r="AC200" s="11">
        <f>'OddsRatio_working_3-way'!X200^(1/3)*SIN('OddsRatio_working_3-way'!Y200/3)</f>
        <v>5.7953564079215571E-2</v>
      </c>
      <c r="AD200" s="11">
        <f>'OddsRatio_working_3-way'!X200^(1/3)*SIN(('OddsRatio_working_3-way'!Y200+2*PI())/3)</f>
        <v>0.4218259181091914</v>
      </c>
      <c r="AE200" s="11">
        <f>'OddsRatio_working_3-way'!X200^(1/3)*SIN(('OddsRatio_working_3-way'!Y200+4*PI())/3)</f>
        <v>-0.47977948218840705</v>
      </c>
      <c r="AF200" s="11">
        <f>-'OddsRatio_working_3-way'!U200/(3*'OddsRatio_working_3-way'!X200^(1/3))*COS(('OddsRatio_working_3-way'!Y200)/3)</f>
        <v>0.52054212056463867</v>
      </c>
      <c r="AG200" s="11">
        <f>-'OddsRatio_working_3-way'!U200/(3*'OddsRatio_working_3-way'!X200^(1/3))*COS(('OddsRatio_working_3-way'!Y200+2*PI())/3)</f>
        <v>-0.31046031901476939</v>
      </c>
      <c r="AH200" s="11">
        <f>-'OddsRatio_working_3-way'!U200/(3*'OddsRatio_working_3-way'!X200^(1/3))*COS(('OddsRatio_working_3-way'!Y200+4*PI())/3)</f>
        <v>-0.21008180154986938</v>
      </c>
      <c r="AI200" s="11">
        <f>'OddsRatio_working_3-way'!U200/(3*'OddsRatio_working_3-way'!X200^(1/3))*SIN(('OddsRatio_working_3-way'!Y200)/3)</f>
        <v>-5.7953564079215557E-2</v>
      </c>
      <c r="AJ200" s="11">
        <f>'OddsRatio_working_3-way'!U200/(3*'OddsRatio_working_3-way'!X200^(1/3))*SIN(('OddsRatio_working_3-way'!Y200+2*PI())/3)</f>
        <v>-0.42182591810919134</v>
      </c>
      <c r="AK200" s="11">
        <f>'OddsRatio_working_3-way'!U200/(3*'OddsRatio_working_3-way'!X200^(1/3))*SIN(('OddsRatio_working_3-way'!Y200+4*PI())/3)</f>
        <v>0.47977948218840694</v>
      </c>
      <c r="AL200" s="11">
        <f>'OddsRatio_working_3-way'!Z200+'OddsRatio_working_3-way'!AF200</f>
        <v>1.0410842411292776</v>
      </c>
      <c r="AM200" s="11">
        <f>'OddsRatio_working_3-way'!AA200+'OddsRatio_working_3-way'!AG200</f>
        <v>-0.6209206380295389</v>
      </c>
      <c r="AN200" s="11">
        <f>'OddsRatio_working_3-way'!AB200+'OddsRatio_working_3-way'!AH200</f>
        <v>-0.42016360309973877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1.0410842411292776</v>
      </c>
      <c r="AS200" s="11">
        <f>IF(('OddsRatio_working_3-way'!X200=0),IF(Q200&gt;0,-Q200^(1/3),(-Q200)^(1/3)),'OddsRatio_working_3-way'!AM200-'OddsRatio_working_3-way'!R200/3)</f>
        <v>-0.6209206380295389</v>
      </c>
      <c r="AT200" s="11">
        <f>IF(('OddsRatio_working_3-way'!X200=0),IF(Q200&gt;0,-Q200^(1/3),(-Q200)^(1/3)),'OddsRatio_working_3-way'!AN200-'OddsRatio_working_3-way'!R200/3)</f>
        <v>-0.42016360309973877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9">
        <f t="shared" si="52"/>
        <v>0.32886236677574654</v>
      </c>
      <c r="E201" s="9">
        <f t="shared" si="53"/>
        <v>0.30877377345508833</v>
      </c>
      <c r="F201" s="9">
        <f t="shared" si="54"/>
        <v>0.36236385976916519</v>
      </c>
      <c r="G201" s="9">
        <f t="shared" si="55"/>
        <v>1.041217221555147</v>
      </c>
      <c r="H201" s="9">
        <f t="shared" si="56"/>
        <v>3.0407857542480885</v>
      </c>
      <c r="I201" s="9">
        <f t="shared" si="57"/>
        <v>3.2386170263435656</v>
      </c>
      <c r="J201" s="9">
        <f t="shared" si="58"/>
        <v>2.7596571044281979</v>
      </c>
      <c r="K201" s="11">
        <f t="shared" si="59"/>
        <v>0.33783783783783783</v>
      </c>
      <c r="L201" s="11">
        <f t="shared" si="60"/>
        <v>0.31746031746031744</v>
      </c>
      <c r="M201" s="11">
        <f t="shared" si="61"/>
        <v>0.37174721189591081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-0.28394007390289921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0.23124558440543569</v>
      </c>
      <c r="Q201" s="11">
        <f>2*'OddsRatio_working_3-way'!K201*'OddsRatio_working_3-way'!L201*'OddsRatio_working_3-way'!M201</f>
        <v>7.9739856691529554E-2</v>
      </c>
      <c r="R201" s="11">
        <f t="shared" si="62"/>
        <v>0</v>
      </c>
      <c r="S201" s="11">
        <f t="shared" si="63"/>
        <v>-0.81441686348407516</v>
      </c>
      <c r="T201" s="11">
        <f t="shared" si="64"/>
        <v>-0.28083340120140526</v>
      </c>
      <c r="U201" s="11">
        <f>'OddsRatio_working_3-way'!S201-'OddsRatio_working_3-way'!R201^2/3</f>
        <v>-0.81441686348407516</v>
      </c>
      <c r="V201" s="11">
        <f>'OddsRatio_working_3-way'!S201*'OddsRatio_working_3-way'!R201/3-2*'OddsRatio_working_3-way'!R201^3/27-'OddsRatio_working_3-way'!T201</f>
        <v>0.28083340120140526</v>
      </c>
      <c r="W201" s="11">
        <f>'OddsRatio_working_3-way'!V201^2+4*'OddsRatio_working_3-way'!U201^3/27</f>
        <v>-1.1595940530097631E-3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0.14144521314219086</v>
      </c>
      <c r="Y201" s="11">
        <f>IF('OddsRatio_working_3-way'!W201&gt;=0,IF('OddsRatio_working_3-way'!V201+SQRT('OddsRatio_working_3-way'!W201)&gt;0,0,PI()),ACOS('OddsRatio_working_3-way'!V201/(2*'OddsRatio_working_3-way'!X201)))</f>
        <v>0.12066718483623284</v>
      </c>
      <c r="Z201" s="11">
        <f>'OddsRatio_working_3-way'!X201^(1/3)*COS('OddsRatio_working_3-way'!Y201/3)</f>
        <v>0.52060861077757359</v>
      </c>
      <c r="AA201" s="11">
        <f>'OddsRatio_working_3-way'!X201^(1/3)*COS(('OddsRatio_working_3-way'!Y201+2*PI())/3)</f>
        <v>-0.27844877174088817</v>
      </c>
      <c r="AB201" s="11">
        <f>'OddsRatio_working_3-way'!X201^(1/3)*COS(('OddsRatio_working_3-way'!Y201+4*PI())/3)</f>
        <v>-0.24215983903668528</v>
      </c>
      <c r="AC201" s="11">
        <f>'OddsRatio_working_3-way'!X201^(1/3)*SIN('OddsRatio_working_3-way'!Y201/3)</f>
        <v>2.0951425065375777E-2</v>
      </c>
      <c r="AD201" s="11">
        <f>'OddsRatio_working_3-way'!X201^(1/3)*SIN(('OddsRatio_working_3-way'!Y201+2*PI())/3)</f>
        <v>0.44038456982961593</v>
      </c>
      <c r="AE201" s="11">
        <f>'OddsRatio_working_3-way'!X201^(1/3)*SIN(('OddsRatio_working_3-way'!Y201+4*PI())/3)</f>
        <v>-0.46133599489499166</v>
      </c>
      <c r="AF201" s="11">
        <f>-'OddsRatio_working_3-way'!U201/(3*'OddsRatio_working_3-way'!X201^(1/3))*COS(('OddsRatio_working_3-way'!Y201)/3)</f>
        <v>0.52060861077757337</v>
      </c>
      <c r="AG201" s="11">
        <f>-'OddsRatio_working_3-way'!U201/(3*'OddsRatio_working_3-way'!X201^(1/3))*COS(('OddsRatio_working_3-way'!Y201+2*PI())/3)</f>
        <v>-0.27844877174088806</v>
      </c>
      <c r="AH201" s="11">
        <f>-'OddsRatio_working_3-way'!U201/(3*'OddsRatio_working_3-way'!X201^(1/3))*COS(('OddsRatio_working_3-way'!Y201+4*PI())/3)</f>
        <v>-0.2421598390366852</v>
      </c>
      <c r="AI201" s="11">
        <f>'OddsRatio_working_3-way'!U201/(3*'OddsRatio_working_3-way'!X201^(1/3))*SIN(('OddsRatio_working_3-way'!Y201)/3)</f>
        <v>-2.095142506537577E-2</v>
      </c>
      <c r="AJ201" s="11">
        <f>'OddsRatio_working_3-way'!U201/(3*'OddsRatio_working_3-way'!X201^(1/3))*SIN(('OddsRatio_working_3-way'!Y201+2*PI())/3)</f>
        <v>-0.44038456982961577</v>
      </c>
      <c r="AK201" s="11">
        <f>'OddsRatio_working_3-way'!U201/(3*'OddsRatio_working_3-way'!X201^(1/3))*SIN(('OddsRatio_working_3-way'!Y201+4*PI())/3)</f>
        <v>0.4613359948949915</v>
      </c>
      <c r="AL201" s="11">
        <f>'OddsRatio_working_3-way'!Z201+'OddsRatio_working_3-way'!AF201</f>
        <v>1.041217221555147</v>
      </c>
      <c r="AM201" s="11">
        <f>'OddsRatio_working_3-way'!AA201+'OddsRatio_working_3-way'!AG201</f>
        <v>-0.55689754348177622</v>
      </c>
      <c r="AN201" s="11">
        <f>'OddsRatio_working_3-way'!AB201+'OddsRatio_working_3-way'!AH201</f>
        <v>-0.48431967807337051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1.041217221555147</v>
      </c>
      <c r="AS201" s="11">
        <f>IF(('OddsRatio_working_3-way'!X201=0),IF(Q201&gt;0,-Q201^(1/3),(-Q201)^(1/3)),'OddsRatio_working_3-way'!AM201-'OddsRatio_working_3-way'!R201/3)</f>
        <v>-0.55689754348177622</v>
      </c>
      <c r="AT201" s="11">
        <f>IF(('OddsRatio_working_3-way'!X201=0),IF(Q201&gt;0,-Q201^(1/3),(-Q201)^(1/3)),'OddsRatio_working_3-way'!AN201-'OddsRatio_working_3-way'!R201/3)</f>
        <v>-0.48431967807337051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9">
        <f t="shared" si="52"/>
        <v>0.39140305840162809</v>
      </c>
      <c r="E202" s="9">
        <f t="shared" si="53"/>
        <v>0.29320062639546368</v>
      </c>
      <c r="F202" s="9">
        <f t="shared" si="54"/>
        <v>0.31539631520290817</v>
      </c>
      <c r="G202" s="9">
        <f t="shared" si="55"/>
        <v>1.0435644649492211</v>
      </c>
      <c r="H202" s="9">
        <f t="shared" si="56"/>
        <v>2.5549110527743397</v>
      </c>
      <c r="I202" s="9">
        <f t="shared" si="57"/>
        <v>3.4106339140327013</v>
      </c>
      <c r="J202" s="9">
        <f t="shared" si="58"/>
        <v>3.1706140870943798</v>
      </c>
      <c r="K202" s="11">
        <f t="shared" si="59"/>
        <v>0.40160642570281119</v>
      </c>
      <c r="L202" s="11">
        <f t="shared" si="60"/>
        <v>0.30211480362537763</v>
      </c>
      <c r="M202" s="11">
        <f t="shared" si="61"/>
        <v>0.32467532467532467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-0.28202234921559344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0.23163237955943516</v>
      </c>
      <c r="Q202" s="11">
        <f>2*'OddsRatio_working_3-way'!K202*'OddsRatio_working_3-way'!L202*'OddsRatio_working_3-way'!M202</f>
        <v>7.8786523659671828E-2</v>
      </c>
      <c r="R202" s="11">
        <f t="shared" si="62"/>
        <v>0</v>
      </c>
      <c r="S202" s="11">
        <f t="shared" si="63"/>
        <v>-0.82132632468202937</v>
      </c>
      <c r="T202" s="11">
        <f t="shared" si="64"/>
        <v>-0.27936269547007803</v>
      </c>
      <c r="U202" s="11">
        <f>'OddsRatio_working_3-way'!S202-'OddsRatio_working_3-way'!R202^2/3</f>
        <v>-0.82132632468202937</v>
      </c>
      <c r="V202" s="11">
        <f>'OddsRatio_working_3-way'!S202*'OddsRatio_working_3-way'!R202/3-2*'OddsRatio_working_3-way'!R202^3/27-'OddsRatio_working_3-way'!T202</f>
        <v>0.27936269547007803</v>
      </c>
      <c r="W202" s="11">
        <f>'OddsRatio_working_3-way'!V202^2+4*'OddsRatio_working_3-way'!U202^3/27</f>
        <v>-4.0376387440177325E-3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0.14324904394473745</v>
      </c>
      <c r="Y202" s="11">
        <f>IF('OddsRatio_working_3-way'!W202&gt;=0,IF('OddsRatio_working_3-way'!V202+SQRT('OddsRatio_working_3-way'!W202)&gt;0,0,PI()),ACOS('OddsRatio_working_3-way'!V202/(2*'OddsRatio_working_3-way'!X202)))</f>
        <v>0.22364982942711742</v>
      </c>
      <c r="Z202" s="11">
        <f>'OddsRatio_working_3-way'!X202^(1/3)*COS('OddsRatio_working_3-way'!Y202/3)</f>
        <v>0.52178223247461064</v>
      </c>
      <c r="AA202" s="11">
        <f>'OddsRatio_working_3-way'!X202^(1/3)*COS(('OddsRatio_working_3-way'!Y202+2*PI())/3)</f>
        <v>-0.29464104328709201</v>
      </c>
      <c r="AB202" s="11">
        <f>'OddsRatio_working_3-way'!X202^(1/3)*COS(('OddsRatio_working_3-way'!Y202+4*PI())/3)</f>
        <v>-0.22714118918751877</v>
      </c>
      <c r="AC202" s="11">
        <f>'OddsRatio_working_3-way'!X202^(1/3)*SIN('OddsRatio_working_3-way'!Y202/3)</f>
        <v>3.8971058934649284E-2</v>
      </c>
      <c r="AD202" s="11">
        <f>'OddsRatio_working_3-way'!X202^(1/3)*SIN(('OddsRatio_working_3-way'!Y202+2*PI())/3)</f>
        <v>0.43239113909904597</v>
      </c>
      <c r="AE202" s="11">
        <f>'OddsRatio_working_3-way'!X202^(1/3)*SIN(('OddsRatio_working_3-way'!Y202+4*PI())/3)</f>
        <v>-0.47136219803369506</v>
      </c>
      <c r="AF202" s="11">
        <f>-'OddsRatio_working_3-way'!U202/(3*'OddsRatio_working_3-way'!X202^(1/3))*COS(('OddsRatio_working_3-way'!Y202)/3)</f>
        <v>0.52178223247461042</v>
      </c>
      <c r="AG202" s="11">
        <f>-'OddsRatio_working_3-way'!U202/(3*'OddsRatio_working_3-way'!X202^(1/3))*COS(('OddsRatio_working_3-way'!Y202+2*PI())/3)</f>
        <v>-0.29464104328709184</v>
      </c>
      <c r="AH202" s="11">
        <f>-'OddsRatio_working_3-way'!U202/(3*'OddsRatio_working_3-way'!X202^(1/3))*COS(('OddsRatio_working_3-way'!Y202+4*PI())/3)</f>
        <v>-0.22714118918751866</v>
      </c>
      <c r="AI202" s="11">
        <f>'OddsRatio_working_3-way'!U202/(3*'OddsRatio_working_3-way'!X202^(1/3))*SIN(('OddsRatio_working_3-way'!Y202)/3)</f>
        <v>-3.8971058934649264E-2</v>
      </c>
      <c r="AJ202" s="11">
        <f>'OddsRatio_working_3-way'!U202/(3*'OddsRatio_working_3-way'!X202^(1/3))*SIN(('OddsRatio_working_3-way'!Y202+2*PI())/3)</f>
        <v>-0.43239113909904581</v>
      </c>
      <c r="AK202" s="11">
        <f>'OddsRatio_working_3-way'!U202/(3*'OddsRatio_working_3-way'!X202^(1/3))*SIN(('OddsRatio_working_3-way'!Y202+4*PI())/3)</f>
        <v>0.47136219803369483</v>
      </c>
      <c r="AL202" s="11">
        <f>'OddsRatio_working_3-way'!Z202+'OddsRatio_working_3-way'!AF202</f>
        <v>1.0435644649492211</v>
      </c>
      <c r="AM202" s="11">
        <f>'OddsRatio_working_3-way'!AA202+'OddsRatio_working_3-way'!AG202</f>
        <v>-0.58928208657418391</v>
      </c>
      <c r="AN202" s="11">
        <f>'OddsRatio_working_3-way'!AB202+'OddsRatio_working_3-way'!AH202</f>
        <v>-0.45428237837503743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1.0435644649492211</v>
      </c>
      <c r="AS202" s="11">
        <f>IF(('OddsRatio_working_3-way'!X202=0),IF(Q202&gt;0,-Q202^(1/3),(-Q202)^(1/3)),'OddsRatio_working_3-way'!AM202-'OddsRatio_working_3-way'!R202/3)</f>
        <v>-0.58928208657418391</v>
      </c>
      <c r="AT202" s="11">
        <f>IF(('OddsRatio_working_3-way'!X202=0),IF(Q202&gt;0,-Q202^(1/3),(-Q202)^(1/3)),'OddsRatio_working_3-way'!AN202-'OddsRatio_working_3-way'!R202/3)</f>
        <v>-0.45428237837503743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9">
        <f t="shared" si="52"/>
        <v>0.41500773059169532</v>
      </c>
      <c r="E203" s="9">
        <f t="shared" si="53"/>
        <v>0.31117903224709448</v>
      </c>
      <c r="F203" s="9">
        <f t="shared" si="54"/>
        <v>0.27381323716121003</v>
      </c>
      <c r="G203" s="9">
        <f t="shared" si="55"/>
        <v>1.044143458126189</v>
      </c>
      <c r="H203" s="9">
        <f t="shared" si="56"/>
        <v>2.4095936684703552</v>
      </c>
      <c r="I203" s="9">
        <f t="shared" si="57"/>
        <v>3.2135841312275213</v>
      </c>
      <c r="J203" s="9">
        <f t="shared" si="58"/>
        <v>3.6521243836405208</v>
      </c>
      <c r="K203" s="11">
        <f t="shared" si="59"/>
        <v>0.42553191489361702</v>
      </c>
      <c r="L203" s="11">
        <f t="shared" si="60"/>
        <v>0.32051282051282048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-0.28007711725706685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0.2315521157930101</v>
      </c>
      <c r="Q203" s="11">
        <f>2*'OddsRatio_working_3-way'!K203*'OddsRatio_working_3-way'!L203*'OddsRatio_working_3-way'!M203</f>
        <v>7.7055612576708857E-2</v>
      </c>
      <c r="R203" s="11">
        <f t="shared" si="62"/>
        <v>0</v>
      </c>
      <c r="S203" s="11">
        <f t="shared" si="63"/>
        <v>-0.82674414125907181</v>
      </c>
      <c r="T203" s="11">
        <f t="shared" si="64"/>
        <v>-0.27512284234910878</v>
      </c>
      <c r="U203" s="11">
        <f>'OddsRatio_working_3-way'!S203-'OddsRatio_working_3-way'!R203^2/3</f>
        <v>-0.82674414125907181</v>
      </c>
      <c r="V203" s="11">
        <f>'OddsRatio_working_3-way'!S203*'OddsRatio_working_3-way'!R203/3-2*'OddsRatio_working_3-way'!R203^3/27-'OddsRatio_working_3-way'!T203</f>
        <v>0.27512284234910878</v>
      </c>
      <c r="W203" s="11">
        <f>'OddsRatio_working_3-way'!V203^2+4*'OddsRatio_working_3-way'!U203^3/27</f>
        <v>-8.023640545185326E-3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0.1446687759395906</v>
      </c>
      <c r="Y203" s="11">
        <f>IF('OddsRatio_working_3-way'!W203&gt;=0,IF('OddsRatio_working_3-way'!V203+SQRT('OddsRatio_working_3-way'!W203)&gt;0,0,PI()),ACOS('OddsRatio_working_3-way'!V203/(2*'OddsRatio_working_3-way'!X203)))</f>
        <v>0.31475732412144031</v>
      </c>
      <c r="Z203" s="11">
        <f>'OddsRatio_working_3-way'!X203^(1/3)*COS('OddsRatio_working_3-way'!Y203/3)</f>
        <v>0.52207172906309451</v>
      </c>
      <c r="AA203" s="11">
        <f>'OddsRatio_working_3-way'!X203^(1/3)*COS(('OddsRatio_working_3-way'!Y203+2*PI())/3)</f>
        <v>-0.30864749755931847</v>
      </c>
      <c r="AB203" s="11">
        <f>'OddsRatio_working_3-way'!X203^(1/3)*COS(('OddsRatio_working_3-way'!Y203+4*PI())/3)</f>
        <v>-0.21342423150377607</v>
      </c>
      <c r="AC203" s="11">
        <f>'OddsRatio_working_3-way'!X203^(1/3)*SIN('OddsRatio_working_3-way'!Y203/3)</f>
        <v>5.4977178290282862E-2</v>
      </c>
      <c r="AD203" s="11">
        <f>'OddsRatio_working_3-way'!X203^(1/3)*SIN(('OddsRatio_working_3-way'!Y203+2*PI())/3)</f>
        <v>0.42463879082116501</v>
      </c>
      <c r="AE203" s="11">
        <f>'OddsRatio_working_3-way'!X203^(1/3)*SIN(('OddsRatio_working_3-way'!Y203+4*PI())/3)</f>
        <v>-0.47961596911144783</v>
      </c>
      <c r="AF203" s="11">
        <f>-'OddsRatio_working_3-way'!U203/(3*'OddsRatio_working_3-way'!X203^(1/3))*COS(('OddsRatio_working_3-way'!Y203)/3)</f>
        <v>0.5220717290630944</v>
      </c>
      <c r="AG203" s="11">
        <f>-'OddsRatio_working_3-way'!U203/(3*'OddsRatio_working_3-way'!X203^(1/3))*COS(('OddsRatio_working_3-way'!Y203+2*PI())/3)</f>
        <v>-0.30864749755931842</v>
      </c>
      <c r="AH203" s="11">
        <f>-'OddsRatio_working_3-way'!U203/(3*'OddsRatio_working_3-way'!X203^(1/3))*COS(('OddsRatio_working_3-way'!Y203+4*PI())/3)</f>
        <v>-0.21342423150377604</v>
      </c>
      <c r="AI203" s="11">
        <f>'OddsRatio_working_3-way'!U203/(3*'OddsRatio_working_3-way'!X203^(1/3))*SIN(('OddsRatio_working_3-way'!Y203)/3)</f>
        <v>-5.4977178290282848E-2</v>
      </c>
      <c r="AJ203" s="11">
        <f>'OddsRatio_working_3-way'!U203/(3*'OddsRatio_working_3-way'!X203^(1/3))*SIN(('OddsRatio_working_3-way'!Y203+2*PI())/3)</f>
        <v>-0.4246387908211649</v>
      </c>
      <c r="AK203" s="11">
        <f>'OddsRatio_working_3-way'!U203/(3*'OddsRatio_working_3-way'!X203^(1/3))*SIN(('OddsRatio_working_3-way'!Y203+4*PI())/3)</f>
        <v>0.47961596911144772</v>
      </c>
      <c r="AL203" s="11">
        <f>'OddsRatio_working_3-way'!Z203+'OddsRatio_working_3-way'!AF203</f>
        <v>1.044143458126189</v>
      </c>
      <c r="AM203" s="11">
        <f>'OddsRatio_working_3-way'!AA203+'OddsRatio_working_3-way'!AG203</f>
        <v>-0.61729499511863684</v>
      </c>
      <c r="AN203" s="11">
        <f>'OddsRatio_working_3-way'!AB203+'OddsRatio_working_3-way'!AH203</f>
        <v>-0.42684846300755208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1.044143458126189</v>
      </c>
      <c r="AS203" s="11">
        <f>IF(('OddsRatio_working_3-way'!X203=0),IF(Q203&gt;0,-Q203^(1/3),(-Q203)^(1/3)),'OddsRatio_working_3-way'!AM203-'OddsRatio_working_3-way'!R203/3)</f>
        <v>-0.61729499511863684</v>
      </c>
      <c r="AT203" s="11">
        <f>IF(('OddsRatio_working_3-way'!X203=0),IF(Q203&gt;0,-Q203^(1/3),(-Q203)^(1/3)),'OddsRatio_working_3-way'!AN203-'OddsRatio_working_3-way'!R203/3)</f>
        <v>-0.42684846300755208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9">
        <f t="shared" si="52"/>
        <v>0.30881405713507848</v>
      </c>
      <c r="E204" s="9">
        <f t="shared" si="53"/>
        <v>0.29103706269260998</v>
      </c>
      <c r="F204" s="9">
        <f t="shared" si="54"/>
        <v>0.40014888017231193</v>
      </c>
      <c r="G204" s="9">
        <f t="shared" si="55"/>
        <v>1.0410207257827051</v>
      </c>
      <c r="H204" s="9">
        <f t="shared" si="56"/>
        <v>3.2381945604328162</v>
      </c>
      <c r="I204" s="9">
        <f t="shared" si="57"/>
        <v>3.435988498331529</v>
      </c>
      <c r="J204" s="9">
        <f t="shared" si="58"/>
        <v>2.499069845127095</v>
      </c>
      <c r="K204" s="11">
        <f t="shared" si="59"/>
        <v>0.31746031746031744</v>
      </c>
      <c r="L204" s="11">
        <f t="shared" si="60"/>
        <v>0.29940119760479045</v>
      </c>
      <c r="M204" s="11">
        <f t="shared" si="61"/>
        <v>0.4098360655737705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-0.28220841688987375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0.23099780143070611</v>
      </c>
      <c r="Q204" s="11">
        <f>2*'OddsRatio_working_3-way'!K204*'OddsRatio_working_3-way'!L204*'OddsRatio_working_3-way'!M204</f>
        <v>7.7908196098045918E-2</v>
      </c>
      <c r="R204" s="11">
        <f t="shared" si="62"/>
        <v>0</v>
      </c>
      <c r="S204" s="11">
        <f t="shared" si="63"/>
        <v>-0.81853618675324069</v>
      </c>
      <c r="T204" s="11">
        <f t="shared" si="64"/>
        <v>-0.27606616753903568</v>
      </c>
      <c r="U204" s="11">
        <f>'OddsRatio_working_3-way'!S204-'OddsRatio_working_3-way'!R204^2/3</f>
        <v>-0.81853618675324069</v>
      </c>
      <c r="V204" s="11">
        <f>'OddsRatio_working_3-way'!S204*'OddsRatio_working_3-way'!R204/3-2*'OddsRatio_working_3-way'!R204^3/27-'OddsRatio_working_3-way'!T204</f>
        <v>0.27606616753903568</v>
      </c>
      <c r="W204" s="11">
        <f>'OddsRatio_working_3-way'!V204^2+4*'OddsRatio_working_3-way'!U204^3/27</f>
        <v>-5.0349472803293965E-3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0.14251971454856721</v>
      </c>
      <c r="Y204" s="11">
        <f>IF('OddsRatio_working_3-way'!W204&gt;=0,IF('OddsRatio_working_3-way'!V204+SQRT('OddsRatio_working_3-way'!W204)&gt;0,0,PI()),ACOS('OddsRatio_working_3-way'!V204/(2*'OddsRatio_working_3-way'!X204)))</f>
        <v>0.2515843673868372</v>
      </c>
      <c r="Z204" s="11">
        <f>'OddsRatio_working_3-way'!X204^(1/3)*COS('OddsRatio_working_3-way'!Y204/3)</f>
        <v>0.52051036289135266</v>
      </c>
      <c r="AA204" s="11">
        <f>'OddsRatio_working_3-way'!X204^(1/3)*COS(('OddsRatio_working_3-way'!Y204+2*PI())/3)</f>
        <v>-0.29814671454140185</v>
      </c>
      <c r="AB204" s="11">
        <f>'OddsRatio_working_3-way'!X204^(1/3)*COS(('OddsRatio_working_3-way'!Y204+4*PI())/3)</f>
        <v>-0.22236364834995095</v>
      </c>
      <c r="AC204" s="11">
        <f>'OddsRatio_working_3-way'!X204^(1/3)*SIN('OddsRatio_working_3-way'!Y204/3)</f>
        <v>4.3753373665649527E-2</v>
      </c>
      <c r="AD204" s="11">
        <f>'OddsRatio_working_3-way'!X204^(1/3)*SIN(('OddsRatio_working_3-way'!Y204+2*PI())/3)</f>
        <v>0.42889851036414367</v>
      </c>
      <c r="AE204" s="11">
        <f>'OddsRatio_working_3-way'!X204^(1/3)*SIN(('OddsRatio_working_3-way'!Y204+4*PI())/3)</f>
        <v>-0.47265188402979313</v>
      </c>
      <c r="AF204" s="11">
        <f>-'OddsRatio_working_3-way'!U204/(3*'OddsRatio_working_3-way'!X204^(1/3))*COS(('OddsRatio_working_3-way'!Y204)/3)</f>
        <v>0.52051036289135255</v>
      </c>
      <c r="AG204" s="11">
        <f>-'OddsRatio_working_3-way'!U204/(3*'OddsRatio_working_3-way'!X204^(1/3))*COS(('OddsRatio_working_3-way'!Y204+2*PI())/3)</f>
        <v>-0.29814671454140179</v>
      </c>
      <c r="AH204" s="11">
        <f>-'OddsRatio_working_3-way'!U204/(3*'OddsRatio_working_3-way'!X204^(1/3))*COS(('OddsRatio_working_3-way'!Y204+4*PI())/3)</f>
        <v>-0.2223636483499509</v>
      </c>
      <c r="AI204" s="11">
        <f>'OddsRatio_working_3-way'!U204/(3*'OddsRatio_working_3-way'!X204^(1/3))*SIN(('OddsRatio_working_3-way'!Y204)/3)</f>
        <v>-4.3753373665649513E-2</v>
      </c>
      <c r="AJ204" s="11">
        <f>'OddsRatio_working_3-way'!U204/(3*'OddsRatio_working_3-way'!X204^(1/3))*SIN(('OddsRatio_working_3-way'!Y204+2*PI())/3)</f>
        <v>-0.42889851036414356</v>
      </c>
      <c r="AK204" s="11">
        <f>'OddsRatio_working_3-way'!U204/(3*'OddsRatio_working_3-way'!X204^(1/3))*SIN(('OddsRatio_working_3-way'!Y204+4*PI())/3)</f>
        <v>0.47265188402979302</v>
      </c>
      <c r="AL204" s="11">
        <f>'OddsRatio_working_3-way'!Z204+'OddsRatio_working_3-way'!AF204</f>
        <v>1.0410207257827051</v>
      </c>
      <c r="AM204" s="11">
        <f>'OddsRatio_working_3-way'!AA204+'OddsRatio_working_3-way'!AG204</f>
        <v>-0.59629342908280369</v>
      </c>
      <c r="AN204" s="11">
        <f>'OddsRatio_working_3-way'!AB204+'OddsRatio_working_3-way'!AH204</f>
        <v>-0.44472729669990185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1.0410207257827051</v>
      </c>
      <c r="AS204" s="11">
        <f>IF(('OddsRatio_working_3-way'!X204=0),IF(Q204&gt;0,-Q204^(1/3),(-Q204)^(1/3)),'OddsRatio_working_3-way'!AM204-'OddsRatio_working_3-way'!R204/3)</f>
        <v>-0.59629342908280369</v>
      </c>
      <c r="AT204" s="11">
        <f>IF(('OddsRatio_working_3-way'!X204=0),IF(Q204&gt;0,-Q204^(1/3),(-Q204)^(1/3)),'OddsRatio_working_3-way'!AN204-'OddsRatio_working_3-way'!R204/3)</f>
        <v>-0.44472729669990185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9">
        <f t="shared" si="52"/>
        <v>0.46723704380501413</v>
      </c>
      <c r="E205" s="9">
        <f t="shared" si="53"/>
        <v>0.28484972927917179</v>
      </c>
      <c r="F205" s="9">
        <f t="shared" si="54"/>
        <v>0.24791322691581388</v>
      </c>
      <c r="G205" s="9">
        <f t="shared" si="55"/>
        <v>1.0460929003550923</v>
      </c>
      <c r="H205" s="9">
        <f t="shared" si="56"/>
        <v>2.1402412613870503</v>
      </c>
      <c r="I205" s="9">
        <f t="shared" si="57"/>
        <v>3.5106229608522224</v>
      </c>
      <c r="J205" s="9">
        <f t="shared" si="58"/>
        <v>4.0336694110297673</v>
      </c>
      <c r="K205" s="11">
        <f t="shared" si="59"/>
        <v>0.47846889952153115</v>
      </c>
      <c r="L205" s="11">
        <f t="shared" si="60"/>
        <v>0.29411764705882354</v>
      </c>
      <c r="M205" s="11">
        <f t="shared" si="61"/>
        <v>0.25641025641025644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-0.27374483102037273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0.23057437918119039</v>
      </c>
      <c r="Q205" s="11">
        <f>2*'OddsRatio_working_3-way'!K205*'OddsRatio_working_3-way'!L205*'OddsRatio_working_3-way'!M205</f>
        <v>7.2167254829793553E-2</v>
      </c>
      <c r="R205" s="11">
        <f t="shared" si="62"/>
        <v>0</v>
      </c>
      <c r="S205" s="11">
        <f t="shared" si="63"/>
        <v>-0.84229674153748868</v>
      </c>
      <c r="T205" s="11">
        <f t="shared" si="64"/>
        <v>-0.26362965306337677</v>
      </c>
      <c r="U205" s="11">
        <f>'OddsRatio_working_3-way'!S205-'OddsRatio_working_3-way'!R205^2/3</f>
        <v>-0.84229674153748868</v>
      </c>
      <c r="V205" s="11">
        <f>'OddsRatio_working_3-way'!S205*'OddsRatio_working_3-way'!R205/3-2*'OddsRatio_working_3-way'!R205^3/27-'OddsRatio_working_3-way'!T205</f>
        <v>0.26362965306337677</v>
      </c>
      <c r="W205" s="11">
        <f>'OddsRatio_working_3-way'!V205^2+4*'OddsRatio_working_3-way'!U205^3/27</f>
        <v>-1.902963530813935E-2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0.14877014929284013</v>
      </c>
      <c r="Y205" s="11">
        <f>IF('OddsRatio_working_3-way'!W205&gt;=0,IF('OddsRatio_working_3-way'!V205+SQRT('OddsRatio_working_3-way'!W205)&gt;0,0,PI()),ACOS('OddsRatio_working_3-way'!V205/(2*'OddsRatio_working_3-way'!X205)))</f>
        <v>0.48208523928740332</v>
      </c>
      <c r="Z205" s="11">
        <f>'OddsRatio_working_3-way'!X205^(1/3)*COS('OddsRatio_working_3-way'!Y205/3)</f>
        <v>0.52304645017754614</v>
      </c>
      <c r="AA205" s="11">
        <f>'OddsRatio_working_3-way'!X205^(1/3)*COS(('OddsRatio_working_3-way'!Y205+2*PI())/3)</f>
        <v>-0.33494661102181889</v>
      </c>
      <c r="AB205" s="11">
        <f>'OddsRatio_working_3-way'!X205^(1/3)*COS(('OddsRatio_working_3-way'!Y205+4*PI())/3)</f>
        <v>-0.18809983915572737</v>
      </c>
      <c r="AC205" s="11">
        <f>'OddsRatio_working_3-way'!X205^(1/3)*SIN('OddsRatio_working_3-way'!Y205/3)</f>
        <v>8.4782023266515461E-2</v>
      </c>
      <c r="AD205" s="11">
        <f>'OddsRatio_working_3-way'!X205^(1/3)*SIN(('OddsRatio_working_3-way'!Y205+2*PI())/3)</f>
        <v>0.41058050157976883</v>
      </c>
      <c r="AE205" s="11">
        <f>'OddsRatio_working_3-way'!X205^(1/3)*SIN(('OddsRatio_working_3-way'!Y205+4*PI())/3)</f>
        <v>-0.4953625248462844</v>
      </c>
      <c r="AF205" s="11">
        <f>-'OddsRatio_working_3-way'!U205/(3*'OddsRatio_working_3-way'!X205^(1/3))*COS(('OddsRatio_working_3-way'!Y205)/3)</f>
        <v>0.52304645017754614</v>
      </c>
      <c r="AG205" s="11">
        <f>-'OddsRatio_working_3-way'!U205/(3*'OddsRatio_working_3-way'!X205^(1/3))*COS(('OddsRatio_working_3-way'!Y205+2*PI())/3)</f>
        <v>-0.33494661102181889</v>
      </c>
      <c r="AH205" s="11">
        <f>-'OddsRatio_working_3-way'!U205/(3*'OddsRatio_working_3-way'!X205^(1/3))*COS(('OddsRatio_working_3-way'!Y205+4*PI())/3)</f>
        <v>-0.18809983915572737</v>
      </c>
      <c r="AI205" s="11">
        <f>'OddsRatio_working_3-way'!U205/(3*'OddsRatio_working_3-way'!X205^(1/3))*SIN(('OddsRatio_working_3-way'!Y205)/3)</f>
        <v>-8.4782023266515461E-2</v>
      </c>
      <c r="AJ205" s="11">
        <f>'OddsRatio_working_3-way'!U205/(3*'OddsRatio_working_3-way'!X205^(1/3))*SIN(('OddsRatio_working_3-way'!Y205+2*PI())/3)</f>
        <v>-0.41058050157976883</v>
      </c>
      <c r="AK205" s="11">
        <f>'OddsRatio_working_3-way'!U205/(3*'OddsRatio_working_3-way'!X205^(1/3))*SIN(('OddsRatio_working_3-way'!Y205+4*PI())/3)</f>
        <v>0.4953625248462844</v>
      </c>
      <c r="AL205" s="11">
        <f>'OddsRatio_working_3-way'!Z205+'OddsRatio_working_3-way'!AF205</f>
        <v>1.0460929003550923</v>
      </c>
      <c r="AM205" s="11">
        <f>'OddsRatio_working_3-way'!AA205+'OddsRatio_working_3-way'!AG205</f>
        <v>-0.66989322204363777</v>
      </c>
      <c r="AN205" s="11">
        <f>'OddsRatio_working_3-way'!AB205+'OddsRatio_working_3-way'!AH205</f>
        <v>-0.37619967831145473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1.0460929003550923</v>
      </c>
      <c r="AS205" s="11">
        <f>IF(('OddsRatio_working_3-way'!X205=0),IF(Q205&gt;0,-Q205^(1/3),(-Q205)^(1/3)),'OddsRatio_working_3-way'!AM205-'OddsRatio_working_3-way'!R205/3)</f>
        <v>-0.66989322204363777</v>
      </c>
      <c r="AT205" s="11">
        <f>IF(('OddsRatio_working_3-way'!X205=0),IF(Q205&gt;0,-Q205^(1/3),(-Q205)^(1/3)),'OddsRatio_working_3-way'!AN205-'OddsRatio_working_3-way'!R205/3)</f>
        <v>-0.37619967831145473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9">
        <f t="shared" si="52"/>
        <v>0.36382922932694767</v>
      </c>
      <c r="E206" s="9">
        <f t="shared" si="53"/>
        <v>0.29555809442634201</v>
      </c>
      <c r="F206" s="9">
        <f t="shared" si="54"/>
        <v>0.34061267624671054</v>
      </c>
      <c r="G206" s="9">
        <f t="shared" si="55"/>
        <v>1.0407989442796857</v>
      </c>
      <c r="H206" s="9">
        <f t="shared" si="56"/>
        <v>2.7485422263898718</v>
      </c>
      <c r="I206" s="9">
        <f t="shared" si="57"/>
        <v>3.3834295824004799</v>
      </c>
      <c r="J206" s="9">
        <f t="shared" si="58"/>
        <v>2.9358860363602144</v>
      </c>
      <c r="K206" s="11">
        <f t="shared" si="59"/>
        <v>0.37313432835820892</v>
      </c>
      <c r="L206" s="11">
        <f t="shared" si="60"/>
        <v>0.303951367781155</v>
      </c>
      <c r="M206" s="11">
        <f t="shared" si="61"/>
        <v>0.34965034965034969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-0.28376640825037147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0.23119148238233667</v>
      </c>
      <c r="Q206" s="11">
        <f>2*'OddsRatio_working_3-way'!K206*'OddsRatio_working_3-way'!L206*'OddsRatio_working_3-way'!M206</f>
        <v>7.9310971657748405E-2</v>
      </c>
      <c r="R206" s="11">
        <f t="shared" si="62"/>
        <v>0</v>
      </c>
      <c r="S206" s="11">
        <f t="shared" si="63"/>
        <v>-0.81472463145938279</v>
      </c>
      <c r="T206" s="11">
        <f t="shared" si="64"/>
        <v>-0.27949387014043997</v>
      </c>
      <c r="U206" s="11">
        <f>'OddsRatio_working_3-way'!S206-'OddsRatio_working_3-way'!R206^2/3</f>
        <v>-0.81472463145938279</v>
      </c>
      <c r="V206" s="11">
        <f>'OddsRatio_working_3-way'!S206*'OddsRatio_working_3-way'!R206/3-2*'OddsRatio_working_3-way'!R206^3/27-'OddsRatio_working_3-way'!T206</f>
        <v>0.27949387014043997</v>
      </c>
      <c r="W206" s="11">
        <f>'OddsRatio_working_3-way'!V206^2+4*'OddsRatio_working_3-way'!U206^3/27</f>
        <v>-2.0009306830295753E-3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0.14152539889460716</v>
      </c>
      <c r="Y206" s="11">
        <f>IF('OddsRatio_working_3-way'!W206&gt;=0,IF('OddsRatio_working_3-way'!V206+SQRT('OddsRatio_working_3-way'!W206)&gt;0,0,PI()),ACOS('OddsRatio_working_3-way'!V206/(2*'OddsRatio_working_3-way'!X206)))</f>
        <v>0.15869972207666994</v>
      </c>
      <c r="Z206" s="11">
        <f>'OddsRatio_working_3-way'!X206^(1/3)*COS('OddsRatio_working_3-way'!Y206/3)</f>
        <v>0.52039947213984294</v>
      </c>
      <c r="AA206" s="11">
        <f>'OddsRatio_working_3-way'!X206^(1/3)*COS(('OddsRatio_working_3-way'!Y206+2*PI())/3)</f>
        <v>-0.28406288574207017</v>
      </c>
      <c r="AB206" s="11">
        <f>'OddsRatio_working_3-way'!X206^(1/3)*COS(('OddsRatio_working_3-way'!Y206+4*PI())/3)</f>
        <v>-0.23633658639777291</v>
      </c>
      <c r="AC206" s="11">
        <f>'OddsRatio_working_3-way'!X206^(1/3)*SIN('OddsRatio_working_3-way'!Y206/3)</f>
        <v>2.7554791773854701E-2</v>
      </c>
      <c r="AD206" s="11">
        <f>'OddsRatio_working_3-way'!X206^(1/3)*SIN(('OddsRatio_working_3-way'!Y206+2*PI())/3)</f>
        <v>0.43690176710218886</v>
      </c>
      <c r="AE206" s="11">
        <f>'OddsRatio_working_3-way'!X206^(1/3)*SIN(('OddsRatio_working_3-way'!Y206+4*PI())/3)</f>
        <v>-0.46445655887604359</v>
      </c>
      <c r="AF206" s="11">
        <f>-'OddsRatio_working_3-way'!U206/(3*'OddsRatio_working_3-way'!X206^(1/3))*COS(('OddsRatio_working_3-way'!Y206)/3)</f>
        <v>0.52039947213984272</v>
      </c>
      <c r="AG206" s="11">
        <f>-'OddsRatio_working_3-way'!U206/(3*'OddsRatio_working_3-way'!X206^(1/3))*COS(('OddsRatio_working_3-way'!Y206+2*PI())/3)</f>
        <v>-0.28406288574207006</v>
      </c>
      <c r="AH206" s="11">
        <f>-'OddsRatio_working_3-way'!U206/(3*'OddsRatio_working_3-way'!X206^(1/3))*COS(('OddsRatio_working_3-way'!Y206+4*PI())/3)</f>
        <v>-0.2363365863977728</v>
      </c>
      <c r="AI206" s="11">
        <f>'OddsRatio_working_3-way'!U206/(3*'OddsRatio_working_3-way'!X206^(1/3))*SIN(('OddsRatio_working_3-way'!Y206)/3)</f>
        <v>-2.7554791773854691E-2</v>
      </c>
      <c r="AJ206" s="11">
        <f>'OddsRatio_working_3-way'!U206/(3*'OddsRatio_working_3-way'!X206^(1/3))*SIN(('OddsRatio_working_3-way'!Y206+2*PI())/3)</f>
        <v>-0.4369017671021887</v>
      </c>
      <c r="AK206" s="11">
        <f>'OddsRatio_working_3-way'!U206/(3*'OddsRatio_working_3-way'!X206^(1/3))*SIN(('OddsRatio_working_3-way'!Y206+4*PI())/3)</f>
        <v>0.46445655887604337</v>
      </c>
      <c r="AL206" s="11">
        <f>'OddsRatio_working_3-way'!Z206+'OddsRatio_working_3-way'!AF206</f>
        <v>1.0407989442796857</v>
      </c>
      <c r="AM206" s="11">
        <f>'OddsRatio_working_3-way'!AA206+'OddsRatio_working_3-way'!AG206</f>
        <v>-0.56812577148414023</v>
      </c>
      <c r="AN206" s="11">
        <f>'OddsRatio_working_3-way'!AB206+'OddsRatio_working_3-way'!AH206</f>
        <v>-0.47267317279554572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1.0407989442796857</v>
      </c>
      <c r="AS206" s="11">
        <f>IF(('OddsRatio_working_3-way'!X206=0),IF(Q206&gt;0,-Q206^(1/3),(-Q206)^(1/3)),'OddsRatio_working_3-way'!AM206-'OddsRatio_working_3-way'!R206/3)</f>
        <v>-0.56812577148414023</v>
      </c>
      <c r="AT206" s="11">
        <f>IF(('OddsRatio_working_3-way'!X206=0),IF(Q206&gt;0,-Q206^(1/3),(-Q206)^(1/3)),'OddsRatio_working_3-way'!AN206-'OddsRatio_working_3-way'!R206/3)</f>
        <v>-0.47267317279554572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9">
        <f t="shared" si="52"/>
        <v>0.61251781605070266</v>
      </c>
      <c r="E207" s="9">
        <f t="shared" si="53"/>
        <v>0.23184977583853661</v>
      </c>
      <c r="F207" s="9">
        <f t="shared" si="54"/>
        <v>0.15563240811076093</v>
      </c>
      <c r="G207" s="9">
        <f t="shared" si="55"/>
        <v>1.0722128354654732</v>
      </c>
      <c r="H207" s="9">
        <f t="shared" si="56"/>
        <v>1.6326055729246292</v>
      </c>
      <c r="I207" s="9">
        <f t="shared" si="57"/>
        <v>4.3131376615883115</v>
      </c>
      <c r="J207" s="9">
        <f t="shared" si="58"/>
        <v>6.4253969474552957</v>
      </c>
      <c r="K207" s="11">
        <f t="shared" si="59"/>
        <v>0.62893081761006286</v>
      </c>
      <c r="L207" s="11">
        <f t="shared" si="60"/>
        <v>0.24449877750611249</v>
      </c>
      <c r="M207" s="11">
        <f t="shared" si="61"/>
        <v>0.16501650165016502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-0.2340819633469553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0.22177795580914367</v>
      </c>
      <c r="Q207" s="11">
        <f>2*'OddsRatio_working_3-way'!K207*'OddsRatio_working_3-way'!L207*'OddsRatio_working_3-way'!M207</f>
        <v>5.0750104304151868E-2</v>
      </c>
      <c r="R207" s="11">
        <f t="shared" si="62"/>
        <v>0</v>
      </c>
      <c r="S207" s="11">
        <f t="shared" si="63"/>
        <v>-0.94743718242154917</v>
      </c>
      <c r="T207" s="11">
        <f t="shared" si="64"/>
        <v>-0.21680484723605242</v>
      </c>
      <c r="U207" s="11">
        <f>'OddsRatio_working_3-way'!S207-'OddsRatio_working_3-way'!R207^2/3</f>
        <v>-0.94743718242154917</v>
      </c>
      <c r="V207" s="11">
        <f>'OddsRatio_working_3-way'!S207*'OddsRatio_working_3-way'!R207/3-2*'OddsRatio_working_3-way'!R207^3/27-'OddsRatio_working_3-way'!T207</f>
        <v>0.21680484723605242</v>
      </c>
      <c r="W207" s="11">
        <f>'OddsRatio_working_3-way'!V207^2+4*'OddsRatio_working_3-way'!U207^3/27</f>
        <v>-7.8988972803159641E-2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0.17747768492701249</v>
      </c>
      <c r="Y207" s="11">
        <f>IF('OddsRatio_working_3-way'!W207&gt;=0,IF('OddsRatio_working_3-way'!V207+SQRT('OddsRatio_working_3-way'!W207)&gt;0,0,PI()),ACOS('OddsRatio_working_3-way'!V207/(2*'OddsRatio_working_3-way'!X207)))</f>
        <v>0.91373248806287855</v>
      </c>
      <c r="Z207" s="11">
        <f>'OddsRatio_working_3-way'!X207^(1/3)*COS('OddsRatio_working_3-way'!Y207/3)</f>
        <v>0.53610641773273671</v>
      </c>
      <c r="AA207" s="11">
        <f>'OddsRatio_working_3-way'!X207^(1/3)*COS(('OddsRatio_working_3-way'!Y207+2*PI())/3)</f>
        <v>-0.41400432141682703</v>
      </c>
      <c r="AB207" s="11">
        <f>'OddsRatio_working_3-way'!X207^(1/3)*COS(('OddsRatio_working_3-way'!Y207+4*PI())/3)</f>
        <v>-0.12210209631590981</v>
      </c>
      <c r="AC207" s="11">
        <f>'OddsRatio_working_3-way'!X207^(1/3)*SIN('OddsRatio_working_3-way'!Y207/3)</f>
        <v>0.16852982823906548</v>
      </c>
      <c r="AD207" s="11">
        <f>'OddsRatio_working_3-way'!X207^(1/3)*SIN(('OddsRatio_working_3-way'!Y207+2*PI())/3)</f>
        <v>0.38001686276888957</v>
      </c>
      <c r="AE207" s="11">
        <f>'OddsRatio_working_3-way'!X207^(1/3)*SIN(('OddsRatio_working_3-way'!Y207+4*PI())/3)</f>
        <v>-0.54854669100795483</v>
      </c>
      <c r="AF207" s="11">
        <f>-'OddsRatio_working_3-way'!U207/(3*'OddsRatio_working_3-way'!X207^(1/3))*COS(('OddsRatio_working_3-way'!Y207)/3)</f>
        <v>0.5361064177327366</v>
      </c>
      <c r="AG207" s="11">
        <f>-'OddsRatio_working_3-way'!U207/(3*'OddsRatio_working_3-way'!X207^(1/3))*COS(('OddsRatio_working_3-way'!Y207+2*PI())/3)</f>
        <v>-0.41400432141682697</v>
      </c>
      <c r="AH207" s="11">
        <f>-'OddsRatio_working_3-way'!U207/(3*'OddsRatio_working_3-way'!X207^(1/3))*COS(('OddsRatio_working_3-way'!Y207+4*PI())/3)</f>
        <v>-0.12210209631590978</v>
      </c>
      <c r="AI207" s="11">
        <f>'OddsRatio_working_3-way'!U207/(3*'OddsRatio_working_3-way'!X207^(1/3))*SIN(('OddsRatio_working_3-way'!Y207)/3)</f>
        <v>-0.16852982823906545</v>
      </c>
      <c r="AJ207" s="11">
        <f>'OddsRatio_working_3-way'!U207/(3*'OddsRatio_working_3-way'!X207^(1/3))*SIN(('OddsRatio_working_3-way'!Y207+2*PI())/3)</f>
        <v>-0.38001686276888952</v>
      </c>
      <c r="AK207" s="11">
        <f>'OddsRatio_working_3-way'!U207/(3*'OddsRatio_working_3-way'!X207^(1/3))*SIN(('OddsRatio_working_3-way'!Y207+4*PI())/3)</f>
        <v>0.54854669100795472</v>
      </c>
      <c r="AL207" s="11">
        <f>'OddsRatio_working_3-way'!Z207+'OddsRatio_working_3-way'!AF207</f>
        <v>1.0722128354654732</v>
      </c>
      <c r="AM207" s="11">
        <f>'OddsRatio_working_3-way'!AA207+'OddsRatio_working_3-way'!AG207</f>
        <v>-0.82800864283365394</v>
      </c>
      <c r="AN207" s="11">
        <f>'OddsRatio_working_3-way'!AB207+'OddsRatio_working_3-way'!AH207</f>
        <v>-0.24420419263181958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1.0722128354654732</v>
      </c>
      <c r="AS207" s="11">
        <f>IF(('OddsRatio_working_3-way'!X207=0),IF(Q207&gt;0,-Q207^(1/3),(-Q207)^(1/3)),'OddsRatio_working_3-way'!AM207-'OddsRatio_working_3-way'!R207/3)</f>
        <v>-0.82800864283365394</v>
      </c>
      <c r="AT207" s="11">
        <f>IF(('OddsRatio_working_3-way'!X207=0),IF(Q207&gt;0,-Q207^(1/3),(-Q207)^(1/3)),'OddsRatio_working_3-way'!AN207-'OddsRatio_working_3-way'!R207/3)</f>
        <v>-0.24420419263181958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9">
        <f t="shared" si="52"/>
        <v>0.49175401657462625</v>
      </c>
      <c r="E208" s="9">
        <f t="shared" si="53"/>
        <v>0.24833694938524445</v>
      </c>
      <c r="F208" s="9">
        <f t="shared" si="54"/>
        <v>0.25990903404012933</v>
      </c>
      <c r="G208" s="9">
        <f t="shared" si="55"/>
        <v>1.0546296175607381</v>
      </c>
      <c r="H208" s="9">
        <f t="shared" si="56"/>
        <v>2.0335370252095233</v>
      </c>
      <c r="I208" s="9">
        <f t="shared" si="57"/>
        <v>4.0267870023993195</v>
      </c>
      <c r="J208" s="9">
        <f t="shared" si="58"/>
        <v>3.8474999674139929</v>
      </c>
      <c r="K208" s="11">
        <f t="shared" si="59"/>
        <v>0.50505050505050508</v>
      </c>
      <c r="L208" s="11">
        <f t="shared" si="60"/>
        <v>0.25839793281653745</v>
      </c>
      <c r="M208" s="11">
        <f t="shared" si="61"/>
        <v>0.27027027027027023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-0.26785136087461681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0.23102736281030856</v>
      </c>
      <c r="Q208" s="11">
        <f>2*'OddsRatio_working_3-way'!K208*'OddsRatio_working_3-way'!L208*'OddsRatio_working_3-way'!M208</f>
        <v>7.0542706201620925E-2</v>
      </c>
      <c r="R208" s="11">
        <f t="shared" si="62"/>
        <v>0</v>
      </c>
      <c r="S208" s="11">
        <f t="shared" si="63"/>
        <v>-0.86252077292395823</v>
      </c>
      <c r="T208" s="11">
        <f t="shared" si="64"/>
        <v>-0.26336512150349867</v>
      </c>
      <c r="U208" s="11">
        <f>'OddsRatio_working_3-way'!S208-'OddsRatio_working_3-way'!R208^2/3</f>
        <v>-0.86252077292395823</v>
      </c>
      <c r="V208" s="11">
        <f>'OddsRatio_working_3-way'!S208*'OddsRatio_working_3-way'!R208/3-2*'OddsRatio_working_3-way'!R208^3/27-'OddsRatio_working_3-way'!T208</f>
        <v>0.26336512150349867</v>
      </c>
      <c r="W208" s="11">
        <f>'OddsRatio_working_3-way'!V208^2+4*'OddsRatio_working_3-way'!U208^3/27</f>
        <v>-2.5700368488846242E-2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0.15416027026555745</v>
      </c>
      <c r="Y208" s="11">
        <f>IF('OddsRatio_working_3-way'!W208&gt;=0,IF('OddsRatio_working_3-way'!V208+SQRT('OddsRatio_working_3-way'!W208)&gt;0,0,PI()),ACOS('OddsRatio_working_3-way'!V208/(2*'OddsRatio_working_3-way'!X208)))</f>
        <v>0.54680031156108955</v>
      </c>
      <c r="Z208" s="11">
        <f>'OddsRatio_working_3-way'!X208^(1/3)*COS('OddsRatio_working_3-way'!Y208/3)</f>
        <v>0.52731480878036907</v>
      </c>
      <c r="AA208" s="11">
        <f>'OddsRatio_working_3-way'!X208^(1/3)*COS(('OddsRatio_working_3-way'!Y208+2*PI())/3)</f>
        <v>-0.34782695091196231</v>
      </c>
      <c r="AB208" s="11">
        <f>'OddsRatio_working_3-way'!X208^(1/3)*COS(('OddsRatio_working_3-way'!Y208+4*PI())/3)</f>
        <v>-0.17948785786840685</v>
      </c>
      <c r="AC208" s="11">
        <f>'OddsRatio_working_3-way'!X208^(1/3)*SIN('OddsRatio_working_3-way'!Y208/3)</f>
        <v>9.7190620683834314E-2</v>
      </c>
      <c r="AD208" s="11">
        <f>'OddsRatio_working_3-way'!X208^(1/3)*SIN(('OddsRatio_working_3-way'!Y208+2*PI())/3)</f>
        <v>0.40807270985361599</v>
      </c>
      <c r="AE208" s="11">
        <f>'OddsRatio_working_3-way'!X208^(1/3)*SIN(('OddsRatio_working_3-way'!Y208+4*PI())/3)</f>
        <v>-0.50526333053745032</v>
      </c>
      <c r="AF208" s="11">
        <f>-'OddsRatio_working_3-way'!U208/(3*'OddsRatio_working_3-way'!X208^(1/3))*COS(('OddsRatio_working_3-way'!Y208)/3)</f>
        <v>0.52731480878036907</v>
      </c>
      <c r="AG208" s="11">
        <f>-'OddsRatio_working_3-way'!U208/(3*'OddsRatio_working_3-way'!X208^(1/3))*COS(('OddsRatio_working_3-way'!Y208+2*PI())/3)</f>
        <v>-0.34782695091196231</v>
      </c>
      <c r="AH208" s="11">
        <f>-'OddsRatio_working_3-way'!U208/(3*'OddsRatio_working_3-way'!X208^(1/3))*COS(('OddsRatio_working_3-way'!Y208+4*PI())/3)</f>
        <v>-0.17948785786840685</v>
      </c>
      <c r="AI208" s="11">
        <f>'OddsRatio_working_3-way'!U208/(3*'OddsRatio_working_3-way'!X208^(1/3))*SIN(('OddsRatio_working_3-way'!Y208)/3)</f>
        <v>-9.7190620683834314E-2</v>
      </c>
      <c r="AJ208" s="11">
        <f>'OddsRatio_working_3-way'!U208/(3*'OddsRatio_working_3-way'!X208^(1/3))*SIN(('OddsRatio_working_3-way'!Y208+2*PI())/3)</f>
        <v>-0.40807270985361599</v>
      </c>
      <c r="AK208" s="11">
        <f>'OddsRatio_working_3-way'!U208/(3*'OddsRatio_working_3-way'!X208^(1/3))*SIN(('OddsRatio_working_3-way'!Y208+4*PI())/3)</f>
        <v>0.50526333053745032</v>
      </c>
      <c r="AL208" s="11">
        <f>'OddsRatio_working_3-way'!Z208+'OddsRatio_working_3-way'!AF208</f>
        <v>1.0546296175607381</v>
      </c>
      <c r="AM208" s="11">
        <f>'OddsRatio_working_3-way'!AA208+'OddsRatio_working_3-way'!AG208</f>
        <v>-0.69565390182392461</v>
      </c>
      <c r="AN208" s="11">
        <f>'OddsRatio_working_3-way'!AB208+'OddsRatio_working_3-way'!AH208</f>
        <v>-0.35897571573681369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1.0546296175607381</v>
      </c>
      <c r="AS208" s="11">
        <f>IF(('OddsRatio_working_3-way'!X208=0),IF(Q208&gt;0,-Q208^(1/3),(-Q208)^(1/3)),'OddsRatio_working_3-way'!AM208-'OddsRatio_working_3-way'!R208/3)</f>
        <v>-0.69565390182392461</v>
      </c>
      <c r="AT208" s="11">
        <f>IF(('OddsRatio_working_3-way'!X208=0),IF(Q208&gt;0,-Q208^(1/3),(-Q208)^(1/3)),'OddsRatio_working_3-way'!AN208-'OddsRatio_working_3-way'!R208/3)</f>
        <v>-0.35897571573681369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9">
        <f t="shared" si="52"/>
        <v>0.44567762325433335</v>
      </c>
      <c r="E209" s="9">
        <f t="shared" si="53"/>
        <v>0.2658442806709973</v>
      </c>
      <c r="F209" s="9">
        <f t="shared" si="54"/>
        <v>0.2884780960746694</v>
      </c>
      <c r="G209" s="9">
        <f t="shared" si="55"/>
        <v>1.0540460223814527</v>
      </c>
      <c r="H209" s="9">
        <f t="shared" si="56"/>
        <v>2.2437743064101143</v>
      </c>
      <c r="I209" s="9">
        <f t="shared" si="57"/>
        <v>3.7616005786394058</v>
      </c>
      <c r="J209" s="9">
        <f t="shared" si="58"/>
        <v>3.4664676923725986</v>
      </c>
      <c r="K209" s="11">
        <f t="shared" si="59"/>
        <v>0.4587155963302752</v>
      </c>
      <c r="L209" s="11">
        <f t="shared" si="60"/>
        <v>0.27624309392265195</v>
      </c>
      <c r="M209" s="11">
        <f t="shared" si="61"/>
        <v>0.29940119760479045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-0.27446541353908327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0.23294684896515447</v>
      </c>
      <c r="Q209" s="11">
        <f>2*'OddsRatio_working_3-way'!K209*'OddsRatio_working_3-way'!L209*'OddsRatio_working_3-way'!M209</f>
        <v>7.5878452431646426E-2</v>
      </c>
      <c r="R209" s="11">
        <f t="shared" si="62"/>
        <v>0</v>
      </c>
      <c r="S209" s="11">
        <f t="shared" si="63"/>
        <v>-0.84872933883155133</v>
      </c>
      <c r="T209" s="11">
        <f t="shared" si="64"/>
        <v>-0.27645906802330672</v>
      </c>
      <c r="U209" s="11">
        <f>'OddsRatio_working_3-way'!S209-'OddsRatio_working_3-way'!R209^2/3</f>
        <v>-0.84872933883155133</v>
      </c>
      <c r="V209" s="11">
        <f>'OddsRatio_working_3-way'!S209*'OddsRatio_working_3-way'!R209/3-2*'OddsRatio_working_3-way'!R209^3/27-'OddsRatio_working_3-way'!T209</f>
        <v>0.27645906802330672</v>
      </c>
      <c r="W209" s="11">
        <f>'OddsRatio_working_3-way'!V209^2+4*'OddsRatio_working_3-way'!U209^3/27</f>
        <v>-1.4144451417952272E-2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0.15047762932597955</v>
      </c>
      <c r="Y209" s="11">
        <f>IF('OddsRatio_working_3-way'!W209&gt;=0,IF('OddsRatio_working_3-way'!V209+SQRT('OddsRatio_working_3-way'!W209)&gt;0,0,PI()),ACOS('OddsRatio_working_3-way'!V209/(2*'OddsRatio_working_3-way'!X209)))</f>
        <v>0.40625998964375265</v>
      </c>
      <c r="Z209" s="11">
        <f>'OddsRatio_working_3-way'!X209^(1/3)*COS('OddsRatio_working_3-way'!Y209/3)</f>
        <v>0.52702301119072636</v>
      </c>
      <c r="AA209" s="11">
        <f>'OddsRatio_working_3-way'!X209^(1/3)*COS(('OddsRatio_working_3-way'!Y209+2*PI())/3)</f>
        <v>-0.32569988042926978</v>
      </c>
      <c r="AB209" s="11">
        <f>'OddsRatio_working_3-way'!X209^(1/3)*COS(('OddsRatio_working_3-way'!Y209+4*PI())/3)</f>
        <v>-0.20132313076145669</v>
      </c>
      <c r="AC209" s="11">
        <f>'OddsRatio_working_3-way'!X209^(1/3)*SIN('OddsRatio_working_3-way'!Y209/3)</f>
        <v>7.180894990164273E-2</v>
      </c>
      <c r="AD209" s="11">
        <f>'OddsRatio_working_3-way'!X209^(1/3)*SIN(('OddsRatio_working_3-way'!Y209+2*PI())/3)</f>
        <v>0.42051084111931819</v>
      </c>
      <c r="AE209" s="11">
        <f>'OddsRatio_working_3-way'!X209^(1/3)*SIN(('OddsRatio_working_3-way'!Y209+4*PI())/3)</f>
        <v>-0.4923197910209608</v>
      </c>
      <c r="AF209" s="11">
        <f>-'OddsRatio_working_3-way'!U209/(3*'OddsRatio_working_3-way'!X209^(1/3))*COS(('OddsRatio_working_3-way'!Y209)/3)</f>
        <v>0.52702301119072636</v>
      </c>
      <c r="AG209" s="11">
        <f>-'OddsRatio_working_3-way'!U209/(3*'OddsRatio_working_3-way'!X209^(1/3))*COS(('OddsRatio_working_3-way'!Y209+2*PI())/3)</f>
        <v>-0.32569988042926978</v>
      </c>
      <c r="AH209" s="11">
        <f>-'OddsRatio_working_3-way'!U209/(3*'OddsRatio_working_3-way'!X209^(1/3))*COS(('OddsRatio_working_3-way'!Y209+4*PI())/3)</f>
        <v>-0.20132313076145669</v>
      </c>
      <c r="AI209" s="11">
        <f>'OddsRatio_working_3-way'!U209/(3*'OddsRatio_working_3-way'!X209^(1/3))*SIN(('OddsRatio_working_3-way'!Y209)/3)</f>
        <v>-7.180894990164273E-2</v>
      </c>
      <c r="AJ209" s="11">
        <f>'OddsRatio_working_3-way'!U209/(3*'OddsRatio_working_3-way'!X209^(1/3))*SIN(('OddsRatio_working_3-way'!Y209+2*PI())/3)</f>
        <v>-0.42051084111931819</v>
      </c>
      <c r="AK209" s="11">
        <f>'OddsRatio_working_3-way'!U209/(3*'OddsRatio_working_3-way'!X209^(1/3))*SIN(('OddsRatio_working_3-way'!Y209+4*PI())/3)</f>
        <v>0.4923197910209608</v>
      </c>
      <c r="AL209" s="11">
        <f>'OddsRatio_working_3-way'!Z209+'OddsRatio_working_3-way'!AF209</f>
        <v>1.0540460223814527</v>
      </c>
      <c r="AM209" s="11">
        <f>'OddsRatio_working_3-way'!AA209+'OddsRatio_working_3-way'!AG209</f>
        <v>-0.65139976085853957</v>
      </c>
      <c r="AN209" s="11">
        <f>'OddsRatio_working_3-way'!AB209+'OddsRatio_working_3-way'!AH209</f>
        <v>-0.40264626152291338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1.0540460223814527</v>
      </c>
      <c r="AS209" s="11">
        <f>IF(('OddsRatio_working_3-way'!X209=0),IF(Q209&gt;0,-Q209^(1/3),(-Q209)^(1/3)),'OddsRatio_working_3-way'!AM209-'OddsRatio_working_3-way'!R209/3)</f>
        <v>-0.65139976085853957</v>
      </c>
      <c r="AT209" s="11">
        <f>IF(('OddsRatio_working_3-way'!X209=0),IF(Q209&gt;0,-Q209^(1/3),(-Q209)^(1/3)),'OddsRatio_working_3-way'!AN209-'OddsRatio_working_3-way'!R209/3)</f>
        <v>-0.40264626152291338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9">
        <f t="shared" si="52"/>
        <v>0.48901660412864045</v>
      </c>
      <c r="E210" s="9">
        <f t="shared" si="53"/>
        <v>0.27805052049120532</v>
      </c>
      <c r="F210" s="9">
        <f t="shared" si="54"/>
        <v>0.23293287538015447</v>
      </c>
      <c r="G210" s="9">
        <f t="shared" si="55"/>
        <v>1.0554750901233771</v>
      </c>
      <c r="H210" s="9">
        <f t="shared" si="56"/>
        <v>2.0449203392221431</v>
      </c>
      <c r="I210" s="9">
        <f t="shared" si="57"/>
        <v>3.596468721703507</v>
      </c>
      <c r="J210" s="9">
        <f t="shared" si="58"/>
        <v>4.2930822811849358</v>
      </c>
      <c r="K210" s="11">
        <f t="shared" si="59"/>
        <v>0.50251256281407031</v>
      </c>
      <c r="L210" s="11">
        <f t="shared" si="60"/>
        <v>0.28901734104046245</v>
      </c>
      <c r="M210" s="11">
        <f t="shared" si="61"/>
        <v>0.24271844660194175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-0.26785422708130713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0.23160022572032951</v>
      </c>
      <c r="Q210" s="11">
        <f>2*'OddsRatio_working_3-way'!K210*'OddsRatio_working_3-way'!L210*'OddsRatio_working_3-way'!M210</f>
        <v>7.0502351817451916E-2</v>
      </c>
      <c r="R210" s="11">
        <f t="shared" si="62"/>
        <v>0</v>
      </c>
      <c r="S210" s="11">
        <f t="shared" si="63"/>
        <v>-0.86465025489415659</v>
      </c>
      <c r="T210" s="11">
        <f t="shared" si="64"/>
        <v>-0.26321164532546626</v>
      </c>
      <c r="U210" s="11">
        <f>'OddsRatio_working_3-way'!S210-'OddsRatio_working_3-way'!R210^2/3</f>
        <v>-0.86465025489415659</v>
      </c>
      <c r="V210" s="11">
        <f>'OddsRatio_working_3-way'!S210*'OddsRatio_working_3-way'!R210/3-2*'OddsRatio_working_3-way'!R210^3/27-'OddsRatio_working_3-way'!T210</f>
        <v>0.26321164532546626</v>
      </c>
      <c r="W210" s="11">
        <f>'OddsRatio_working_3-way'!V210^2+4*'OddsRatio_working_3-way'!U210^3/27</f>
        <v>-2.6487019140825824E-2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0.15473153312735324</v>
      </c>
      <c r="Y210" s="11">
        <f>IF('OddsRatio_working_3-way'!W210&gt;=0,IF('OddsRatio_working_3-way'!V210+SQRT('OddsRatio_working_3-way'!W210)&gt;0,0,PI()),ACOS('OddsRatio_working_3-way'!V210/(2*'OddsRatio_working_3-way'!X210)))</f>
        <v>0.55377938509573132</v>
      </c>
      <c r="Z210" s="11">
        <f>'OddsRatio_working_3-way'!X210^(1/3)*COS('OddsRatio_working_3-way'!Y210/3)</f>
        <v>0.52773754506168857</v>
      </c>
      <c r="AA210" s="11">
        <f>'OddsRatio_working_3-way'!X210^(1/3)*COS(('OddsRatio_working_3-way'!Y210+2*PI())/3)</f>
        <v>-0.34920561318443238</v>
      </c>
      <c r="AB210" s="11">
        <f>'OddsRatio_working_3-way'!X210^(1/3)*COS(('OddsRatio_working_3-way'!Y210+4*PI())/3)</f>
        <v>-0.17853193187725622</v>
      </c>
      <c r="AC210" s="11">
        <f>'OddsRatio_working_3-way'!X210^(1/3)*SIN('OddsRatio_working_3-way'!Y210/3)</f>
        <v>9.8538495846282506E-2</v>
      </c>
      <c r="AD210" s="11">
        <f>'OddsRatio_working_3-way'!X210^(1/3)*SIN(('OddsRatio_working_3-way'!Y210+2*PI())/3)</f>
        <v>0.40776487263111588</v>
      </c>
      <c r="AE210" s="11">
        <f>'OddsRatio_working_3-way'!X210^(1/3)*SIN(('OddsRatio_working_3-way'!Y210+4*PI())/3)</f>
        <v>-0.50630336847739843</v>
      </c>
      <c r="AF210" s="11">
        <f>-'OddsRatio_working_3-way'!U210/(3*'OddsRatio_working_3-way'!X210^(1/3))*COS(('OddsRatio_working_3-way'!Y210)/3)</f>
        <v>0.52773754506168857</v>
      </c>
      <c r="AG210" s="11">
        <f>-'OddsRatio_working_3-way'!U210/(3*'OddsRatio_working_3-way'!X210^(1/3))*COS(('OddsRatio_working_3-way'!Y210+2*PI())/3)</f>
        <v>-0.34920561318443238</v>
      </c>
      <c r="AH210" s="11">
        <f>-'OddsRatio_working_3-way'!U210/(3*'OddsRatio_working_3-way'!X210^(1/3))*COS(('OddsRatio_working_3-way'!Y210+4*PI())/3)</f>
        <v>-0.17853193187725622</v>
      </c>
      <c r="AI210" s="11">
        <f>'OddsRatio_working_3-way'!U210/(3*'OddsRatio_working_3-way'!X210^(1/3))*SIN(('OddsRatio_working_3-way'!Y210)/3)</f>
        <v>-9.8538495846282506E-2</v>
      </c>
      <c r="AJ210" s="11">
        <f>'OddsRatio_working_3-way'!U210/(3*'OddsRatio_working_3-way'!X210^(1/3))*SIN(('OddsRatio_working_3-way'!Y210+2*PI())/3)</f>
        <v>-0.40776487263111588</v>
      </c>
      <c r="AK210" s="11">
        <f>'OddsRatio_working_3-way'!U210/(3*'OddsRatio_working_3-way'!X210^(1/3))*SIN(('OddsRatio_working_3-way'!Y210+4*PI())/3)</f>
        <v>0.50630336847739843</v>
      </c>
      <c r="AL210" s="11">
        <f>'OddsRatio_working_3-way'!Z210+'OddsRatio_working_3-way'!AF210</f>
        <v>1.0554750901233771</v>
      </c>
      <c r="AM210" s="11">
        <f>'OddsRatio_working_3-way'!AA210+'OddsRatio_working_3-way'!AG210</f>
        <v>-0.69841122636886477</v>
      </c>
      <c r="AN210" s="11">
        <f>'OddsRatio_working_3-way'!AB210+'OddsRatio_working_3-way'!AH210</f>
        <v>-0.35706386375451243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1.0554750901233771</v>
      </c>
      <c r="AS210" s="11">
        <f>IF(('OddsRatio_working_3-way'!X210=0),IF(Q210&gt;0,-Q210^(1/3),(-Q210)^(1/3)),'OddsRatio_working_3-way'!AM210-'OddsRatio_working_3-way'!R210/3)</f>
        <v>-0.69841122636886477</v>
      </c>
      <c r="AT210" s="11">
        <f>IF(('OddsRatio_working_3-way'!X210=0),IF(Q210&gt;0,-Q210^(1/3),(-Q210)^(1/3)),'OddsRatio_working_3-way'!AN210-'OddsRatio_working_3-way'!R210/3)</f>
        <v>-0.35706386375451243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9">
        <f t="shared" si="52"/>
        <v>0.55964851846266628</v>
      </c>
      <c r="E211" s="9">
        <f t="shared" si="53"/>
        <v>0.24111822097142585</v>
      </c>
      <c r="F211" s="9">
        <f t="shared" si="54"/>
        <v>0.19923326056590759</v>
      </c>
      <c r="G211" s="9">
        <f t="shared" si="55"/>
        <v>1.0632916018069327</v>
      </c>
      <c r="H211" s="9">
        <f t="shared" si="56"/>
        <v>1.7868357853371306</v>
      </c>
      <c r="I211" s="9">
        <f t="shared" si="57"/>
        <v>4.1473431413485207</v>
      </c>
      <c r="J211" s="9">
        <f t="shared" si="58"/>
        <v>5.019242254830206</v>
      </c>
      <c r="K211" s="11">
        <f t="shared" si="59"/>
        <v>0.57471264367816088</v>
      </c>
      <c r="L211" s="11">
        <f t="shared" si="60"/>
        <v>0.25252525252525254</v>
      </c>
      <c r="M211" s="11">
        <f t="shared" si="61"/>
        <v>0.20920502092050208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-0.25138704896315622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0.2271063445497149</v>
      </c>
      <c r="Q211" s="11">
        <f>2*'OddsRatio_working_3-way'!K211*'OddsRatio_working_3-way'!L211*'OddsRatio_working_3-way'!M211</f>
        <v>6.0723621537356921E-2</v>
      </c>
      <c r="R211" s="11">
        <f t="shared" si="62"/>
        <v>0</v>
      </c>
      <c r="S211" s="11">
        <f t="shared" si="63"/>
        <v>-0.90341306557522794</v>
      </c>
      <c r="T211" s="11">
        <f t="shared" si="64"/>
        <v>-0.24155429560834971</v>
      </c>
      <c r="U211" s="11">
        <f>'OddsRatio_working_3-way'!S211-'OddsRatio_working_3-way'!R211^2/3</f>
        <v>-0.90341306557522794</v>
      </c>
      <c r="V211" s="11">
        <f>'OddsRatio_working_3-way'!S211*'OddsRatio_working_3-way'!R211/3-2*'OddsRatio_working_3-way'!R211^3/27-'OddsRatio_working_3-way'!T211</f>
        <v>0.24155429560834971</v>
      </c>
      <c r="W211" s="11">
        <f>'OddsRatio_working_3-way'!V211^2+4*'OddsRatio_working_3-way'!U211^3/27</f>
        <v>-5.0884891377085503E-2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0.16525235936585861</v>
      </c>
      <c r="Y211" s="11">
        <f>IF('OddsRatio_working_3-way'!W211&gt;=0,IF('OddsRatio_working_3-way'!V211+SQRT('OddsRatio_working_3-way'!W211)&gt;0,0,PI()),ACOS('OddsRatio_working_3-way'!V211/(2*'OddsRatio_working_3-way'!X211)))</f>
        <v>0.75120803435231187</v>
      </c>
      <c r="Z211" s="11">
        <f>'OddsRatio_working_3-way'!X211^(1/3)*COS('OddsRatio_working_3-way'!Y211/3)</f>
        <v>0.53164580090346636</v>
      </c>
      <c r="AA211" s="11">
        <f>'OddsRatio_working_3-way'!X211^(1/3)*COS(('OddsRatio_working_3-way'!Y211+2*PI())/3)</f>
        <v>-0.38358462250134862</v>
      </c>
      <c r="AB211" s="11">
        <f>'OddsRatio_working_3-way'!X211^(1/3)*COS(('OddsRatio_working_3-way'!Y211+4*PI())/3)</f>
        <v>-0.14806117840211805</v>
      </c>
      <c r="AC211" s="11">
        <f>'OddsRatio_working_3-way'!X211^(1/3)*SIN('OddsRatio_working_3-way'!Y211/3)</f>
        <v>0.13597952385115875</v>
      </c>
      <c r="AD211" s="11">
        <f>'OddsRatio_working_3-way'!X211^(1/3)*SIN(('OddsRatio_working_3-way'!Y211+2*PI())/3)</f>
        <v>0.39242900747214632</v>
      </c>
      <c r="AE211" s="11">
        <f>'OddsRatio_working_3-way'!X211^(1/3)*SIN(('OddsRatio_working_3-way'!Y211+4*PI())/3)</f>
        <v>-0.52840853132330501</v>
      </c>
      <c r="AF211" s="11">
        <f>-'OddsRatio_working_3-way'!U211/(3*'OddsRatio_working_3-way'!X211^(1/3))*COS(('OddsRatio_working_3-way'!Y211)/3)</f>
        <v>0.53164580090346625</v>
      </c>
      <c r="AG211" s="11">
        <f>-'OddsRatio_working_3-way'!U211/(3*'OddsRatio_working_3-way'!X211^(1/3))*COS(('OddsRatio_working_3-way'!Y211+2*PI())/3)</f>
        <v>-0.38358462250134856</v>
      </c>
      <c r="AH211" s="11">
        <f>-'OddsRatio_working_3-way'!U211/(3*'OddsRatio_working_3-way'!X211^(1/3))*COS(('OddsRatio_working_3-way'!Y211+4*PI())/3)</f>
        <v>-0.14806117840211802</v>
      </c>
      <c r="AI211" s="11">
        <f>'OddsRatio_working_3-way'!U211/(3*'OddsRatio_working_3-way'!X211^(1/3))*SIN(('OddsRatio_working_3-way'!Y211)/3)</f>
        <v>-0.13597952385115872</v>
      </c>
      <c r="AJ211" s="11">
        <f>'OddsRatio_working_3-way'!U211/(3*'OddsRatio_working_3-way'!X211^(1/3))*SIN(('OddsRatio_working_3-way'!Y211+2*PI())/3)</f>
        <v>-0.39242900747214626</v>
      </c>
      <c r="AK211" s="11">
        <f>'OddsRatio_working_3-way'!U211/(3*'OddsRatio_working_3-way'!X211^(1/3))*SIN(('OddsRatio_working_3-way'!Y211+4*PI())/3)</f>
        <v>0.5284085313233049</v>
      </c>
      <c r="AL211" s="11">
        <f>'OddsRatio_working_3-way'!Z211+'OddsRatio_working_3-way'!AF211</f>
        <v>1.0632916018069327</v>
      </c>
      <c r="AM211" s="11">
        <f>'OddsRatio_working_3-way'!AA211+'OddsRatio_working_3-way'!AG211</f>
        <v>-0.76716924500269723</v>
      </c>
      <c r="AN211" s="11">
        <f>'OddsRatio_working_3-way'!AB211+'OddsRatio_working_3-way'!AH211</f>
        <v>-0.29612235680423604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1.0632916018069327</v>
      </c>
      <c r="AS211" s="11">
        <f>IF(('OddsRatio_working_3-way'!X211=0),IF(Q211&gt;0,-Q211^(1/3),(-Q211)^(1/3)),'OddsRatio_working_3-way'!AM211-'OddsRatio_working_3-way'!R211/3)</f>
        <v>-0.76716924500269723</v>
      </c>
      <c r="AT211" s="11">
        <f>IF(('OddsRatio_working_3-way'!X211=0),IF(Q211&gt;0,-Q211^(1/3),(-Q211)^(1/3)),'OddsRatio_working_3-way'!AN211-'OddsRatio_working_3-way'!R211/3)</f>
        <v>-0.29612235680423604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9">
        <f t="shared" si="52"/>
        <v>0.53482199477011028</v>
      </c>
      <c r="E212" s="9">
        <f t="shared" si="53"/>
        <v>0.26167840074215137</v>
      </c>
      <c r="F212" s="9">
        <f t="shared" si="54"/>
        <v>0.20349960448773838</v>
      </c>
      <c r="G212" s="9">
        <f t="shared" si="55"/>
        <v>1.0607085270010246</v>
      </c>
      <c r="H212" s="9">
        <f t="shared" si="56"/>
        <v>1.8697809921408401</v>
      </c>
      <c r="I212" s="9">
        <f t="shared" si="57"/>
        <v>3.8214846818227257</v>
      </c>
      <c r="J212" s="9">
        <f t="shared" si="58"/>
        <v>4.914014464633782</v>
      </c>
      <c r="K212" s="11">
        <f t="shared" si="59"/>
        <v>0.54945054945054939</v>
      </c>
      <c r="L212" s="11">
        <f t="shared" si="60"/>
        <v>0.27322404371584696</v>
      </c>
      <c r="M212" s="11">
        <f t="shared" si="61"/>
        <v>0.21321961620469082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-0.25763006262149879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0.22950589205963379</v>
      </c>
      <c r="Q212" s="11">
        <f>2*'OddsRatio_working_3-way'!K212*'OddsRatio_working_3-way'!L212*'OddsRatio_working_3-way'!M212</f>
        <v>6.4018379932952257E-2</v>
      </c>
      <c r="R212" s="11">
        <f t="shared" si="62"/>
        <v>0</v>
      </c>
      <c r="S212" s="11">
        <f t="shared" si="63"/>
        <v>-0.8908350590933013</v>
      </c>
      <c r="T212" s="11">
        <f t="shared" si="64"/>
        <v>-0.24848955623244115</v>
      </c>
      <c r="U212" s="11">
        <f>'OddsRatio_working_3-way'!S212-'OddsRatio_working_3-way'!R212^2/3</f>
        <v>-0.8908350590933013</v>
      </c>
      <c r="V212" s="11">
        <f>'OddsRatio_working_3-way'!S212*'OddsRatio_working_3-way'!R212/3-2*'OddsRatio_working_3-way'!R212^3/27-'OddsRatio_working_3-way'!T212</f>
        <v>0.24848955623244115</v>
      </c>
      <c r="W212" s="11">
        <f>'OddsRatio_working_3-way'!V212^2+4*'OddsRatio_working_3-way'!U212^3/27</f>
        <v>-4.2987046126362803E-2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0.16181324550462359</v>
      </c>
      <c r="Y212" s="11">
        <f>IF('OddsRatio_working_3-way'!W212&gt;=0,IF('OddsRatio_working_3-way'!V212+SQRT('OddsRatio_working_3-way'!W212)&gt;0,0,PI()),ACOS('OddsRatio_working_3-way'!V212/(2*'OddsRatio_working_3-way'!X212)))</f>
        <v>0.69535201111217892</v>
      </c>
      <c r="Z212" s="11">
        <f>'OddsRatio_working_3-way'!X212^(1/3)*COS('OddsRatio_working_3-way'!Y212/3)</f>
        <v>0.53035426350051229</v>
      </c>
      <c r="AA212" s="11">
        <f>'OddsRatio_working_3-way'!X212^(1/3)*COS(('OddsRatio_working_3-way'!Y212+2*PI())/3)</f>
        <v>-0.3735839173471327</v>
      </c>
      <c r="AB212" s="11">
        <f>'OddsRatio_working_3-way'!X212^(1/3)*COS(('OddsRatio_working_3-way'!Y212+4*PI())/3)</f>
        <v>-0.15677034615337945</v>
      </c>
      <c r="AC212" s="11">
        <f>'OddsRatio_working_3-way'!X212^(1/3)*SIN('OddsRatio_working_3-way'!Y212/3)</f>
        <v>0.12517737369267745</v>
      </c>
      <c r="AD212" s="11">
        <f>'OddsRatio_working_3-way'!X212^(1/3)*SIN(('OddsRatio_working_3-way'!Y212+2*PI())/3)</f>
        <v>0.39671157835049098</v>
      </c>
      <c r="AE212" s="11">
        <f>'OddsRatio_working_3-way'!X212^(1/3)*SIN(('OddsRatio_working_3-way'!Y212+4*PI())/3)</f>
        <v>-0.52188895204316843</v>
      </c>
      <c r="AF212" s="11">
        <f>-'OddsRatio_working_3-way'!U212/(3*'OddsRatio_working_3-way'!X212^(1/3))*COS(('OddsRatio_working_3-way'!Y212)/3)</f>
        <v>0.53035426350051229</v>
      </c>
      <c r="AG212" s="11">
        <f>-'OddsRatio_working_3-way'!U212/(3*'OddsRatio_working_3-way'!X212^(1/3))*COS(('OddsRatio_working_3-way'!Y212+2*PI())/3)</f>
        <v>-0.3735839173471327</v>
      </c>
      <c r="AH212" s="11">
        <f>-'OddsRatio_working_3-way'!U212/(3*'OddsRatio_working_3-way'!X212^(1/3))*COS(('OddsRatio_working_3-way'!Y212+4*PI())/3)</f>
        <v>-0.15677034615337945</v>
      </c>
      <c r="AI212" s="11">
        <f>'OddsRatio_working_3-way'!U212/(3*'OddsRatio_working_3-way'!X212^(1/3))*SIN(('OddsRatio_working_3-way'!Y212)/3)</f>
        <v>-0.12517737369267745</v>
      </c>
      <c r="AJ212" s="11">
        <f>'OddsRatio_working_3-way'!U212/(3*'OddsRatio_working_3-way'!X212^(1/3))*SIN(('OddsRatio_working_3-way'!Y212+2*PI())/3)</f>
        <v>-0.39671157835049098</v>
      </c>
      <c r="AK212" s="11">
        <f>'OddsRatio_working_3-way'!U212/(3*'OddsRatio_working_3-way'!X212^(1/3))*SIN(('OddsRatio_working_3-way'!Y212+4*PI())/3)</f>
        <v>0.52188895204316843</v>
      </c>
      <c r="AL212" s="11">
        <f>'OddsRatio_working_3-way'!Z212+'OddsRatio_working_3-way'!AF212</f>
        <v>1.0607085270010246</v>
      </c>
      <c r="AM212" s="11">
        <f>'OddsRatio_working_3-way'!AA212+'OddsRatio_working_3-way'!AG212</f>
        <v>-0.7471678346942654</v>
      </c>
      <c r="AN212" s="11">
        <f>'OddsRatio_working_3-way'!AB212+'OddsRatio_working_3-way'!AH212</f>
        <v>-0.31354069230675891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1.0607085270010246</v>
      </c>
      <c r="AS212" s="11">
        <f>IF(('OddsRatio_working_3-way'!X212=0),IF(Q212&gt;0,-Q212^(1/3),(-Q212)^(1/3)),'OddsRatio_working_3-way'!AM212-'OddsRatio_working_3-way'!R212/3)</f>
        <v>-0.7471678346942654</v>
      </c>
      <c r="AT212" s="11">
        <f>IF(('OddsRatio_working_3-way'!X212=0),IF(Q212&gt;0,-Q212^(1/3),(-Q212)^(1/3)),'OddsRatio_working_3-way'!AN212-'OddsRatio_working_3-way'!R212/3)</f>
        <v>-0.31354069230675891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9">
        <f t="shared" si="52"/>
        <v>0.5371921426928804</v>
      </c>
      <c r="E213" s="9">
        <f t="shared" si="53"/>
        <v>0.23681164462657867</v>
      </c>
      <c r="F213" s="9">
        <f t="shared" si="54"/>
        <v>0.22599621268054104</v>
      </c>
      <c r="G213" s="9">
        <f t="shared" si="55"/>
        <v>1.0636189170718686</v>
      </c>
      <c r="H213" s="9">
        <f t="shared" si="56"/>
        <v>1.8615313228282133</v>
      </c>
      <c r="I213" s="9">
        <f t="shared" si="57"/>
        <v>4.2227653187277623</v>
      </c>
      <c r="J213" s="9">
        <f t="shared" si="58"/>
        <v>4.4248529129714171</v>
      </c>
      <c r="K213" s="11">
        <f t="shared" si="59"/>
        <v>0.5524861878453039</v>
      </c>
      <c r="L213" s="11">
        <f t="shared" si="60"/>
        <v>0.24813895781637715</v>
      </c>
      <c r="M213" s="11">
        <f t="shared" si="61"/>
        <v>0.23696682464454977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-0.25673639996639597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0.22935522010206896</v>
      </c>
      <c r="Q213" s="11">
        <f>2*'OddsRatio_working_3-way'!K213*'OddsRatio_working_3-way'!L213*'OddsRatio_working_3-way'!M213</f>
        <v>6.497315017055777E-2</v>
      </c>
      <c r="R213" s="11">
        <f t="shared" si="62"/>
        <v>0</v>
      </c>
      <c r="S213" s="11">
        <f t="shared" si="63"/>
        <v>-0.89334905425210098</v>
      </c>
      <c r="T213" s="11">
        <f t="shared" si="64"/>
        <v>-0.25307338647368294</v>
      </c>
      <c r="U213" s="11">
        <f>'OddsRatio_working_3-way'!S213-'OddsRatio_working_3-way'!R213^2/3</f>
        <v>-0.89334905425210098</v>
      </c>
      <c r="V213" s="11">
        <f>'OddsRatio_working_3-way'!S213*'OddsRatio_working_3-way'!R213/3-2*'OddsRatio_working_3-way'!R213^3/27-'OddsRatio_working_3-way'!T213</f>
        <v>0.25307338647368294</v>
      </c>
      <c r="W213" s="11">
        <f>'OddsRatio_working_3-way'!V213^2+4*'OddsRatio_working_3-way'!U213^3/27</f>
        <v>-4.1577171035292224E-2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0.16249869997676158</v>
      </c>
      <c r="Y213" s="11">
        <f>IF('OddsRatio_working_3-way'!W213&gt;=0,IF('OddsRatio_working_3-way'!V213+SQRT('OddsRatio_working_3-way'!W213)&gt;0,0,PI()),ACOS('OddsRatio_working_3-way'!V213/(2*'OddsRatio_working_3-way'!X213)))</f>
        <v>0.67821548180482472</v>
      </c>
      <c r="Z213" s="11">
        <f>'OddsRatio_working_3-way'!X213^(1/3)*COS('OddsRatio_working_3-way'!Y213/3)</f>
        <v>0.53180945853593442</v>
      </c>
      <c r="AA213" s="11">
        <f>'OddsRatio_working_3-way'!X213^(1/3)*COS(('OddsRatio_working_3-way'!Y213+2*PI())/3)</f>
        <v>-0.3718353123014449</v>
      </c>
      <c r="AB213" s="11">
        <f>'OddsRatio_working_3-way'!X213^(1/3)*COS(('OddsRatio_working_3-way'!Y213+4*PI())/3)</f>
        <v>-0.15997414623448958</v>
      </c>
      <c r="AC213" s="11">
        <f>'OddsRatio_working_3-way'!X213^(1/3)*SIN('OddsRatio_working_3-way'!Y213/3)</f>
        <v>0.12231810125958459</v>
      </c>
      <c r="AD213" s="11">
        <f>'OddsRatio_working_3-way'!X213^(1/3)*SIN(('OddsRatio_working_3-way'!Y213+2*PI())/3)</f>
        <v>0.39940145043517389</v>
      </c>
      <c r="AE213" s="11">
        <f>'OddsRatio_working_3-way'!X213^(1/3)*SIN(('OddsRatio_working_3-way'!Y213+4*PI())/3)</f>
        <v>-0.52171955169475859</v>
      </c>
      <c r="AF213" s="11">
        <f>-'OddsRatio_working_3-way'!U213/(3*'OddsRatio_working_3-way'!X213^(1/3))*COS(('OddsRatio_working_3-way'!Y213)/3)</f>
        <v>0.53180945853593431</v>
      </c>
      <c r="AG213" s="11">
        <f>-'OddsRatio_working_3-way'!U213/(3*'OddsRatio_working_3-way'!X213^(1/3))*COS(('OddsRatio_working_3-way'!Y213+2*PI())/3)</f>
        <v>-0.37183531230144484</v>
      </c>
      <c r="AH213" s="11">
        <f>-'OddsRatio_working_3-way'!U213/(3*'OddsRatio_working_3-way'!X213^(1/3))*COS(('OddsRatio_working_3-way'!Y213+4*PI())/3)</f>
        <v>-0.15997414623448955</v>
      </c>
      <c r="AI213" s="11">
        <f>'OddsRatio_working_3-way'!U213/(3*'OddsRatio_working_3-way'!X213^(1/3))*SIN(('OddsRatio_working_3-way'!Y213)/3)</f>
        <v>-0.12231810125958456</v>
      </c>
      <c r="AJ213" s="11">
        <f>'OddsRatio_working_3-way'!U213/(3*'OddsRatio_working_3-way'!X213^(1/3))*SIN(('OddsRatio_working_3-way'!Y213+2*PI())/3)</f>
        <v>-0.39940145043517383</v>
      </c>
      <c r="AK213" s="11">
        <f>'OddsRatio_working_3-way'!U213/(3*'OddsRatio_working_3-way'!X213^(1/3))*SIN(('OddsRatio_working_3-way'!Y213+4*PI())/3)</f>
        <v>0.52171955169475848</v>
      </c>
      <c r="AL213" s="11">
        <f>'OddsRatio_working_3-way'!Z213+'OddsRatio_working_3-way'!AF213</f>
        <v>1.0636189170718686</v>
      </c>
      <c r="AM213" s="11">
        <f>'OddsRatio_working_3-way'!AA213+'OddsRatio_working_3-way'!AG213</f>
        <v>-0.74367062460288968</v>
      </c>
      <c r="AN213" s="11">
        <f>'OddsRatio_working_3-way'!AB213+'OddsRatio_working_3-way'!AH213</f>
        <v>-0.31994829246897916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1.0636189170718686</v>
      </c>
      <c r="AS213" s="11">
        <f>IF(('OddsRatio_working_3-way'!X213=0),IF(Q213&gt;0,-Q213^(1/3),(-Q213)^(1/3)),'OddsRatio_working_3-way'!AM213-'OddsRatio_working_3-way'!R213/3)</f>
        <v>-0.74367062460288968</v>
      </c>
      <c r="AT213" s="11">
        <f>IF(('OddsRatio_working_3-way'!X213=0),IF(Q213&gt;0,-Q213^(1/3),(-Q213)^(1/3)),'OddsRatio_working_3-way'!AN213-'OddsRatio_working_3-way'!R213/3)</f>
        <v>-0.31994829246897916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9">
        <f t="shared" si="52"/>
        <v>0.29585676065772576</v>
      </c>
      <c r="E214" s="9">
        <f t="shared" si="53"/>
        <v>0.28014557889913227</v>
      </c>
      <c r="F214" s="9">
        <f t="shared" si="54"/>
        <v>0.42399766044314174</v>
      </c>
      <c r="G214" s="9">
        <f t="shared" si="55"/>
        <v>1.0531035502655137</v>
      </c>
      <c r="H214" s="9">
        <f t="shared" si="56"/>
        <v>3.3800140236000615</v>
      </c>
      <c r="I214" s="9">
        <f t="shared" si="57"/>
        <v>3.5695726626478539</v>
      </c>
      <c r="J214" s="9">
        <f t="shared" si="58"/>
        <v>2.3585035798425129</v>
      </c>
      <c r="K214" s="11">
        <f t="shared" si="59"/>
        <v>0.30674846625766872</v>
      </c>
      <c r="L214" s="11">
        <f t="shared" si="60"/>
        <v>0.29069767441860467</v>
      </c>
      <c r="M214" s="11">
        <f t="shared" si="61"/>
        <v>0.4366812227074236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-0.27699788356953403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0.23324658688984407</v>
      </c>
      <c r="Q214" s="11">
        <f>2*'OddsRatio_working_3-way'!K214*'OddsRatio_working_3-way'!L214*'OddsRatio_working_3-way'!M214</f>
        <v>7.7878660063387006E-2</v>
      </c>
      <c r="R214" s="11">
        <f t="shared" si="62"/>
        <v>0</v>
      </c>
      <c r="S214" s="11">
        <f t="shared" si="63"/>
        <v>-0.84205187376925505</v>
      </c>
      <c r="T214" s="11">
        <f t="shared" si="64"/>
        <v>-0.28115254549891655</v>
      </c>
      <c r="U214" s="11">
        <f>'OddsRatio_working_3-way'!S214-'OddsRatio_working_3-way'!R214^2/3</f>
        <v>-0.84205187376925505</v>
      </c>
      <c r="V214" s="11">
        <f>'OddsRatio_working_3-way'!S214*'OddsRatio_working_3-way'!R214/3-2*'OddsRatio_working_3-way'!R214^3/27-'OddsRatio_working_3-way'!T214</f>
        <v>0.28115254549891655</v>
      </c>
      <c r="W214" s="11">
        <f>'OddsRatio_working_3-way'!V214^2+4*'OddsRatio_working_3-way'!U214^3/27</f>
        <v>-9.4062868560960966E-3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0.14870527957727026</v>
      </c>
      <c r="Y214" s="11">
        <f>IF('OddsRatio_working_3-way'!W214&gt;=0,IF('OddsRatio_working_3-way'!V214+SQRT('OddsRatio_working_3-way'!W214)&gt;0,0,PI()),ACOS('OddsRatio_working_3-way'!V214/(2*'OddsRatio_working_3-way'!X214)))</f>
        <v>0.33217663398335029</v>
      </c>
      <c r="Z214" s="11">
        <f>'OddsRatio_working_3-way'!X214^(1/3)*COS('OddsRatio_working_3-way'!Y214/3)</f>
        <v>0.52655177513275686</v>
      </c>
      <c r="AA214" s="11">
        <f>'OddsRatio_working_3-way'!X214^(1/3)*COS(('OddsRatio_working_3-way'!Y214+2*PI())/3)</f>
        <v>-0.31397489663678085</v>
      </c>
      <c r="AB214" s="11">
        <f>'OddsRatio_working_3-way'!X214^(1/3)*COS(('OddsRatio_working_3-way'!Y214+4*PI())/3)</f>
        <v>-0.21257687849597606</v>
      </c>
      <c r="AC214" s="11">
        <f>'OddsRatio_working_3-way'!X214^(1/3)*SIN('OddsRatio_working_3-way'!Y214/3)</f>
        <v>5.8542173068888481E-2</v>
      </c>
      <c r="AD214" s="11">
        <f>'OddsRatio_working_3-way'!X214^(1/3)*SIN(('OddsRatio_working_3-way'!Y214+2*PI())/3)</f>
        <v>0.42673612713831455</v>
      </c>
      <c r="AE214" s="11">
        <f>'OddsRatio_working_3-way'!X214^(1/3)*SIN(('OddsRatio_working_3-way'!Y214+4*PI())/3)</f>
        <v>-0.48527830020720275</v>
      </c>
      <c r="AF214" s="11">
        <f>-'OddsRatio_working_3-way'!U214/(3*'OddsRatio_working_3-way'!X214^(1/3))*COS(('OddsRatio_working_3-way'!Y214)/3)</f>
        <v>0.52655177513275697</v>
      </c>
      <c r="AG214" s="11">
        <f>-'OddsRatio_working_3-way'!U214/(3*'OddsRatio_working_3-way'!X214^(1/3))*COS(('OddsRatio_working_3-way'!Y214+2*PI())/3)</f>
        <v>-0.31397489663678091</v>
      </c>
      <c r="AH214" s="11">
        <f>-'OddsRatio_working_3-way'!U214/(3*'OddsRatio_working_3-way'!X214^(1/3))*COS(('OddsRatio_working_3-way'!Y214+4*PI())/3)</f>
        <v>-0.21257687849597609</v>
      </c>
      <c r="AI214" s="11">
        <f>'OddsRatio_working_3-way'!U214/(3*'OddsRatio_working_3-way'!X214^(1/3))*SIN(('OddsRatio_working_3-way'!Y214)/3)</f>
        <v>-5.8542173068888488E-2</v>
      </c>
      <c r="AJ214" s="11">
        <f>'OddsRatio_working_3-way'!U214/(3*'OddsRatio_working_3-way'!X214^(1/3))*SIN(('OddsRatio_working_3-way'!Y214+2*PI())/3)</f>
        <v>-0.42673612713831466</v>
      </c>
      <c r="AK214" s="11">
        <f>'OddsRatio_working_3-way'!U214/(3*'OddsRatio_working_3-way'!X214^(1/3))*SIN(('OddsRatio_working_3-way'!Y214+4*PI())/3)</f>
        <v>0.48527830020720286</v>
      </c>
      <c r="AL214" s="11">
        <f>'OddsRatio_working_3-way'!Z214+'OddsRatio_working_3-way'!AF214</f>
        <v>1.0531035502655137</v>
      </c>
      <c r="AM214" s="11">
        <f>'OddsRatio_working_3-way'!AA214+'OddsRatio_working_3-way'!AG214</f>
        <v>-0.62794979327356182</v>
      </c>
      <c r="AN214" s="11">
        <f>'OddsRatio_working_3-way'!AB214+'OddsRatio_working_3-way'!AH214</f>
        <v>-0.42515375699195213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1.0531035502655137</v>
      </c>
      <c r="AS214" s="11">
        <f>IF(('OddsRatio_working_3-way'!X214=0),IF(Q214&gt;0,-Q214^(1/3),(-Q214)^(1/3)),'OddsRatio_working_3-way'!AM214-'OddsRatio_working_3-way'!R214/3)</f>
        <v>-0.62794979327356182</v>
      </c>
      <c r="AT214" s="11">
        <f>IF(('OddsRatio_working_3-way'!X214=0),IF(Q214&gt;0,-Q214^(1/3),(-Q214)^(1/3)),'OddsRatio_working_3-way'!AN214-'OddsRatio_working_3-way'!R214/3)</f>
        <v>-0.42515375699195213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9">
        <f t="shared" si="52"/>
        <v>0.41136820451505274</v>
      </c>
      <c r="E215" s="9">
        <f t="shared" si="53"/>
        <v>0.28884947848410464</v>
      </c>
      <c r="F215" s="9">
        <f t="shared" si="54"/>
        <v>0.29978231700084268</v>
      </c>
      <c r="G215" s="9">
        <f t="shared" si="55"/>
        <v>1.0521413466807465</v>
      </c>
      <c r="H215" s="9">
        <f t="shared" si="56"/>
        <v>2.4309122314858151</v>
      </c>
      <c r="I215" s="9">
        <f t="shared" si="57"/>
        <v>3.4620107512329468</v>
      </c>
      <c r="J215" s="9">
        <f t="shared" si="58"/>
        <v>3.3357537896312577</v>
      </c>
      <c r="K215" s="11">
        <f t="shared" si="59"/>
        <v>0.42372881355932207</v>
      </c>
      <c r="L215" s="11">
        <f t="shared" si="60"/>
        <v>0.29940119760479045</v>
      </c>
      <c r="M215" s="11">
        <f t="shared" si="61"/>
        <v>0.3105590062111801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-0.2783513928034026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0.23324232680023677</v>
      </c>
      <c r="Q215" s="11">
        <f>2*'OddsRatio_working_3-way'!K215*'OddsRatio_working_3-way'!L215*'OddsRatio_working_3-way'!M215</f>
        <v>7.8798083378458381E-2</v>
      </c>
      <c r="R215" s="11">
        <f t="shared" si="62"/>
        <v>0</v>
      </c>
      <c r="S215" s="11">
        <f t="shared" si="63"/>
        <v>-0.83794201441260252</v>
      </c>
      <c r="T215" s="11">
        <f t="shared" si="64"/>
        <v>-0.28308851838263605</v>
      </c>
      <c r="U215" s="11">
        <f>'OddsRatio_working_3-way'!S215-'OddsRatio_working_3-way'!R215^2/3</f>
        <v>-0.83794201441260252</v>
      </c>
      <c r="V215" s="11">
        <f>'OddsRatio_working_3-way'!S215*'OddsRatio_working_3-way'!R215/3-2*'OddsRatio_working_3-way'!R215^3/27-'OddsRatio_working_3-way'!T215</f>
        <v>0.28308851838263605</v>
      </c>
      <c r="W215" s="11">
        <f>'OddsRatio_working_3-way'!V215^2+4*'OddsRatio_working_3-way'!U215^3/27</f>
        <v>-7.0250863688408882E-3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0.14761791524821519</v>
      </c>
      <c r="Y215" s="11">
        <f>IF('OddsRatio_working_3-way'!W215&gt;=0,IF('OddsRatio_working_3-way'!V215+SQRT('OddsRatio_working_3-way'!W215)&gt;0,0,PI()),ACOS('OddsRatio_working_3-way'!V215/(2*'OddsRatio_working_3-way'!X215)))</f>
        <v>0.28785315215157969</v>
      </c>
      <c r="Z215" s="11">
        <f>'OddsRatio_working_3-way'!X215^(1/3)*COS('OddsRatio_working_3-way'!Y215/3)</f>
        <v>0.52607067334037327</v>
      </c>
      <c r="AA215" s="11">
        <f>'OddsRatio_working_3-way'!X215^(1/3)*COS(('OddsRatio_working_3-way'!Y215+2*PI())/3)</f>
        <v>-0.30688437989299061</v>
      </c>
      <c r="AB215" s="11">
        <f>'OddsRatio_working_3-way'!X215^(1/3)*COS(('OddsRatio_working_3-way'!Y215+4*PI())/3)</f>
        <v>-0.21918629344738275</v>
      </c>
      <c r="AC215" s="11">
        <f>'OddsRatio_working_3-way'!X215^(1/3)*SIN('OddsRatio_working_3-way'!Y215/3)</f>
        <v>5.0632513816786837E-2</v>
      </c>
      <c r="AD215" s="11">
        <f>'OddsRatio_working_3-way'!X215^(1/3)*SIN(('OddsRatio_working_3-way'!Y215+2*PI())/3)</f>
        <v>0.4302743103903548</v>
      </c>
      <c r="AE215" s="11">
        <f>'OddsRatio_working_3-way'!X215^(1/3)*SIN(('OddsRatio_working_3-way'!Y215+4*PI())/3)</f>
        <v>-0.48090682420714159</v>
      </c>
      <c r="AF215" s="11">
        <f>-'OddsRatio_working_3-way'!U215/(3*'OddsRatio_working_3-way'!X215^(1/3))*COS(('OddsRatio_working_3-way'!Y215)/3)</f>
        <v>0.52607067334037327</v>
      </c>
      <c r="AG215" s="11">
        <f>-'OddsRatio_working_3-way'!U215/(3*'OddsRatio_working_3-way'!X215^(1/3))*COS(('OddsRatio_working_3-way'!Y215+2*PI())/3)</f>
        <v>-0.30688437989299061</v>
      </c>
      <c r="AH215" s="11">
        <f>-'OddsRatio_working_3-way'!U215/(3*'OddsRatio_working_3-way'!X215^(1/3))*COS(('OddsRatio_working_3-way'!Y215+4*PI())/3)</f>
        <v>-0.21918629344738275</v>
      </c>
      <c r="AI215" s="11">
        <f>'OddsRatio_working_3-way'!U215/(3*'OddsRatio_working_3-way'!X215^(1/3))*SIN(('OddsRatio_working_3-way'!Y215)/3)</f>
        <v>-5.0632513816786837E-2</v>
      </c>
      <c r="AJ215" s="11">
        <f>'OddsRatio_working_3-way'!U215/(3*'OddsRatio_working_3-way'!X215^(1/3))*SIN(('OddsRatio_working_3-way'!Y215+2*PI())/3)</f>
        <v>-0.4302743103903548</v>
      </c>
      <c r="AK215" s="11">
        <f>'OddsRatio_working_3-way'!U215/(3*'OddsRatio_working_3-way'!X215^(1/3))*SIN(('OddsRatio_working_3-way'!Y215+4*PI())/3)</f>
        <v>0.48090682420714159</v>
      </c>
      <c r="AL215" s="11">
        <f>'OddsRatio_working_3-way'!Z215+'OddsRatio_working_3-way'!AF215</f>
        <v>1.0521413466807465</v>
      </c>
      <c r="AM215" s="11">
        <f>'OddsRatio_working_3-way'!AA215+'OddsRatio_working_3-way'!AG215</f>
        <v>-0.61376875978598122</v>
      </c>
      <c r="AN215" s="11">
        <f>'OddsRatio_working_3-way'!AB215+'OddsRatio_working_3-way'!AH215</f>
        <v>-0.43837258689476549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1.0521413466807465</v>
      </c>
      <c r="AS215" s="11">
        <f>IF(('OddsRatio_working_3-way'!X215=0),IF(Q215&gt;0,-Q215^(1/3),(-Q215)^(1/3)),'OddsRatio_working_3-way'!AM215-'OddsRatio_working_3-way'!R215/3)</f>
        <v>-0.61376875978598122</v>
      </c>
      <c r="AT215" s="11">
        <f>IF(('OddsRatio_working_3-way'!X215=0),IF(Q215&gt;0,-Q215^(1/3),(-Q215)^(1/3)),'OddsRatio_working_3-way'!AN215-'OddsRatio_working_3-way'!R215/3)</f>
        <v>-0.43837258689476549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9">
        <f t="shared" si="52"/>
        <v>0.39445105334081898</v>
      </c>
      <c r="E216" s="9">
        <f t="shared" si="53"/>
        <v>0.29074447261508202</v>
      </c>
      <c r="F216" s="9">
        <f t="shared" si="54"/>
        <v>0.31480447404409911</v>
      </c>
      <c r="G216" s="9">
        <f t="shared" si="55"/>
        <v>1.0514854732760015</v>
      </c>
      <c r="H216" s="9">
        <f t="shared" si="56"/>
        <v>2.5351687909829623</v>
      </c>
      <c r="I216" s="9">
        <f t="shared" si="57"/>
        <v>3.4394462980003224</v>
      </c>
      <c r="J216" s="9">
        <f t="shared" si="58"/>
        <v>3.176574929681323</v>
      </c>
      <c r="K216" s="11">
        <f t="shared" si="59"/>
        <v>0.4065040650406504</v>
      </c>
      <c r="L216" s="11">
        <f t="shared" si="60"/>
        <v>0.30120481927710846</v>
      </c>
      <c r="M216" s="11">
        <f t="shared" si="61"/>
        <v>0.32573289902280134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-0.27964021016137319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0.23331588050781021</v>
      </c>
      <c r="Q216" s="11">
        <f>2*'OddsRatio_working_3-way'!K216*'OddsRatio_working_3-way'!L216*'OddsRatio_working_3-way'!M216</f>
        <v>7.9766112994123173E-2</v>
      </c>
      <c r="R216" s="11">
        <f t="shared" si="62"/>
        <v>0</v>
      </c>
      <c r="S216" s="11">
        <f t="shared" si="63"/>
        <v>-0.83434310242139209</v>
      </c>
      <c r="T216" s="11">
        <f t="shared" si="64"/>
        <v>-0.28524550510133073</v>
      </c>
      <c r="U216" s="11">
        <f>'OddsRatio_working_3-way'!S216-'OddsRatio_working_3-way'!R216^2/3</f>
        <v>-0.83434310242139209</v>
      </c>
      <c r="V216" s="11">
        <f>'OddsRatio_working_3-way'!S216*'OddsRatio_working_3-way'!R216/3-2*'OddsRatio_working_3-way'!R216^3/27-'OddsRatio_working_3-way'!T216</f>
        <v>0.28524550510133073</v>
      </c>
      <c r="W216" s="11">
        <f>'OddsRatio_working_3-way'!V216^2+4*'OddsRatio_working_3-way'!U216^3/27</f>
        <v>-4.6809187702198385E-3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0.1466679216382481</v>
      </c>
      <c r="Y216" s="11">
        <f>IF('OddsRatio_working_3-way'!W216&gt;=0,IF('OddsRatio_working_3-way'!V216+SQRT('OddsRatio_working_3-way'!W216)&gt;0,0,PI()),ACOS('OddsRatio_working_3-way'!V216/(2*'OddsRatio_working_3-way'!X216)))</f>
        <v>0.2354068114417156</v>
      </c>
      <c r="Z216" s="11">
        <f>'OddsRatio_working_3-way'!X216^(1/3)*COS('OddsRatio_working_3-way'!Y216/3)</f>
        <v>0.52574273663800086</v>
      </c>
      <c r="AA216" s="11">
        <f>'OddsRatio_working_3-way'!X216^(1/3)*COS(('OddsRatio_working_3-way'!Y216+2*PI())/3)</f>
        <v>-0.29867230070402817</v>
      </c>
      <c r="AB216" s="11">
        <f>'OddsRatio_working_3-way'!X216^(1/3)*COS(('OddsRatio_working_3-way'!Y216+4*PI())/3)</f>
        <v>-0.2270704359339728</v>
      </c>
      <c r="AC216" s="11">
        <f>'OddsRatio_working_3-way'!X216^(1/3)*SIN('OddsRatio_working_3-way'!Y216/3)</f>
        <v>4.1339355899470645E-2</v>
      </c>
      <c r="AD216" s="11">
        <f>'OddsRatio_working_3-way'!X216^(1/3)*SIN(('OddsRatio_working_3-way'!Y216+2*PI())/3)</f>
        <v>0.43463688783392512</v>
      </c>
      <c r="AE216" s="11">
        <f>'OddsRatio_working_3-way'!X216^(1/3)*SIN(('OddsRatio_working_3-way'!Y216+4*PI())/3)</f>
        <v>-0.47597624373339581</v>
      </c>
      <c r="AF216" s="11">
        <f>-'OddsRatio_working_3-way'!U216/(3*'OddsRatio_working_3-way'!X216^(1/3))*COS(('OddsRatio_working_3-way'!Y216)/3)</f>
        <v>0.52574273663800075</v>
      </c>
      <c r="AG216" s="11">
        <f>-'OddsRatio_working_3-way'!U216/(3*'OddsRatio_working_3-way'!X216^(1/3))*COS(('OddsRatio_working_3-way'!Y216+2*PI())/3)</f>
        <v>-0.29867230070402812</v>
      </c>
      <c r="AH216" s="11">
        <f>-'OddsRatio_working_3-way'!U216/(3*'OddsRatio_working_3-way'!X216^(1/3))*COS(('OddsRatio_working_3-way'!Y216+4*PI())/3)</f>
        <v>-0.22707043593397275</v>
      </c>
      <c r="AI216" s="11">
        <f>'OddsRatio_working_3-way'!U216/(3*'OddsRatio_working_3-way'!X216^(1/3))*SIN(('OddsRatio_working_3-way'!Y216)/3)</f>
        <v>-4.1339355899470631E-2</v>
      </c>
      <c r="AJ216" s="11">
        <f>'OddsRatio_working_3-way'!U216/(3*'OddsRatio_working_3-way'!X216^(1/3))*SIN(('OddsRatio_working_3-way'!Y216+2*PI())/3)</f>
        <v>-0.43463688783392507</v>
      </c>
      <c r="AK216" s="11">
        <f>'OddsRatio_working_3-way'!U216/(3*'OddsRatio_working_3-way'!X216^(1/3))*SIN(('OddsRatio_working_3-way'!Y216+4*PI())/3)</f>
        <v>0.4759762437333957</v>
      </c>
      <c r="AL216" s="11">
        <f>'OddsRatio_working_3-way'!Z216+'OddsRatio_working_3-way'!AF216</f>
        <v>1.0514854732760015</v>
      </c>
      <c r="AM216" s="11">
        <f>'OddsRatio_working_3-way'!AA216+'OddsRatio_working_3-way'!AG216</f>
        <v>-0.59734460140805634</v>
      </c>
      <c r="AN216" s="11">
        <f>'OddsRatio_working_3-way'!AB216+'OddsRatio_working_3-way'!AH216</f>
        <v>-0.45414087186794555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1.0514854732760015</v>
      </c>
      <c r="AS216" s="11">
        <f>IF(('OddsRatio_working_3-way'!X216=0),IF(Q216&gt;0,-Q216^(1/3),(-Q216)^(1/3)),'OddsRatio_working_3-way'!AM216-'OddsRatio_working_3-way'!R216/3)</f>
        <v>-0.59734460140805634</v>
      </c>
      <c r="AT216" s="11">
        <f>IF(('OddsRatio_working_3-way'!X216=0),IF(Q216&gt;0,-Q216^(1/3),(-Q216)^(1/3)),'OddsRatio_working_3-way'!AN216-'OddsRatio_working_3-way'!R216/3)</f>
        <v>-0.45414087186794555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9">
        <f t="shared" si="52"/>
        <v>0.33386063405433547</v>
      </c>
      <c r="E217" s="9">
        <f t="shared" si="53"/>
        <v>0.29737035279550278</v>
      </c>
      <c r="F217" s="9">
        <f t="shared" si="54"/>
        <v>0.36876901315016147</v>
      </c>
      <c r="G217" s="9">
        <f t="shared" si="55"/>
        <v>1.0501377836301962</v>
      </c>
      <c r="H217" s="9">
        <f t="shared" si="56"/>
        <v>2.9952617888973729</v>
      </c>
      <c r="I217" s="9">
        <f t="shared" si="57"/>
        <v>3.362810013167941</v>
      </c>
      <c r="J217" s="9">
        <f t="shared" si="58"/>
        <v>2.7117245873172195</v>
      </c>
      <c r="K217" s="11">
        <f t="shared" si="59"/>
        <v>0.34482758620689657</v>
      </c>
      <c r="L217" s="11">
        <f t="shared" si="60"/>
        <v>0.30769230769230771</v>
      </c>
      <c r="M217" s="11">
        <f t="shared" si="61"/>
        <v>0.38022813688212931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-0.28111668061845052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0.233179695615778</v>
      </c>
      <c r="Q217" s="11">
        <f>2*'OddsRatio_working_3-way'!K217*'OddsRatio_working_3-way'!L217*'OddsRatio_working_3-way'!M217</f>
        <v>8.0685015784006234E-2</v>
      </c>
      <c r="R217" s="11">
        <f t="shared" si="62"/>
        <v>0</v>
      </c>
      <c r="S217" s="11">
        <f t="shared" si="63"/>
        <v>-0.82947655437161461</v>
      </c>
      <c r="T217" s="11">
        <f t="shared" si="64"/>
        <v>-0.28701610877910544</v>
      </c>
      <c r="U217" s="11">
        <f>'OddsRatio_working_3-way'!S217-'OddsRatio_working_3-way'!R217^2/3</f>
        <v>-0.82947655437161461</v>
      </c>
      <c r="V217" s="11">
        <f>'OddsRatio_working_3-way'!S217*'OddsRatio_working_3-way'!R217/3-2*'OddsRatio_working_3-way'!R217^3/27-'OddsRatio_working_3-way'!T217</f>
        <v>0.28701610877910544</v>
      </c>
      <c r="W217" s="11">
        <f>'OddsRatio_working_3-way'!V217^2+4*'OddsRatio_working_3-way'!U217^3/27</f>
        <v>-2.1707721197830321E-3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0.14538656989082788</v>
      </c>
      <c r="Y217" s="11">
        <f>IF('OddsRatio_working_3-way'!W217&gt;=0,IF('OddsRatio_working_3-way'!V217+SQRT('OddsRatio_working_3-way'!W217)&gt;0,0,PI()),ACOS('OddsRatio_working_3-way'!V217/(2*'OddsRatio_working_3-way'!X217)))</f>
        <v>0.16092702266992576</v>
      </c>
      <c r="Z217" s="11">
        <f>'OddsRatio_working_3-way'!X217^(1/3)*COS('OddsRatio_working_3-way'!Y217/3)</f>
        <v>0.52506889181509808</v>
      </c>
      <c r="AA217" s="11">
        <f>'OddsRatio_working_3-way'!X217^(1/3)*COS(('OddsRatio_working_3-way'!Y217+2*PI())/3)</f>
        <v>-0.28695027538255014</v>
      </c>
      <c r="AB217" s="11">
        <f>'OddsRatio_working_3-way'!X217^(1/3)*COS(('OddsRatio_working_3-way'!Y217+4*PI())/3)</f>
        <v>-0.23811861643254784</v>
      </c>
      <c r="AC217" s="11">
        <f>'OddsRatio_working_3-way'!X217^(1/3)*SIN('OddsRatio_working_3-way'!Y217/3)</f>
        <v>2.819297143975982E-2</v>
      </c>
      <c r="AD217" s="11">
        <f>'OddsRatio_working_3-way'!X217^(1/3)*SIN(('OddsRatio_working_3-way'!Y217+2*PI())/3)</f>
        <v>0.44062651332893815</v>
      </c>
      <c r="AE217" s="11">
        <f>'OddsRatio_working_3-way'!X217^(1/3)*SIN(('OddsRatio_working_3-way'!Y217+4*PI())/3)</f>
        <v>-0.46881948476869795</v>
      </c>
      <c r="AF217" s="11">
        <f>-'OddsRatio_working_3-way'!U217/(3*'OddsRatio_working_3-way'!X217^(1/3))*COS(('OddsRatio_working_3-way'!Y217)/3)</f>
        <v>0.52506889181509808</v>
      </c>
      <c r="AG217" s="11">
        <f>-'OddsRatio_working_3-way'!U217/(3*'OddsRatio_working_3-way'!X217^(1/3))*COS(('OddsRatio_working_3-way'!Y217+2*PI())/3)</f>
        <v>-0.28695027538255014</v>
      </c>
      <c r="AH217" s="11">
        <f>-'OddsRatio_working_3-way'!U217/(3*'OddsRatio_working_3-way'!X217^(1/3))*COS(('OddsRatio_working_3-way'!Y217+4*PI())/3)</f>
        <v>-0.23811861643254784</v>
      </c>
      <c r="AI217" s="11">
        <f>'OddsRatio_working_3-way'!U217/(3*'OddsRatio_working_3-way'!X217^(1/3))*SIN(('OddsRatio_working_3-way'!Y217)/3)</f>
        <v>-2.819297143975982E-2</v>
      </c>
      <c r="AJ217" s="11">
        <f>'OddsRatio_working_3-way'!U217/(3*'OddsRatio_working_3-way'!X217^(1/3))*SIN(('OddsRatio_working_3-way'!Y217+2*PI())/3)</f>
        <v>-0.44062651332893815</v>
      </c>
      <c r="AK217" s="11">
        <f>'OddsRatio_working_3-way'!U217/(3*'OddsRatio_working_3-way'!X217^(1/3))*SIN(('OddsRatio_working_3-way'!Y217+4*PI())/3)</f>
        <v>0.46881948476869795</v>
      </c>
      <c r="AL217" s="11">
        <f>'OddsRatio_working_3-way'!Z217+'OddsRatio_working_3-way'!AF217</f>
        <v>1.0501377836301962</v>
      </c>
      <c r="AM217" s="11">
        <f>'OddsRatio_working_3-way'!AA217+'OddsRatio_working_3-way'!AG217</f>
        <v>-0.57390055076510027</v>
      </c>
      <c r="AN217" s="11">
        <f>'OddsRatio_working_3-way'!AB217+'OddsRatio_working_3-way'!AH217</f>
        <v>-0.47623723286509567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1.0501377836301962</v>
      </c>
      <c r="AS217" s="11">
        <f>IF(('OddsRatio_working_3-way'!X217=0),IF(Q217&gt;0,-Q217^(1/3),(-Q217)^(1/3)),'OddsRatio_working_3-way'!AM217-'OddsRatio_working_3-way'!R217/3)</f>
        <v>-0.57390055076510027</v>
      </c>
      <c r="AT217" s="11">
        <f>IF(('OddsRatio_working_3-way'!X217=0),IF(Q217&gt;0,-Q217^(1/3),(-Q217)^(1/3)),'OddsRatio_working_3-way'!AN217-'OddsRatio_working_3-way'!R217/3)</f>
        <v>-0.47623723286509567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9">
        <f t="shared" si="52"/>
        <v>0.36408261066682773</v>
      </c>
      <c r="E218" s="9">
        <f t="shared" si="53"/>
        <v>0.27867740275165576</v>
      </c>
      <c r="F218" s="9">
        <f t="shared" si="54"/>
        <v>0.35723998658151651</v>
      </c>
      <c r="G218" s="9">
        <f t="shared" si="55"/>
        <v>1.0521863814284083</v>
      </c>
      <c r="H218" s="9">
        <f t="shared" si="56"/>
        <v>2.7466293931711578</v>
      </c>
      <c r="I218" s="9">
        <f t="shared" si="57"/>
        <v>3.5883784983138844</v>
      </c>
      <c r="J218" s="9">
        <f t="shared" si="58"/>
        <v>2.7992387122425777</v>
      </c>
      <c r="K218" s="11">
        <f t="shared" si="59"/>
        <v>0.37593984962406013</v>
      </c>
      <c r="L218" s="11">
        <f t="shared" si="60"/>
        <v>0.28901734104046245</v>
      </c>
      <c r="M218" s="11">
        <f t="shared" si="61"/>
        <v>0.36900369003690037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-0.27997050408158919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0.23374456874648286</v>
      </c>
      <c r="Q218" s="11">
        <f>2*'OddsRatio_working_3-way'!K218*'OddsRatio_working_3-way'!L218*'OddsRatio_working_3-way'!M218</f>
        <v>8.018681603652926E-2</v>
      </c>
      <c r="R218" s="11">
        <f t="shared" si="62"/>
        <v>0</v>
      </c>
      <c r="S218" s="11">
        <f t="shared" si="63"/>
        <v>-0.8348899806901261</v>
      </c>
      <c r="T218" s="11">
        <f t="shared" si="64"/>
        <v>-0.28641165718357664</v>
      </c>
      <c r="U218" s="11">
        <f>'OddsRatio_working_3-way'!S218-'OddsRatio_working_3-way'!R218^2/3</f>
        <v>-0.8348899806901261</v>
      </c>
      <c r="V218" s="11">
        <f>'OddsRatio_working_3-way'!S218*'OddsRatio_working_3-way'!R218/3-2*'OddsRatio_working_3-way'!R218^3/27-'OddsRatio_working_3-way'!T218</f>
        <v>0.28641165718357664</v>
      </c>
      <c r="W218" s="11">
        <f>'OddsRatio_working_3-way'!V218^2+4*'OddsRatio_working_3-way'!U218^3/27</f>
        <v>-4.1835893967396426E-3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0.14681214763038367</v>
      </c>
      <c r="Y218" s="11">
        <f>IF('OddsRatio_working_3-way'!W218&gt;=0,IF('OddsRatio_working_3-way'!V218+SQRT('OddsRatio_working_3-way'!W218)&gt;0,0,PI()),ACOS('OddsRatio_working_3-way'!V218/(2*'OddsRatio_working_3-way'!X218)))</f>
        <v>0.22210539727133982</v>
      </c>
      <c r="Z218" s="11">
        <f>'OddsRatio_working_3-way'!X218^(1/3)*COS('OddsRatio_working_3-way'!Y218/3)</f>
        <v>0.52609319071420413</v>
      </c>
      <c r="AA218" s="11">
        <f>'OddsRatio_working_3-way'!X218^(1/3)*COS(('OddsRatio_working_3-way'!Y218+2*PI())/3)</f>
        <v>-0.29683951156216759</v>
      </c>
      <c r="AB218" s="11">
        <f>'OddsRatio_working_3-way'!X218^(1/3)*COS(('OddsRatio_working_3-way'!Y218+4*PI())/3)</f>
        <v>-0.22925367915203643</v>
      </c>
      <c r="AC218" s="11">
        <f>'OddsRatio_working_3-way'!X218^(1/3)*SIN('OddsRatio_working_3-way'!Y218/3)</f>
        <v>3.902069853539409E-2</v>
      </c>
      <c r="AD218" s="11">
        <f>'OddsRatio_working_3-way'!X218^(1/3)*SIN(('OddsRatio_working_3-way'!Y218+2*PI())/3)</f>
        <v>0.43609971864881525</v>
      </c>
      <c r="AE218" s="11">
        <f>'OddsRatio_working_3-way'!X218^(1/3)*SIN(('OddsRatio_working_3-way'!Y218+4*PI())/3)</f>
        <v>-0.47512041718420944</v>
      </c>
      <c r="AF218" s="11">
        <f>-'OddsRatio_working_3-way'!U218/(3*'OddsRatio_working_3-way'!X218^(1/3))*COS(('OddsRatio_working_3-way'!Y218)/3)</f>
        <v>0.52609319071420402</v>
      </c>
      <c r="AG218" s="11">
        <f>-'OddsRatio_working_3-way'!U218/(3*'OddsRatio_working_3-way'!X218^(1/3))*COS(('OddsRatio_working_3-way'!Y218+2*PI())/3)</f>
        <v>-0.29683951156216754</v>
      </c>
      <c r="AH218" s="11">
        <f>-'OddsRatio_working_3-way'!U218/(3*'OddsRatio_working_3-way'!X218^(1/3))*COS(('OddsRatio_working_3-way'!Y218+4*PI())/3)</f>
        <v>-0.22925367915203637</v>
      </c>
      <c r="AI218" s="11">
        <f>'OddsRatio_working_3-way'!U218/(3*'OddsRatio_working_3-way'!X218^(1/3))*SIN(('OddsRatio_working_3-way'!Y218)/3)</f>
        <v>-3.9020698535394076E-2</v>
      </c>
      <c r="AJ218" s="11">
        <f>'OddsRatio_working_3-way'!U218/(3*'OddsRatio_working_3-way'!X218^(1/3))*SIN(('OddsRatio_working_3-way'!Y218+2*PI())/3)</f>
        <v>-0.43609971864881514</v>
      </c>
      <c r="AK218" s="11">
        <f>'OddsRatio_working_3-way'!U218/(3*'OddsRatio_working_3-way'!X218^(1/3))*SIN(('OddsRatio_working_3-way'!Y218+4*PI())/3)</f>
        <v>0.47512041718420933</v>
      </c>
      <c r="AL218" s="11">
        <f>'OddsRatio_working_3-way'!Z218+'OddsRatio_working_3-way'!AF218</f>
        <v>1.0521863814284083</v>
      </c>
      <c r="AM218" s="11">
        <f>'OddsRatio_working_3-way'!AA218+'OddsRatio_working_3-way'!AG218</f>
        <v>-0.59367902312433518</v>
      </c>
      <c r="AN218" s="11">
        <f>'OddsRatio_working_3-way'!AB218+'OddsRatio_working_3-way'!AH218</f>
        <v>-0.4585073583040728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1.0521863814284083</v>
      </c>
      <c r="AS218" s="11">
        <f>IF(('OddsRatio_working_3-way'!X218=0),IF(Q218&gt;0,-Q218^(1/3),(-Q218)^(1/3)),'OddsRatio_working_3-way'!AM218-'OddsRatio_working_3-way'!R218/3)</f>
        <v>-0.59367902312433518</v>
      </c>
      <c r="AT218" s="11">
        <f>IF(('OddsRatio_working_3-way'!X218=0),IF(Q218&gt;0,-Q218^(1/3),(-Q218)^(1/3)),'OddsRatio_working_3-way'!AN218-'OddsRatio_working_3-way'!R218/3)</f>
        <v>-0.4585073583040728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9">
        <f t="shared" si="52"/>
        <v>0.57247519282782044</v>
      </c>
      <c r="E219" s="9">
        <f t="shared" si="53"/>
        <v>0.23806270723633918</v>
      </c>
      <c r="F219" s="9">
        <f t="shared" si="54"/>
        <v>0.18946209993584032</v>
      </c>
      <c r="G219" s="9">
        <f t="shared" si="55"/>
        <v>1.0668579742552728</v>
      </c>
      <c r="H219" s="9">
        <f t="shared" si="56"/>
        <v>1.7468005819786909</v>
      </c>
      <c r="I219" s="9">
        <f t="shared" si="57"/>
        <v>4.2005739227658188</v>
      </c>
      <c r="J219" s="9">
        <f t="shared" si="58"/>
        <v>5.2781004767636439</v>
      </c>
      <c r="K219" s="11">
        <f t="shared" si="59"/>
        <v>0.58823529411764708</v>
      </c>
      <c r="L219" s="11">
        <f t="shared" si="60"/>
        <v>0.25</v>
      </c>
      <c r="M219" s="11">
        <f t="shared" si="61"/>
        <v>0.19960079840319361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-0.24718210637548421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0.22631208171891509</v>
      </c>
      <c r="Q219" s="11">
        <f>2*'OddsRatio_working_3-way'!K219*'OddsRatio_working_3-way'!L219*'OddsRatio_working_3-way'!M219</f>
        <v>5.8706117177409887E-2</v>
      </c>
      <c r="R219" s="11">
        <f t="shared" si="62"/>
        <v>0</v>
      </c>
      <c r="S219" s="11">
        <f t="shared" si="63"/>
        <v>-0.91556822230138968</v>
      </c>
      <c r="T219" s="11">
        <f t="shared" si="64"/>
        <v>-0.23750148438427751</v>
      </c>
      <c r="U219" s="11">
        <f>'OddsRatio_working_3-way'!S219-'OddsRatio_working_3-way'!R219^2/3</f>
        <v>-0.91556822230138968</v>
      </c>
      <c r="V219" s="11">
        <f>'OddsRatio_working_3-way'!S219*'OddsRatio_working_3-way'!R219/3-2*'OddsRatio_working_3-way'!R219^3/27-'OddsRatio_working_3-way'!T219</f>
        <v>0.23750148438427751</v>
      </c>
      <c r="W219" s="11">
        <f>'OddsRatio_working_3-way'!V219^2+4*'OddsRatio_working_3-way'!U219^3/27</f>
        <v>-5.7295111763936063E-2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0.16859868538090034</v>
      </c>
      <c r="Y219" s="11">
        <f>IF('OddsRatio_working_3-way'!W219&gt;=0,IF('OddsRatio_working_3-way'!V219+SQRT('OddsRatio_working_3-way'!W219)&gt;0,0,PI()),ACOS('OddsRatio_working_3-way'!V219/(2*'OddsRatio_working_3-way'!X219)))</f>
        <v>0.78930383431443174</v>
      </c>
      <c r="Z219" s="11">
        <f>'OddsRatio_working_3-way'!X219^(1/3)*COS('OddsRatio_working_3-way'!Y219/3)</f>
        <v>0.53342898712763642</v>
      </c>
      <c r="AA219" s="11">
        <f>'OddsRatio_working_3-way'!X219^(1/3)*COS(('OddsRatio_working_3-way'!Y219+2*PI())/3)</f>
        <v>-0.3911419517245287</v>
      </c>
      <c r="AB219" s="11">
        <f>'OddsRatio_working_3-way'!X219^(1/3)*COS(('OddsRatio_working_3-way'!Y219+4*PI())/3)</f>
        <v>-0.14228703540310791</v>
      </c>
      <c r="AC219" s="11">
        <f>'OddsRatio_working_3-way'!X219^(1/3)*SIN('OddsRatio_working_3-way'!Y219/3)</f>
        <v>0.14367645292733405</v>
      </c>
      <c r="AD219" s="11">
        <f>'OddsRatio_working_3-way'!X219^(1/3)*SIN(('OddsRatio_working_3-way'!Y219+2*PI())/3)</f>
        <v>0.3901248275038684</v>
      </c>
      <c r="AE219" s="11">
        <f>'OddsRatio_working_3-way'!X219^(1/3)*SIN(('OddsRatio_working_3-way'!Y219+4*PI())/3)</f>
        <v>-0.53380128043120256</v>
      </c>
      <c r="AF219" s="11">
        <f>-'OddsRatio_working_3-way'!U219/(3*'OddsRatio_working_3-way'!X219^(1/3))*COS(('OddsRatio_working_3-way'!Y219)/3)</f>
        <v>0.53342898712763642</v>
      </c>
      <c r="AG219" s="11">
        <f>-'OddsRatio_working_3-way'!U219/(3*'OddsRatio_working_3-way'!X219^(1/3))*COS(('OddsRatio_working_3-way'!Y219+2*PI())/3)</f>
        <v>-0.3911419517245287</v>
      </c>
      <c r="AH219" s="11">
        <f>-'OddsRatio_working_3-way'!U219/(3*'OddsRatio_working_3-way'!X219^(1/3))*COS(('OddsRatio_working_3-way'!Y219+4*PI())/3)</f>
        <v>-0.14228703540310791</v>
      </c>
      <c r="AI219" s="11">
        <f>'OddsRatio_working_3-way'!U219/(3*'OddsRatio_working_3-way'!X219^(1/3))*SIN(('OddsRatio_working_3-way'!Y219)/3)</f>
        <v>-0.14367645292733405</v>
      </c>
      <c r="AJ219" s="11">
        <f>'OddsRatio_working_3-way'!U219/(3*'OddsRatio_working_3-way'!X219^(1/3))*SIN(('OddsRatio_working_3-way'!Y219+2*PI())/3)</f>
        <v>-0.3901248275038684</v>
      </c>
      <c r="AK219" s="11">
        <f>'OddsRatio_working_3-way'!U219/(3*'OddsRatio_working_3-way'!X219^(1/3))*SIN(('OddsRatio_working_3-way'!Y219+4*PI())/3)</f>
        <v>0.53380128043120256</v>
      </c>
      <c r="AL219" s="11">
        <f>'OddsRatio_working_3-way'!Z219+'OddsRatio_working_3-way'!AF219</f>
        <v>1.0668579742552728</v>
      </c>
      <c r="AM219" s="11">
        <f>'OddsRatio_working_3-way'!AA219+'OddsRatio_working_3-way'!AG219</f>
        <v>-0.78228390344905741</v>
      </c>
      <c r="AN219" s="11">
        <f>'OddsRatio_working_3-way'!AB219+'OddsRatio_working_3-way'!AH219</f>
        <v>-0.28457407080621583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1.0668579742552728</v>
      </c>
      <c r="AS219" s="11">
        <f>IF(('OddsRatio_working_3-way'!X219=0),IF(Q219&gt;0,-Q219^(1/3),(-Q219)^(1/3)),'OddsRatio_working_3-way'!AM219-'OddsRatio_working_3-way'!R219/3)</f>
        <v>-0.78228390344905741</v>
      </c>
      <c r="AT219" s="11">
        <f>IF(('OddsRatio_working_3-way'!X219=0),IF(Q219&gt;0,-Q219^(1/3),(-Q219)^(1/3)),'OddsRatio_working_3-way'!AN219-'OddsRatio_working_3-way'!R219/3)</f>
        <v>-0.28457407080621583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9">
        <f t="shared" si="52"/>
        <v>0.63273409894712995</v>
      </c>
      <c r="E220" s="9">
        <f t="shared" si="53"/>
        <v>0.22800254979627413</v>
      </c>
      <c r="F220" s="9">
        <f t="shared" si="54"/>
        <v>0.13926335125659586</v>
      </c>
      <c r="G220" s="9">
        <f t="shared" si="55"/>
        <v>1.0748939248232712</v>
      </c>
      <c r="H220" s="9">
        <f t="shared" si="56"/>
        <v>1.5804427194045663</v>
      </c>
      <c r="I220" s="9">
        <f t="shared" si="57"/>
        <v>4.3859158631933042</v>
      </c>
      <c r="J220" s="9">
        <f t="shared" si="58"/>
        <v>7.1806400677338109</v>
      </c>
      <c r="K220" s="11">
        <f t="shared" si="59"/>
        <v>0.64935064935064934</v>
      </c>
      <c r="L220" s="11">
        <f t="shared" si="60"/>
        <v>0.24096385542168672</v>
      </c>
      <c r="M220" s="11">
        <f t="shared" si="61"/>
        <v>0.14814814814814814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-0.22672508214676879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0.21882624292262842</v>
      </c>
      <c r="Q220" s="11">
        <f>2*'OddsRatio_working_3-way'!K220*'OddsRatio_working_3-way'!L220*'OddsRatio_working_3-way'!M220</f>
        <v>4.6361492144624671E-2</v>
      </c>
      <c r="R220" s="11">
        <f t="shared" si="62"/>
        <v>0</v>
      </c>
      <c r="S220" s="11">
        <f t="shared" si="63"/>
        <v>-0.96516115839787364</v>
      </c>
      <c r="T220" s="11">
        <f t="shared" si="64"/>
        <v>-0.20448329627073597</v>
      </c>
      <c r="U220" s="11">
        <f>'OddsRatio_working_3-way'!S220-'OddsRatio_working_3-way'!R220^2/3</f>
        <v>-0.96516115839787364</v>
      </c>
      <c r="V220" s="11">
        <f>'OddsRatio_working_3-way'!S220*'OddsRatio_working_3-way'!R220/3-2*'OddsRatio_working_3-way'!R220^3/27-'OddsRatio_working_3-way'!T220</f>
        <v>0.20448329627073597</v>
      </c>
      <c r="W220" s="11">
        <f>'OddsRatio_working_3-way'!V220^2+4*'OddsRatio_working_3-way'!U220^3/27</f>
        <v>-9.1383977750756601E-2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0.18248109231130097</v>
      </c>
      <c r="Y220" s="11">
        <f>IF('OddsRatio_working_3-way'!W220&gt;=0,IF('OddsRatio_working_3-way'!V220+SQRT('OddsRatio_working_3-way'!W220)&gt;0,0,PI()),ACOS('OddsRatio_working_3-way'!V220/(2*'OddsRatio_working_3-way'!X220)))</f>
        <v>0.97606497130049386</v>
      </c>
      <c r="Z220" s="11">
        <f>'OddsRatio_working_3-way'!X220^(1/3)*COS('OddsRatio_working_3-way'!Y220/3)</f>
        <v>0.53744696241163559</v>
      </c>
      <c r="AA220" s="11">
        <f>'OddsRatio_working_3-way'!X220^(1/3)*COS(('OddsRatio_working_3-way'!Y220+2*PI())/3)</f>
        <v>-0.425737370863223</v>
      </c>
      <c r="AB220" s="11">
        <f>'OddsRatio_working_3-way'!X220^(1/3)*COS(('OddsRatio_working_3-way'!Y220+4*PI())/3)</f>
        <v>-0.11170959154841276</v>
      </c>
      <c r="AC220" s="11">
        <f>'OddsRatio_working_3-way'!X220^(1/3)*SIN('OddsRatio_working_3-way'!Y220/3)</f>
        <v>0.18130402292042638</v>
      </c>
      <c r="AD220" s="11">
        <f>'OddsRatio_working_3-way'!X220^(1/3)*SIN(('OddsRatio_working_3-way'!Y220+2*PI())/3)</f>
        <v>0.3747907111750437</v>
      </c>
      <c r="AE220" s="11">
        <f>'OddsRatio_working_3-way'!X220^(1/3)*SIN(('OddsRatio_working_3-way'!Y220+4*PI())/3)</f>
        <v>-0.55609473409546983</v>
      </c>
      <c r="AF220" s="11">
        <f>-'OddsRatio_working_3-way'!U220/(3*'OddsRatio_working_3-way'!X220^(1/3))*COS(('OddsRatio_working_3-way'!Y220)/3)</f>
        <v>0.53744696241163559</v>
      </c>
      <c r="AG220" s="11">
        <f>-'OddsRatio_working_3-way'!U220/(3*'OddsRatio_working_3-way'!X220^(1/3))*COS(('OddsRatio_working_3-way'!Y220+2*PI())/3)</f>
        <v>-0.425737370863223</v>
      </c>
      <c r="AH220" s="11">
        <f>-'OddsRatio_working_3-way'!U220/(3*'OddsRatio_working_3-way'!X220^(1/3))*COS(('OddsRatio_working_3-way'!Y220+4*PI())/3)</f>
        <v>-0.11170959154841276</v>
      </c>
      <c r="AI220" s="11">
        <f>'OddsRatio_working_3-way'!U220/(3*'OddsRatio_working_3-way'!X220^(1/3))*SIN(('OddsRatio_working_3-way'!Y220)/3)</f>
        <v>-0.18130402292042638</v>
      </c>
      <c r="AJ220" s="11">
        <f>'OddsRatio_working_3-way'!U220/(3*'OddsRatio_working_3-way'!X220^(1/3))*SIN(('OddsRatio_working_3-way'!Y220+2*PI())/3)</f>
        <v>-0.3747907111750437</v>
      </c>
      <c r="AK220" s="11">
        <f>'OddsRatio_working_3-way'!U220/(3*'OddsRatio_working_3-way'!X220^(1/3))*SIN(('OddsRatio_working_3-way'!Y220+4*PI())/3)</f>
        <v>0.55609473409546983</v>
      </c>
      <c r="AL220" s="11">
        <f>'OddsRatio_working_3-way'!Z220+'OddsRatio_working_3-way'!AF220</f>
        <v>1.0748939248232712</v>
      </c>
      <c r="AM220" s="11">
        <f>'OddsRatio_working_3-way'!AA220+'OddsRatio_working_3-way'!AG220</f>
        <v>-0.85147474172644599</v>
      </c>
      <c r="AN220" s="11">
        <f>'OddsRatio_working_3-way'!AB220+'OddsRatio_working_3-way'!AH220</f>
        <v>-0.22341918309682551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1.0748939248232712</v>
      </c>
      <c r="AS220" s="11">
        <f>IF(('OddsRatio_working_3-way'!X220=0),IF(Q220&gt;0,-Q220^(1/3),(-Q220)^(1/3)),'OddsRatio_working_3-way'!AM220-'OddsRatio_working_3-way'!R220/3)</f>
        <v>-0.85147474172644599</v>
      </c>
      <c r="AT220" s="11">
        <f>IF(('OddsRatio_working_3-way'!X220=0),IF(Q220&gt;0,-Q220^(1/3),(-Q220)^(1/3)),'OddsRatio_working_3-way'!AN220-'OddsRatio_working_3-way'!R220/3)</f>
        <v>-0.22341918309682551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9">
        <f t="shared" si="52"/>
        <v>0.33345384453614468</v>
      </c>
      <c r="E221" s="9">
        <f t="shared" si="53"/>
        <v>0.27547053173467217</v>
      </c>
      <c r="F221" s="9">
        <f t="shared" si="54"/>
        <v>0.39107562372918303</v>
      </c>
      <c r="G221" s="9">
        <f t="shared" si="55"/>
        <v>1.052060942711913</v>
      </c>
      <c r="H221" s="9">
        <f t="shared" si="56"/>
        <v>2.9989157911526347</v>
      </c>
      <c r="I221" s="9">
        <f t="shared" si="57"/>
        <v>3.6301523567797824</v>
      </c>
      <c r="J221" s="9">
        <f t="shared" si="58"/>
        <v>2.5570501952136309</v>
      </c>
      <c r="K221" s="11">
        <f t="shared" si="59"/>
        <v>0.34482758620689657</v>
      </c>
      <c r="L221" s="11">
        <f t="shared" si="60"/>
        <v>0.2857142857142857</v>
      </c>
      <c r="M221" s="11">
        <f t="shared" si="61"/>
        <v>0.40322580645161293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-0.27927856348323532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0.23359288097886544</v>
      </c>
      <c r="Q221" s="11">
        <f>2*'OddsRatio_working_3-way'!K221*'OddsRatio_working_3-way'!L221*'OddsRatio_working_3-way'!M221</f>
        <v>7.9453360877165119E-2</v>
      </c>
      <c r="R221" s="11">
        <f t="shared" si="62"/>
        <v>0</v>
      </c>
      <c r="S221" s="11">
        <f t="shared" si="63"/>
        <v>-0.83641536273115236</v>
      </c>
      <c r="T221" s="11">
        <f t="shared" si="64"/>
        <v>-0.28449502133712667</v>
      </c>
      <c r="U221" s="11">
        <f>'OddsRatio_working_3-way'!S221-'OddsRatio_working_3-way'!R221^2/3</f>
        <v>-0.83641536273115236</v>
      </c>
      <c r="V221" s="11">
        <f>'OddsRatio_working_3-way'!S221*'OddsRatio_working_3-way'!R221/3-2*'OddsRatio_working_3-way'!R221^3/27-'OddsRatio_working_3-way'!T221</f>
        <v>0.28449502133712667</v>
      </c>
      <c r="W221" s="11">
        <f>'OddsRatio_working_3-way'!V221^2+4*'OddsRatio_working_3-way'!U221^3/27</f>
        <v>-5.7512309560798364E-3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0.14721468007784752</v>
      </c>
      <c r="Y221" s="11">
        <f>IF('OddsRatio_working_3-way'!W221&gt;=0,IF('OddsRatio_working_3-way'!V221+SQRT('OddsRatio_working_3-way'!W221)&gt;0,0,PI()),ACOS('OddsRatio_working_3-way'!V221/(2*'OddsRatio_working_3-way'!X221)))</f>
        <v>0.26050896662802003</v>
      </c>
      <c r="Z221" s="11">
        <f>'OddsRatio_working_3-way'!X221^(1/3)*COS('OddsRatio_working_3-way'!Y221/3)</f>
        <v>0.52603047135595649</v>
      </c>
      <c r="AA221" s="11">
        <f>'OddsRatio_working_3-way'!X221^(1/3)*COS(('OddsRatio_working_3-way'!Y221+2*PI())/3)</f>
        <v>-0.302673754139474</v>
      </c>
      <c r="AB221" s="11">
        <f>'OddsRatio_working_3-way'!X221^(1/3)*COS(('OddsRatio_working_3-way'!Y221+4*PI())/3)</f>
        <v>-0.22335671721648254</v>
      </c>
      <c r="AC221" s="11">
        <f>'OddsRatio_working_3-way'!X221^(1/3)*SIN('OddsRatio_working_3-way'!Y221/3)</f>
        <v>4.57937126188128E-2</v>
      </c>
      <c r="AD221" s="11">
        <f>'OddsRatio_working_3-way'!X221^(1/3)*SIN(('OddsRatio_working_3-way'!Y221+2*PI())/3)</f>
        <v>0.43265889504955446</v>
      </c>
      <c r="AE221" s="11">
        <f>'OddsRatio_working_3-way'!X221^(1/3)*SIN(('OddsRatio_working_3-way'!Y221+4*PI())/3)</f>
        <v>-0.47845260766836706</v>
      </c>
      <c r="AF221" s="11">
        <f>-'OddsRatio_working_3-way'!U221/(3*'OddsRatio_working_3-way'!X221^(1/3))*COS(('OddsRatio_working_3-way'!Y221)/3)</f>
        <v>0.52603047135595649</v>
      </c>
      <c r="AG221" s="11">
        <f>-'OddsRatio_working_3-way'!U221/(3*'OddsRatio_working_3-way'!X221^(1/3))*COS(('OddsRatio_working_3-way'!Y221+2*PI())/3)</f>
        <v>-0.302673754139474</v>
      </c>
      <c r="AH221" s="11">
        <f>-'OddsRatio_working_3-way'!U221/(3*'OddsRatio_working_3-way'!X221^(1/3))*COS(('OddsRatio_working_3-way'!Y221+4*PI())/3)</f>
        <v>-0.22335671721648254</v>
      </c>
      <c r="AI221" s="11">
        <f>'OddsRatio_working_3-way'!U221/(3*'OddsRatio_working_3-way'!X221^(1/3))*SIN(('OddsRatio_working_3-way'!Y221)/3)</f>
        <v>-4.57937126188128E-2</v>
      </c>
      <c r="AJ221" s="11">
        <f>'OddsRatio_working_3-way'!U221/(3*'OddsRatio_working_3-way'!X221^(1/3))*SIN(('OddsRatio_working_3-way'!Y221+2*PI())/3)</f>
        <v>-0.43265889504955446</v>
      </c>
      <c r="AK221" s="11">
        <f>'OddsRatio_working_3-way'!U221/(3*'OddsRatio_working_3-way'!X221^(1/3))*SIN(('OddsRatio_working_3-way'!Y221+4*PI())/3)</f>
        <v>0.47845260766836706</v>
      </c>
      <c r="AL221" s="11">
        <f>'OddsRatio_working_3-way'!Z221+'OddsRatio_working_3-way'!AF221</f>
        <v>1.052060942711913</v>
      </c>
      <c r="AM221" s="11">
        <f>'OddsRatio_working_3-way'!AA221+'OddsRatio_working_3-way'!AG221</f>
        <v>-0.60534750827894801</v>
      </c>
      <c r="AN221" s="11">
        <f>'OddsRatio_working_3-way'!AB221+'OddsRatio_working_3-way'!AH221</f>
        <v>-0.44671343443296507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1.052060942711913</v>
      </c>
      <c r="AS221" s="11">
        <f>IF(('OddsRatio_working_3-way'!X221=0),IF(Q221&gt;0,-Q221^(1/3),(-Q221)^(1/3)),'OddsRatio_working_3-way'!AM221-'OddsRatio_working_3-way'!R221/3)</f>
        <v>-0.60534750827894801</v>
      </c>
      <c r="AT221" s="11">
        <f>IF(('OddsRatio_working_3-way'!X221=0),IF(Q221&gt;0,-Q221^(1/3),(-Q221)^(1/3)),'OddsRatio_working_3-way'!AN221-'OddsRatio_working_3-way'!R221/3)</f>
        <v>-0.44671343443296507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9">
        <f t="shared" si="52"/>
        <v>0.52068322721089377</v>
      </c>
      <c r="E222" s="9">
        <f t="shared" si="53"/>
        <v>0.24451827606796511</v>
      </c>
      <c r="F222" s="9">
        <f t="shared" si="54"/>
        <v>0.23479849672114109</v>
      </c>
      <c r="G222" s="9">
        <f t="shared" si="55"/>
        <v>1.0581074836018765</v>
      </c>
      <c r="H222" s="9">
        <f t="shared" si="56"/>
        <v>1.9205535107336331</v>
      </c>
      <c r="I222" s="9">
        <f t="shared" si="57"/>
        <v>4.0896738521174791</v>
      </c>
      <c r="J222" s="9">
        <f t="shared" si="58"/>
        <v>4.2589710494937796</v>
      </c>
      <c r="K222" s="11">
        <f t="shared" si="59"/>
        <v>0.53475935828876997</v>
      </c>
      <c r="L222" s="11">
        <f t="shared" si="60"/>
        <v>0.25510204081632654</v>
      </c>
      <c r="M222" s="11">
        <f t="shared" si="61"/>
        <v>0.24509803921568626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-0.26161641127039059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0.22970418113769567</v>
      </c>
      <c r="Q222" s="11">
        <f>2*'OddsRatio_working_3-way'!K222*'OddsRatio_working_3-way'!L222*'OddsRatio_working_3-way'!M222</f>
        <v>6.687166845347764E-2</v>
      </c>
      <c r="R222" s="11">
        <f t="shared" si="62"/>
        <v>0</v>
      </c>
      <c r="S222" s="11">
        <f t="shared" si="63"/>
        <v>-0.87801900508560826</v>
      </c>
      <c r="T222" s="11">
        <f t="shared" si="64"/>
        <v>-0.25560960846742603</v>
      </c>
      <c r="U222" s="11">
        <f>'OddsRatio_working_3-way'!S222-'OddsRatio_working_3-way'!R222^2/3</f>
        <v>-0.87801900508560826</v>
      </c>
      <c r="V222" s="11">
        <f>'OddsRatio_working_3-way'!S222*'OddsRatio_working_3-way'!R222/3-2*'OddsRatio_working_3-way'!R222^3/27-'OddsRatio_working_3-way'!T222</f>
        <v>0.25560960846742603</v>
      </c>
      <c r="W222" s="11">
        <f>'OddsRatio_working_3-way'!V222^2+4*'OddsRatio_working_3-way'!U222^3/27</f>
        <v>-3.4942262148111705E-2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0.15833393042000074</v>
      </c>
      <c r="Y222" s="11">
        <f>IF('OddsRatio_working_3-way'!W222&gt;=0,IF('OddsRatio_working_3-way'!V222+SQRT('OddsRatio_working_3-way'!W222)&gt;0,0,PI()),ACOS('OddsRatio_working_3-way'!V222/(2*'OddsRatio_working_3-way'!X222)))</f>
        <v>0.63142832647024583</v>
      </c>
      <c r="Z222" s="11">
        <f>'OddsRatio_working_3-way'!X222^(1/3)*COS('OddsRatio_working_3-way'!Y222/3)</f>
        <v>0.52905374180093823</v>
      </c>
      <c r="AA222" s="11">
        <f>'OddsRatio_working_3-way'!X222^(1/3)*COS(('OddsRatio_working_3-way'!Y222+2*PI())/3)</f>
        <v>-0.36241126693079528</v>
      </c>
      <c r="AB222" s="11">
        <f>'OddsRatio_working_3-way'!X222^(1/3)*COS(('OddsRatio_working_3-way'!Y222+4*PI())/3)</f>
        <v>-0.1666424748701428</v>
      </c>
      <c r="AC222" s="11">
        <f>'OddsRatio_working_3-way'!X222^(1/3)*SIN('OddsRatio_working_3-way'!Y222/3)</f>
        <v>0.1130271647951455</v>
      </c>
      <c r="AD222" s="11">
        <f>'OddsRatio_working_3-way'!X222^(1/3)*SIN(('OddsRatio_working_3-way'!Y222+2*PI())/3)</f>
        <v>0.4016603979692529</v>
      </c>
      <c r="AE222" s="11">
        <f>'OddsRatio_working_3-way'!X222^(1/3)*SIN(('OddsRatio_working_3-way'!Y222+4*PI())/3)</f>
        <v>-0.51468756276439842</v>
      </c>
      <c r="AF222" s="11">
        <f>-'OddsRatio_working_3-way'!U222/(3*'OddsRatio_working_3-way'!X222^(1/3))*COS(('OddsRatio_working_3-way'!Y222)/3)</f>
        <v>0.52905374180093823</v>
      </c>
      <c r="AG222" s="11">
        <f>-'OddsRatio_working_3-way'!U222/(3*'OddsRatio_working_3-way'!X222^(1/3))*COS(('OddsRatio_working_3-way'!Y222+2*PI())/3)</f>
        <v>-0.36241126693079528</v>
      </c>
      <c r="AH222" s="11">
        <f>-'OddsRatio_working_3-way'!U222/(3*'OddsRatio_working_3-way'!X222^(1/3))*COS(('OddsRatio_working_3-way'!Y222+4*PI())/3)</f>
        <v>-0.1666424748701428</v>
      </c>
      <c r="AI222" s="11">
        <f>'OddsRatio_working_3-way'!U222/(3*'OddsRatio_working_3-way'!X222^(1/3))*SIN(('OddsRatio_working_3-way'!Y222)/3)</f>
        <v>-0.1130271647951455</v>
      </c>
      <c r="AJ222" s="11">
        <f>'OddsRatio_working_3-way'!U222/(3*'OddsRatio_working_3-way'!X222^(1/3))*SIN(('OddsRatio_working_3-way'!Y222+2*PI())/3)</f>
        <v>-0.4016603979692529</v>
      </c>
      <c r="AK222" s="11">
        <f>'OddsRatio_working_3-way'!U222/(3*'OddsRatio_working_3-way'!X222^(1/3))*SIN(('OddsRatio_working_3-way'!Y222+4*PI())/3)</f>
        <v>0.51468756276439842</v>
      </c>
      <c r="AL222" s="11">
        <f>'OddsRatio_working_3-way'!Z222+'OddsRatio_working_3-way'!AF222</f>
        <v>1.0581074836018765</v>
      </c>
      <c r="AM222" s="11">
        <f>'OddsRatio_working_3-way'!AA222+'OddsRatio_working_3-way'!AG222</f>
        <v>-0.72482253386159057</v>
      </c>
      <c r="AN222" s="11">
        <f>'OddsRatio_working_3-way'!AB222+'OddsRatio_working_3-way'!AH222</f>
        <v>-0.33328494974028561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1.0581074836018765</v>
      </c>
      <c r="AS222" s="11">
        <f>IF(('OddsRatio_working_3-way'!X222=0),IF(Q222&gt;0,-Q222^(1/3),(-Q222)^(1/3)),'OddsRatio_working_3-way'!AM222-'OddsRatio_working_3-way'!R222/3)</f>
        <v>-0.72482253386159057</v>
      </c>
      <c r="AT222" s="11">
        <f>IF(('OddsRatio_working_3-way'!X222=0),IF(Q222&gt;0,-Q222^(1/3),(-Q222)^(1/3)),'OddsRatio_working_3-way'!AN222-'OddsRatio_working_3-way'!R222/3)</f>
        <v>-0.33328494974028561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9">
        <f t="shared" si="52"/>
        <v>0.4478777115930887</v>
      </c>
      <c r="E223" s="9">
        <f t="shared" si="53"/>
        <v>0.26443868399718784</v>
      </c>
      <c r="F223" s="9">
        <f t="shared" si="54"/>
        <v>0.28768360440972346</v>
      </c>
      <c r="G223" s="9">
        <f t="shared" si="55"/>
        <v>1.0536344622335543</v>
      </c>
      <c r="H223" s="9">
        <f t="shared" si="56"/>
        <v>2.2327523208132583</v>
      </c>
      <c r="I223" s="9">
        <f t="shared" si="57"/>
        <v>3.7815949802965836</v>
      </c>
      <c r="J223" s="9">
        <f t="shared" si="58"/>
        <v>3.476040986248853</v>
      </c>
      <c r="K223" s="11">
        <f t="shared" si="59"/>
        <v>0.46082949308755761</v>
      </c>
      <c r="L223" s="11">
        <f t="shared" si="60"/>
        <v>0.27472527472527469</v>
      </c>
      <c r="M223" s="11">
        <f t="shared" si="61"/>
        <v>0.29850746268656714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-0.27431637074666182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0.23279561074457561</v>
      </c>
      <c r="Q223" s="11">
        <f>2*'OddsRatio_working_3-way'!K223*'OddsRatio_working_3-way'!L223*'OddsRatio_working_3-way'!M223</f>
        <v>7.5582990501485578E-2</v>
      </c>
      <c r="R223" s="11">
        <f t="shared" si="62"/>
        <v>0</v>
      </c>
      <c r="S223" s="11">
        <f t="shared" si="63"/>
        <v>-0.84863914651148653</v>
      </c>
      <c r="T223" s="11">
        <f t="shared" si="64"/>
        <v>-0.27553219042580729</v>
      </c>
      <c r="U223" s="11">
        <f>'OddsRatio_working_3-way'!S223-'OddsRatio_working_3-way'!R223^2/3</f>
        <v>-0.84863914651148653</v>
      </c>
      <c r="V223" s="11">
        <f>'OddsRatio_working_3-way'!S223*'OddsRatio_working_3-way'!R223/3-2*'OddsRatio_working_3-way'!R223^3/27-'OddsRatio_working_3-way'!T223</f>
        <v>0.27553219042580729</v>
      </c>
      <c r="W223" s="11">
        <f>'OddsRatio_working_3-way'!V223^2+4*'OddsRatio_working_3-way'!U223^3/27</f>
        <v>-1.4627207586579802E-2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0.15045364364765576</v>
      </c>
      <c r="Y223" s="11">
        <f>IF('OddsRatio_working_3-way'!W223&gt;=0,IF('OddsRatio_working_3-way'!V223+SQRT('OddsRatio_working_3-way'!W223)&gt;0,0,PI()),ACOS('OddsRatio_working_3-way'!V223/(2*'OddsRatio_working_3-way'!X223)))</f>
        <v>0.41362117680249422</v>
      </c>
      <c r="Z223" s="11">
        <f>'OddsRatio_working_3-way'!X223^(1/3)*COS('OddsRatio_working_3-way'!Y223/3)</f>
        <v>0.52681723111677714</v>
      </c>
      <c r="AA223" s="11">
        <f>'OddsRatio_working_3-way'!X223^(1/3)*COS(('OddsRatio_working_3-way'!Y223+2*PI())/3)</f>
        <v>-0.32671335769285181</v>
      </c>
      <c r="AB223" s="11">
        <f>'OddsRatio_working_3-way'!X223^(1/3)*COS(('OddsRatio_working_3-way'!Y223+4*PI())/3)</f>
        <v>-0.20010387342392538</v>
      </c>
      <c r="AC223" s="11">
        <f>'OddsRatio_working_3-way'!X223^(1/3)*SIN('OddsRatio_working_3-way'!Y223/3)</f>
        <v>7.3098019824624383E-2</v>
      </c>
      <c r="AD223" s="11">
        <f>'OddsRatio_working_3-way'!X223^(1/3)*SIN(('OddsRatio_working_3-way'!Y223+2*PI())/3)</f>
        <v>0.41968809538619462</v>
      </c>
      <c r="AE223" s="11">
        <f>'OddsRatio_working_3-way'!X223^(1/3)*SIN(('OddsRatio_working_3-way'!Y223+4*PI())/3)</f>
        <v>-0.492786115210819</v>
      </c>
      <c r="AF223" s="11">
        <f>-'OddsRatio_working_3-way'!U223/(3*'OddsRatio_working_3-way'!X223^(1/3))*COS(('OddsRatio_working_3-way'!Y223)/3)</f>
        <v>0.52681723111677703</v>
      </c>
      <c r="AG223" s="11">
        <f>-'OddsRatio_working_3-way'!U223/(3*'OddsRatio_working_3-way'!X223^(1/3))*COS(('OddsRatio_working_3-way'!Y223+2*PI())/3)</f>
        <v>-0.32671335769285176</v>
      </c>
      <c r="AH223" s="11">
        <f>-'OddsRatio_working_3-way'!U223/(3*'OddsRatio_working_3-way'!X223^(1/3))*COS(('OddsRatio_working_3-way'!Y223+4*PI())/3)</f>
        <v>-0.20010387342392535</v>
      </c>
      <c r="AI223" s="11">
        <f>'OddsRatio_working_3-way'!U223/(3*'OddsRatio_working_3-way'!X223^(1/3))*SIN(('OddsRatio_working_3-way'!Y223)/3)</f>
        <v>-7.3098019824624355E-2</v>
      </c>
      <c r="AJ223" s="11">
        <f>'OddsRatio_working_3-way'!U223/(3*'OddsRatio_working_3-way'!X223^(1/3))*SIN(('OddsRatio_working_3-way'!Y223+2*PI())/3)</f>
        <v>-0.4196880953861945</v>
      </c>
      <c r="AK223" s="11">
        <f>'OddsRatio_working_3-way'!U223/(3*'OddsRatio_working_3-way'!X223^(1/3))*SIN(('OddsRatio_working_3-way'!Y223+4*PI())/3)</f>
        <v>0.49278611521081889</v>
      </c>
      <c r="AL223" s="11">
        <f>'OddsRatio_working_3-way'!Z223+'OddsRatio_working_3-way'!AF223</f>
        <v>1.0536344622335543</v>
      </c>
      <c r="AM223" s="11">
        <f>'OddsRatio_working_3-way'!AA223+'OddsRatio_working_3-way'!AG223</f>
        <v>-0.65342671538570363</v>
      </c>
      <c r="AN223" s="11">
        <f>'OddsRatio_working_3-way'!AB223+'OddsRatio_working_3-way'!AH223</f>
        <v>-0.40020774684785076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1.0536344622335543</v>
      </c>
      <c r="AS223" s="11">
        <f>IF(('OddsRatio_working_3-way'!X223=0),IF(Q223&gt;0,-Q223^(1/3),(-Q223)^(1/3)),'OddsRatio_working_3-way'!AM223-'OddsRatio_working_3-way'!R223/3)</f>
        <v>-0.65342671538570363</v>
      </c>
      <c r="AT223" s="11">
        <f>IF(('OddsRatio_working_3-way'!X223=0),IF(Q223&gt;0,-Q223^(1/3),(-Q223)^(1/3)),'OddsRatio_working_3-way'!AN223-'OddsRatio_working_3-way'!R223/3)</f>
        <v>-0.40020774684785076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9">
        <f t="shared" si="52"/>
        <v>0.42802907468459817</v>
      </c>
      <c r="E224" s="9">
        <f t="shared" si="53"/>
        <v>0.27867541918989408</v>
      </c>
      <c r="F224" s="9">
        <f t="shared" si="54"/>
        <v>0.29329550612550781</v>
      </c>
      <c r="G224" s="9">
        <f t="shared" si="55"/>
        <v>1.0521967641259573</v>
      </c>
      <c r="H224" s="9">
        <f t="shared" si="56"/>
        <v>2.3362898904399665</v>
      </c>
      <c r="I224" s="9">
        <f t="shared" si="57"/>
        <v>3.5884040397498542</v>
      </c>
      <c r="J224" s="9">
        <f t="shared" si="58"/>
        <v>3.4095305898484423</v>
      </c>
      <c r="K224" s="11">
        <f t="shared" si="59"/>
        <v>0.44052863436123346</v>
      </c>
      <c r="L224" s="11">
        <f t="shared" si="60"/>
        <v>0.28901734104046245</v>
      </c>
      <c r="M224" s="11">
        <f t="shared" si="61"/>
        <v>0.303951367781155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-0.27687035430446327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0.23296926918623828</v>
      </c>
      <c r="Q224" s="11">
        <f>2*'OddsRatio_working_3-way'!K224*'OddsRatio_working_3-way'!L224*'OddsRatio_working_3-way'!M224</f>
        <v>7.7398428301075864E-2</v>
      </c>
      <c r="R224" s="11">
        <f t="shared" si="62"/>
        <v>0</v>
      </c>
      <c r="S224" s="11">
        <f t="shared" si="63"/>
        <v>-0.84143811558116932</v>
      </c>
      <c r="T224" s="11">
        <f t="shared" si="64"/>
        <v>-0.27954754670470749</v>
      </c>
      <c r="U224" s="11">
        <f>'OddsRatio_working_3-way'!S224-'OddsRatio_working_3-way'!R224^2/3</f>
        <v>-0.84143811558116932</v>
      </c>
      <c r="V224" s="11">
        <f>'OddsRatio_working_3-way'!S224*'OddsRatio_working_3-way'!R224/3-2*'OddsRatio_working_3-way'!R224^3/27-'OddsRatio_working_3-way'!T224</f>
        <v>0.27954754670470749</v>
      </c>
      <c r="W224" s="11">
        <f>'OddsRatio_working_3-way'!V224^2+4*'OddsRatio_working_3-way'!U224^3/27</f>
        <v>-1.0112934737466273E-2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0.14854272584519823</v>
      </c>
      <c r="Y224" s="11">
        <f>IF('OddsRatio_working_3-way'!W224&gt;=0,IF('OddsRatio_working_3-way'!V224+SQRT('OddsRatio_working_3-way'!W224)&gt;0,0,PI()),ACOS('OddsRatio_working_3-way'!V224/(2*'OddsRatio_working_3-way'!X224)))</f>
        <v>0.34532112798687531</v>
      </c>
      <c r="Z224" s="11">
        <f>'OddsRatio_working_3-way'!X224^(1/3)*COS('OddsRatio_working_3-way'!Y224/3)</f>
        <v>0.52609838206297865</v>
      </c>
      <c r="AA224" s="11">
        <f>'OddsRatio_working_3-way'!X224^(1/3)*COS(('OddsRatio_working_3-way'!Y224+2*PI())/3)</f>
        <v>-0.31572649343327736</v>
      </c>
      <c r="AB224" s="11">
        <f>'OddsRatio_working_3-way'!X224^(1/3)*COS(('OddsRatio_working_3-way'!Y224+4*PI())/3)</f>
        <v>-0.21037188862970163</v>
      </c>
      <c r="AC224" s="11">
        <f>'OddsRatio_working_3-way'!X224^(1/3)*SIN('OddsRatio_working_3-way'!Y224/3)</f>
        <v>6.0826509443711277E-2</v>
      </c>
      <c r="AD224" s="11">
        <f>'OddsRatio_working_3-way'!X224^(1/3)*SIN(('OddsRatio_working_3-way'!Y224+2*PI())/3)</f>
        <v>0.42520130903457531</v>
      </c>
      <c r="AE224" s="11">
        <f>'OddsRatio_working_3-way'!X224^(1/3)*SIN(('OddsRatio_working_3-way'!Y224+4*PI())/3)</f>
        <v>-0.48602781847828647</v>
      </c>
      <c r="AF224" s="11">
        <f>-'OddsRatio_working_3-way'!U224/(3*'OddsRatio_working_3-way'!X224^(1/3))*COS(('OddsRatio_working_3-way'!Y224)/3)</f>
        <v>0.52609838206297865</v>
      </c>
      <c r="AG224" s="11">
        <f>-'OddsRatio_working_3-way'!U224/(3*'OddsRatio_working_3-way'!X224^(1/3))*COS(('OddsRatio_working_3-way'!Y224+2*PI())/3)</f>
        <v>-0.31572649343327736</v>
      </c>
      <c r="AH224" s="11">
        <f>-'OddsRatio_working_3-way'!U224/(3*'OddsRatio_working_3-way'!X224^(1/3))*COS(('OddsRatio_working_3-way'!Y224+4*PI())/3)</f>
        <v>-0.21037188862970163</v>
      </c>
      <c r="AI224" s="11">
        <f>'OddsRatio_working_3-way'!U224/(3*'OddsRatio_working_3-way'!X224^(1/3))*SIN(('OddsRatio_working_3-way'!Y224)/3)</f>
        <v>-6.0826509443711277E-2</v>
      </c>
      <c r="AJ224" s="11">
        <f>'OddsRatio_working_3-way'!U224/(3*'OddsRatio_working_3-way'!X224^(1/3))*SIN(('OddsRatio_working_3-way'!Y224+2*PI())/3)</f>
        <v>-0.42520130903457531</v>
      </c>
      <c r="AK224" s="11">
        <f>'OddsRatio_working_3-way'!U224/(3*'OddsRatio_working_3-way'!X224^(1/3))*SIN(('OddsRatio_working_3-way'!Y224+4*PI())/3)</f>
        <v>0.48602781847828647</v>
      </c>
      <c r="AL224" s="11">
        <f>'OddsRatio_working_3-way'!Z224+'OddsRatio_working_3-way'!AF224</f>
        <v>1.0521967641259573</v>
      </c>
      <c r="AM224" s="11">
        <f>'OddsRatio_working_3-way'!AA224+'OddsRatio_working_3-way'!AG224</f>
        <v>-0.63145298686655471</v>
      </c>
      <c r="AN224" s="11">
        <f>'OddsRatio_working_3-way'!AB224+'OddsRatio_working_3-way'!AH224</f>
        <v>-0.42074377725940326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1.0521967641259573</v>
      </c>
      <c r="AS224" s="11">
        <f>IF(('OddsRatio_working_3-way'!X224=0),IF(Q224&gt;0,-Q224^(1/3),(-Q224)^(1/3)),'OddsRatio_working_3-way'!AM224-'OddsRatio_working_3-way'!R224/3)</f>
        <v>-0.63145298686655471</v>
      </c>
      <c r="AT224" s="11">
        <f>IF(('OddsRatio_working_3-way'!X224=0),IF(Q224&gt;0,-Q224^(1/3),(-Q224)^(1/3)),'OddsRatio_working_3-way'!AN224-'OddsRatio_working_3-way'!R224/3)</f>
        <v>-0.42074377725940326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9">
        <f t="shared" si="52"/>
        <v>0.41136645396233729</v>
      </c>
      <c r="E225" s="9">
        <f t="shared" si="53"/>
        <v>0.27705977709353624</v>
      </c>
      <c r="F225" s="9">
        <f t="shared" si="54"/>
        <v>0.31157376894412664</v>
      </c>
      <c r="G225" s="9">
        <f t="shared" si="55"/>
        <v>1.0521489530375012</v>
      </c>
      <c r="H225" s="9">
        <f t="shared" si="56"/>
        <v>2.4309225761310014</v>
      </c>
      <c r="I225" s="9">
        <f t="shared" si="57"/>
        <v>3.6093294035330032</v>
      </c>
      <c r="J225" s="9">
        <f t="shared" si="58"/>
        <v>3.2095128013787524</v>
      </c>
      <c r="K225" s="11">
        <f t="shared" si="59"/>
        <v>0.42372881355932207</v>
      </c>
      <c r="L225" s="11">
        <f t="shared" si="60"/>
        <v>0.28735632183908044</v>
      </c>
      <c r="M225" s="11">
        <f t="shared" si="61"/>
        <v>0.32258064516129031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-0.27819988310929289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0.23331008088082805</v>
      </c>
      <c r="Q225" s="11">
        <f>2*'OddsRatio_working_3-way'!K225*'OddsRatio_working_3-way'!L225*'OddsRatio_working_3-way'!M225</f>
        <v>7.8555582788157594E-2</v>
      </c>
      <c r="R225" s="11">
        <f t="shared" si="62"/>
        <v>0</v>
      </c>
      <c r="S225" s="11">
        <f t="shared" si="63"/>
        <v>-0.83864190837625352</v>
      </c>
      <c r="T225" s="11">
        <f t="shared" si="64"/>
        <v>-0.28237101292129752</v>
      </c>
      <c r="U225" s="11">
        <f>'OddsRatio_working_3-way'!S225-'OddsRatio_working_3-way'!R225^2/3</f>
        <v>-0.83864190837625352</v>
      </c>
      <c r="V225" s="11">
        <f>'OddsRatio_working_3-way'!S225*'OddsRatio_working_3-way'!R225/3-2*'OddsRatio_working_3-way'!R225^3/27-'OddsRatio_working_3-way'!T225</f>
        <v>0.28237101292129752</v>
      </c>
      <c r="W225" s="11">
        <f>'OddsRatio_working_3-way'!V225^2+4*'OddsRatio_working_3-way'!U225^3/27</f>
        <v>-7.6494017383004625E-3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0.14780290142322988</v>
      </c>
      <c r="Y225" s="11">
        <f>IF('OddsRatio_working_3-way'!W225&gt;=0,IF('OddsRatio_working_3-way'!V225+SQRT('OddsRatio_working_3-way'!W225)&gt;0,0,PI()),ACOS('OddsRatio_working_3-way'!V225/(2*'OddsRatio_working_3-way'!X225)))</f>
        <v>0.3003660592325812</v>
      </c>
      <c r="Z225" s="11">
        <f>'OddsRatio_working_3-way'!X225^(1/3)*COS('OddsRatio_working_3-way'!Y225/3)</f>
        <v>0.52607447651875072</v>
      </c>
      <c r="AA225" s="11">
        <f>'OddsRatio_working_3-way'!X225^(1/3)*COS(('OddsRatio_working_3-way'!Y225+2*PI())/3)</f>
        <v>-0.30880525067749559</v>
      </c>
      <c r="AB225" s="11">
        <f>'OddsRatio_working_3-way'!X225^(1/3)*COS(('OddsRatio_working_3-way'!Y225+4*PI())/3)</f>
        <v>-0.21726922584125488</v>
      </c>
      <c r="AC225" s="11">
        <f>'OddsRatio_working_3-way'!X225^(1/3)*SIN('OddsRatio_working_3-way'!Y225/3)</f>
        <v>5.284834857975184E-2</v>
      </c>
      <c r="AD225" s="11">
        <f>'OddsRatio_working_3-way'!X225^(1/3)*SIN(('OddsRatio_working_3-way'!Y225+2*PI())/3)</f>
        <v>0.42916968665796251</v>
      </c>
      <c r="AE225" s="11">
        <f>'OddsRatio_working_3-way'!X225^(1/3)*SIN(('OddsRatio_working_3-way'!Y225+4*PI())/3)</f>
        <v>-0.48201803523771436</v>
      </c>
      <c r="AF225" s="11">
        <f>-'OddsRatio_working_3-way'!U225/(3*'OddsRatio_working_3-way'!X225^(1/3))*COS(('OddsRatio_working_3-way'!Y225)/3)</f>
        <v>0.52607447651875061</v>
      </c>
      <c r="AG225" s="11">
        <f>-'OddsRatio_working_3-way'!U225/(3*'OddsRatio_working_3-way'!X225^(1/3))*COS(('OddsRatio_working_3-way'!Y225+2*PI())/3)</f>
        <v>-0.30880525067749542</v>
      </c>
      <c r="AH225" s="11">
        <f>-'OddsRatio_working_3-way'!U225/(3*'OddsRatio_working_3-way'!X225^(1/3))*COS(('OddsRatio_working_3-way'!Y225+4*PI())/3)</f>
        <v>-0.2172692258412548</v>
      </c>
      <c r="AI225" s="11">
        <f>'OddsRatio_working_3-way'!U225/(3*'OddsRatio_working_3-way'!X225^(1/3))*SIN(('OddsRatio_working_3-way'!Y225)/3)</f>
        <v>-5.2848348579751819E-2</v>
      </c>
      <c r="AJ225" s="11">
        <f>'OddsRatio_working_3-way'!U225/(3*'OddsRatio_working_3-way'!X225^(1/3))*SIN(('OddsRatio_working_3-way'!Y225+2*PI())/3)</f>
        <v>-0.42916968665796235</v>
      </c>
      <c r="AK225" s="11">
        <f>'OddsRatio_working_3-way'!U225/(3*'OddsRatio_working_3-way'!X225^(1/3))*SIN(('OddsRatio_working_3-way'!Y225+4*PI())/3)</f>
        <v>0.48201803523771414</v>
      </c>
      <c r="AL225" s="11">
        <f>'OddsRatio_working_3-way'!Z225+'OddsRatio_working_3-way'!AF225</f>
        <v>1.0521489530375012</v>
      </c>
      <c r="AM225" s="11">
        <f>'OddsRatio_working_3-way'!AA225+'OddsRatio_working_3-way'!AG225</f>
        <v>-0.61761050135499107</v>
      </c>
      <c r="AN225" s="11">
        <f>'OddsRatio_working_3-way'!AB225+'OddsRatio_working_3-way'!AH225</f>
        <v>-0.43453845168250971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1.0521489530375012</v>
      </c>
      <c r="AS225" s="11">
        <f>IF(('OddsRatio_working_3-way'!X225=0),IF(Q225&gt;0,-Q225^(1/3),(-Q225)^(1/3)),'OddsRatio_working_3-way'!AM225-'OddsRatio_working_3-way'!R225/3)</f>
        <v>-0.61761050135499107</v>
      </c>
      <c r="AT225" s="11">
        <f>IF(('OddsRatio_working_3-way'!X225=0),IF(Q225&gt;0,-Q225^(1/3),(-Q225)^(1/3)),'OddsRatio_working_3-way'!AN225-'OddsRatio_working_3-way'!R225/3)</f>
        <v>-0.43453845168250971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9">
        <f t="shared" si="52"/>
        <v>0.40940363361121657</v>
      </c>
      <c r="E226" s="9">
        <f t="shared" si="53"/>
        <v>0.27609738242298087</v>
      </c>
      <c r="F226" s="9">
        <f t="shared" si="54"/>
        <v>0.31449898396580261</v>
      </c>
      <c r="G226" s="9">
        <f t="shared" si="55"/>
        <v>1.0529760921696352</v>
      </c>
      <c r="H226" s="9">
        <f t="shared" si="56"/>
        <v>2.4425772462724002</v>
      </c>
      <c r="I226" s="9">
        <f t="shared" si="57"/>
        <v>3.6219104695023914</v>
      </c>
      <c r="J226" s="9">
        <f t="shared" si="58"/>
        <v>3.1796605107911446</v>
      </c>
      <c r="K226" s="11">
        <f t="shared" si="59"/>
        <v>0.42194092827004215</v>
      </c>
      <c r="L226" s="11">
        <f t="shared" si="60"/>
        <v>0.28653295128939826</v>
      </c>
      <c r="M226" s="11">
        <f t="shared" si="61"/>
        <v>0.32573289902280134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-0.2780853507385197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0.23352992772662234</v>
      </c>
      <c r="Q226" s="11">
        <f>2*'OddsRatio_working_3-way'!K226*'OddsRatio_working_3-way'!L226*'OddsRatio_working_3-way'!M226</f>
        <v>7.8762201594139075E-2</v>
      </c>
      <c r="R226" s="11">
        <f t="shared" si="62"/>
        <v>0</v>
      </c>
      <c r="S226" s="11">
        <f t="shared" si="63"/>
        <v>-0.83977788512206719</v>
      </c>
      <c r="T226" s="11">
        <f t="shared" si="64"/>
        <v>-0.28323031538686921</v>
      </c>
      <c r="U226" s="11">
        <f>'OddsRatio_working_3-way'!S226-'OddsRatio_working_3-way'!R226^2/3</f>
        <v>-0.83977788512206719</v>
      </c>
      <c r="V226" s="11">
        <f>'OddsRatio_working_3-way'!S226*'OddsRatio_working_3-way'!R226/3-2*'OddsRatio_working_3-way'!R226^3/27-'OddsRatio_working_3-way'!T226</f>
        <v>0.28323031538686921</v>
      </c>
      <c r="W226" s="11">
        <f>'OddsRatio_working_3-way'!V226^2+4*'OddsRatio_working_3-way'!U226^3/27</f>
        <v>-7.5189516369185416E-3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0.14810331123160611</v>
      </c>
      <c r="Y226" s="11">
        <f>IF('OddsRatio_working_3-way'!W226&gt;=0,IF('OddsRatio_working_3-way'!V226+SQRT('OddsRatio_working_3-way'!W226)&gt;0,0,PI()),ACOS('OddsRatio_working_3-way'!V226/(2*'OddsRatio_working_3-way'!X226)))</f>
        <v>0.29709239701092294</v>
      </c>
      <c r="Z226" s="11">
        <f>'OddsRatio_working_3-way'!X226^(1/3)*COS('OddsRatio_working_3-way'!Y226/3)</f>
        <v>0.52648804608481758</v>
      </c>
      <c r="AA226" s="11">
        <f>'OddsRatio_working_3-way'!X226^(1/3)*COS(('OddsRatio_working_3-way'!Y226+2*PI())/3)</f>
        <v>-0.30854550511374984</v>
      </c>
      <c r="AB226" s="11">
        <f>'OddsRatio_working_3-way'!X226^(1/3)*COS(('OddsRatio_working_3-way'!Y226+4*PI())/3)</f>
        <v>-0.21794254097106794</v>
      </c>
      <c r="AC226" s="11">
        <f>'OddsRatio_working_3-way'!X226^(1/3)*SIN('OddsRatio_working_3-way'!Y226/3)</f>
        <v>5.2309645737155581E-2</v>
      </c>
      <c r="AD226" s="11">
        <f>'OddsRatio_working_3-way'!X226^(1/3)*SIN(('OddsRatio_working_3-way'!Y226+2*PI())/3)</f>
        <v>0.4297971998297066</v>
      </c>
      <c r="AE226" s="11">
        <f>'OddsRatio_working_3-way'!X226^(1/3)*SIN(('OddsRatio_working_3-way'!Y226+4*PI())/3)</f>
        <v>-0.48210684556686206</v>
      </c>
      <c r="AF226" s="11">
        <f>-'OddsRatio_working_3-way'!U226/(3*'OddsRatio_working_3-way'!X226^(1/3))*COS(('OddsRatio_working_3-way'!Y226)/3)</f>
        <v>0.52648804608481758</v>
      </c>
      <c r="AG226" s="11">
        <f>-'OddsRatio_working_3-way'!U226/(3*'OddsRatio_working_3-way'!X226^(1/3))*COS(('OddsRatio_working_3-way'!Y226+2*PI())/3)</f>
        <v>-0.30854550511374984</v>
      </c>
      <c r="AH226" s="11">
        <f>-'OddsRatio_working_3-way'!U226/(3*'OddsRatio_working_3-way'!X226^(1/3))*COS(('OddsRatio_working_3-way'!Y226+4*PI())/3)</f>
        <v>-0.21794254097106794</v>
      </c>
      <c r="AI226" s="11">
        <f>'OddsRatio_working_3-way'!U226/(3*'OddsRatio_working_3-way'!X226^(1/3))*SIN(('OddsRatio_working_3-way'!Y226)/3)</f>
        <v>-5.2309645737155581E-2</v>
      </c>
      <c r="AJ226" s="11">
        <f>'OddsRatio_working_3-way'!U226/(3*'OddsRatio_working_3-way'!X226^(1/3))*SIN(('OddsRatio_working_3-way'!Y226+2*PI())/3)</f>
        <v>-0.4297971998297066</v>
      </c>
      <c r="AK226" s="11">
        <f>'OddsRatio_working_3-way'!U226/(3*'OddsRatio_working_3-way'!X226^(1/3))*SIN(('OddsRatio_working_3-way'!Y226+4*PI())/3)</f>
        <v>0.48210684556686206</v>
      </c>
      <c r="AL226" s="11">
        <f>'OddsRatio_working_3-way'!Z226+'OddsRatio_working_3-way'!AF226</f>
        <v>1.0529760921696352</v>
      </c>
      <c r="AM226" s="11">
        <f>'OddsRatio_working_3-way'!AA226+'OddsRatio_working_3-way'!AG226</f>
        <v>-0.61709101022749968</v>
      </c>
      <c r="AN226" s="11">
        <f>'OddsRatio_working_3-way'!AB226+'OddsRatio_working_3-way'!AH226</f>
        <v>-0.43588508194213588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1.0529760921696352</v>
      </c>
      <c r="AS226" s="11">
        <f>IF(('OddsRatio_working_3-way'!X226=0),IF(Q226&gt;0,-Q226^(1/3),(-Q226)^(1/3)),'OddsRatio_working_3-way'!AM226-'OddsRatio_working_3-way'!R226/3)</f>
        <v>-0.61709101022749968</v>
      </c>
      <c r="AT226" s="11">
        <f>IF(('OddsRatio_working_3-way'!X226=0),IF(Q226&gt;0,-Q226^(1/3),(-Q226)^(1/3)),'OddsRatio_working_3-way'!AN226-'OddsRatio_working_3-way'!R226/3)</f>
        <v>-0.43588508194213588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9">
        <f t="shared" si="52"/>
        <v>0.36515078687544184</v>
      </c>
      <c r="E227" s="9">
        <f t="shared" si="53"/>
        <v>0.27798697661647132</v>
      </c>
      <c r="F227" s="9">
        <f t="shared" si="54"/>
        <v>0.35686223650808713</v>
      </c>
      <c r="G227" s="9">
        <f t="shared" si="55"/>
        <v>1.0601187034180843</v>
      </c>
      <c r="H227" s="9">
        <f t="shared" si="56"/>
        <v>2.7385946736056583</v>
      </c>
      <c r="I227" s="9">
        <f t="shared" si="57"/>
        <v>3.5972908233743057</v>
      </c>
      <c r="J227" s="9">
        <f t="shared" si="58"/>
        <v>2.8022017958107432</v>
      </c>
      <c r="K227" s="11">
        <f t="shared" si="59"/>
        <v>0.37878787878787878</v>
      </c>
      <c r="L227" s="11">
        <f t="shared" si="60"/>
        <v>0.28985507246376813</v>
      </c>
      <c r="M227" s="11">
        <f t="shared" si="61"/>
        <v>0.37037037037037035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-0.27776151206102906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0.23544624993900354</v>
      </c>
      <c r="Q227" s="11">
        <f>2*'OddsRatio_working_3-way'!K227*'OddsRatio_working_3-way'!L227*'OddsRatio_working_3-way'!M227</f>
        <v>8.1328583744042671E-2</v>
      </c>
      <c r="R227" s="11">
        <f t="shared" si="62"/>
        <v>0</v>
      </c>
      <c r="S227" s="11">
        <f t="shared" si="63"/>
        <v>-0.84765613562498132</v>
      </c>
      <c r="T227" s="11">
        <f t="shared" si="64"/>
        <v>-0.29280004684800737</v>
      </c>
      <c r="U227" s="11">
        <f>'OddsRatio_working_3-way'!S227-'OddsRatio_working_3-way'!R227^2/3</f>
        <v>-0.84765613562498132</v>
      </c>
      <c r="V227" s="11">
        <f>'OddsRatio_working_3-way'!S227*'OddsRatio_working_3-way'!R227/3-2*'OddsRatio_working_3-way'!R227^3/27-'OddsRatio_working_3-way'!T227</f>
        <v>0.29280004684800737</v>
      </c>
      <c r="W227" s="11">
        <f>'OddsRatio_working_3-way'!V227^2+4*'OddsRatio_working_3-way'!U227^3/27</f>
        <v>-4.4990466437588444E-3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0.15019230512742168</v>
      </c>
      <c r="Y227" s="11">
        <f>IF('OddsRatio_working_3-way'!W227&gt;=0,IF('OddsRatio_working_3-way'!V227+SQRT('OddsRatio_working_3-way'!W227)&gt;0,0,PI()),ACOS('OddsRatio_working_3-way'!V227/(2*'OddsRatio_working_3-way'!X227)))</f>
        <v>0.22519540343943678</v>
      </c>
      <c r="Z227" s="11">
        <f>'OddsRatio_working_3-way'!X227^(1/3)*COS('OddsRatio_working_3-way'!Y227/3)</f>
        <v>0.53005935170904228</v>
      </c>
      <c r="AA227" s="11">
        <f>'OddsRatio_working_3-way'!X227^(1/3)*COS(('OddsRatio_working_3-way'!Y227+2*PI())/3)</f>
        <v>-0.29955280803553441</v>
      </c>
      <c r="AB227" s="11">
        <f>'OddsRatio_working_3-way'!X227^(1/3)*COS(('OddsRatio_working_3-way'!Y227+4*PI())/3)</f>
        <v>-0.23050654367350804</v>
      </c>
      <c r="AC227" s="11">
        <f>'OddsRatio_working_3-way'!X227^(1/3)*SIN('OddsRatio_working_3-way'!Y227/3)</f>
        <v>3.9863879315953997E-2</v>
      </c>
      <c r="AD227" s="11">
        <f>'OddsRatio_working_3-way'!X227^(1/3)*SIN(('OddsRatio_working_3-way'!Y227+2*PI())/3)</f>
        <v>0.4391129244355641</v>
      </c>
      <c r="AE227" s="11">
        <f>'OddsRatio_working_3-way'!X227^(1/3)*SIN(('OddsRatio_working_3-way'!Y227+4*PI())/3)</f>
        <v>-0.47897680375151813</v>
      </c>
      <c r="AF227" s="11">
        <f>-'OddsRatio_working_3-way'!U227/(3*'OddsRatio_working_3-way'!X227^(1/3))*COS(('OddsRatio_working_3-way'!Y227)/3)</f>
        <v>0.53005935170904217</v>
      </c>
      <c r="AG227" s="11">
        <f>-'OddsRatio_working_3-way'!U227/(3*'OddsRatio_working_3-way'!X227^(1/3))*COS(('OddsRatio_working_3-way'!Y227+2*PI())/3)</f>
        <v>-0.2995528080355343</v>
      </c>
      <c r="AH227" s="11">
        <f>-'OddsRatio_working_3-way'!U227/(3*'OddsRatio_working_3-way'!X227^(1/3))*COS(('OddsRatio_working_3-way'!Y227+4*PI())/3)</f>
        <v>-0.23050654367350798</v>
      </c>
      <c r="AI227" s="11">
        <f>'OddsRatio_working_3-way'!U227/(3*'OddsRatio_working_3-way'!X227^(1/3))*SIN(('OddsRatio_working_3-way'!Y227)/3)</f>
        <v>-3.986387931595399E-2</v>
      </c>
      <c r="AJ227" s="11">
        <f>'OddsRatio_working_3-way'!U227/(3*'OddsRatio_working_3-way'!X227^(1/3))*SIN(('OddsRatio_working_3-way'!Y227+2*PI())/3)</f>
        <v>-0.43911292443556399</v>
      </c>
      <c r="AK227" s="11">
        <f>'OddsRatio_working_3-way'!U227/(3*'OddsRatio_working_3-way'!X227^(1/3))*SIN(('OddsRatio_working_3-way'!Y227+4*PI())/3)</f>
        <v>0.47897680375151802</v>
      </c>
      <c r="AL227" s="11">
        <f>'OddsRatio_working_3-way'!Z227+'OddsRatio_working_3-way'!AF227</f>
        <v>1.0601187034180843</v>
      </c>
      <c r="AM227" s="11">
        <f>'OddsRatio_working_3-way'!AA227+'OddsRatio_working_3-way'!AG227</f>
        <v>-0.59910561607106871</v>
      </c>
      <c r="AN227" s="11">
        <f>'OddsRatio_working_3-way'!AB227+'OddsRatio_working_3-way'!AH227</f>
        <v>-0.46101308734701602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1.0601187034180843</v>
      </c>
      <c r="AS227" s="11">
        <f>IF(('OddsRatio_working_3-way'!X227=0),IF(Q227&gt;0,-Q227^(1/3),(-Q227)^(1/3)),'OddsRatio_working_3-way'!AM227-'OddsRatio_working_3-way'!R227/3)</f>
        <v>-0.59910561607106871</v>
      </c>
      <c r="AT227" s="11">
        <f>IF(('OddsRatio_working_3-way'!X227=0),IF(Q227&gt;0,-Q227^(1/3),(-Q227)^(1/3)),'OddsRatio_working_3-way'!AN227-'OddsRatio_working_3-way'!R227/3)</f>
        <v>-0.46101308734701602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9">
        <f t="shared" si="52"/>
        <v>0.25020811633770984</v>
      </c>
      <c r="E228" s="9">
        <f t="shared" si="53"/>
        <v>0.25566565463744989</v>
      </c>
      <c r="F228" s="9">
        <f t="shared" si="54"/>
        <v>0.49412622902484038</v>
      </c>
      <c r="G228" s="9">
        <f t="shared" si="55"/>
        <v>1.0664316399591507</v>
      </c>
      <c r="H228" s="9">
        <f t="shared" si="56"/>
        <v>3.9966729082852144</v>
      </c>
      <c r="I228" s="9">
        <f t="shared" si="57"/>
        <v>3.9113583770884808</v>
      </c>
      <c r="J228" s="9">
        <f t="shared" si="58"/>
        <v>2.0237743743607846</v>
      </c>
      <c r="K228" s="11">
        <f t="shared" si="59"/>
        <v>0.26246719160104987</v>
      </c>
      <c r="L228" s="11">
        <f t="shared" si="60"/>
        <v>0.26809651474530832</v>
      </c>
      <c r="M228" s="11">
        <f t="shared" si="61"/>
        <v>0.51020408163265307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-0.26439322430540702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0.23335842115867272</v>
      </c>
      <c r="Q228" s="11">
        <f>2*'OddsRatio_working_3-way'!K228*'OddsRatio_working_3-way'!L228*'OddsRatio_working_3-way'!M228</f>
        <v>7.1802591125745441E-2</v>
      </c>
      <c r="R228" s="11">
        <f t="shared" si="62"/>
        <v>0</v>
      </c>
      <c r="S228" s="11">
        <f t="shared" si="63"/>
        <v>-0.88261876518104243</v>
      </c>
      <c r="T228" s="11">
        <f t="shared" si="64"/>
        <v>-0.27157500467108991</v>
      </c>
      <c r="U228" s="11">
        <f>'OddsRatio_working_3-way'!S228-'OddsRatio_working_3-way'!R228^2/3</f>
        <v>-0.88261876518104243</v>
      </c>
      <c r="V228" s="11">
        <f>'OddsRatio_working_3-way'!S228*'OddsRatio_working_3-way'!R228/3-2*'OddsRatio_working_3-way'!R228^3/27-'OddsRatio_working_3-way'!T228</f>
        <v>0.27157500467108991</v>
      </c>
      <c r="W228" s="11">
        <f>'OddsRatio_working_3-way'!V228^2+4*'OddsRatio_working_3-way'!U228^3/27</f>
        <v>-2.8109837306926053E-2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0.15957977665499204</v>
      </c>
      <c r="Y228" s="11">
        <f>IF('OddsRatio_working_3-way'!W228&gt;=0,IF('OddsRatio_working_3-way'!V228+SQRT('OddsRatio_working_3-way'!W228)&gt;0,0,PI()),ACOS('OddsRatio_working_3-way'!V228/(2*'OddsRatio_working_3-way'!X228)))</f>
        <v>0.55308741796458416</v>
      </c>
      <c r="Z228" s="11">
        <f>'OddsRatio_working_3-way'!X228^(1/3)*COS('OddsRatio_working_3-way'!Y228/3)</f>
        <v>0.53321581997957523</v>
      </c>
      <c r="AA228" s="11">
        <f>'OddsRatio_working_3-way'!X228^(1/3)*COS(('OddsRatio_working_3-way'!Y228+2*PI())/3)</f>
        <v>-0.3527203846255364</v>
      </c>
      <c r="AB228" s="11">
        <f>'OddsRatio_working_3-way'!X228^(1/3)*COS(('OddsRatio_working_3-way'!Y228+4*PI())/3)</f>
        <v>-0.18049543535403917</v>
      </c>
      <c r="AC228" s="11">
        <f>'OddsRatio_working_3-way'!X228^(1/3)*SIN('OddsRatio_working_3-way'!Y228/3)</f>
        <v>9.9434120823068767E-2</v>
      </c>
      <c r="AD228" s="11">
        <f>'OddsRatio_working_3-way'!X228^(1/3)*SIN(('OddsRatio_working_3-way'!Y228+2*PI())/3)</f>
        <v>0.41206138539052783</v>
      </c>
      <c r="AE228" s="11">
        <f>'OddsRatio_working_3-way'!X228^(1/3)*SIN(('OddsRatio_working_3-way'!Y228+4*PI())/3)</f>
        <v>-0.51149550621359641</v>
      </c>
      <c r="AF228" s="11">
        <f>-'OddsRatio_working_3-way'!U228/(3*'OddsRatio_working_3-way'!X228^(1/3))*COS(('OddsRatio_working_3-way'!Y228)/3)</f>
        <v>0.53321581997957535</v>
      </c>
      <c r="AG228" s="11">
        <f>-'OddsRatio_working_3-way'!U228/(3*'OddsRatio_working_3-way'!X228^(1/3))*COS(('OddsRatio_working_3-way'!Y228+2*PI())/3)</f>
        <v>-0.35272038462553645</v>
      </c>
      <c r="AH228" s="11">
        <f>-'OddsRatio_working_3-way'!U228/(3*'OddsRatio_working_3-way'!X228^(1/3))*COS(('OddsRatio_working_3-way'!Y228+4*PI())/3)</f>
        <v>-0.1804954353540392</v>
      </c>
      <c r="AI228" s="11">
        <f>'OddsRatio_working_3-way'!U228/(3*'OddsRatio_working_3-way'!X228^(1/3))*SIN(('OddsRatio_working_3-way'!Y228)/3)</f>
        <v>-9.9434120823068795E-2</v>
      </c>
      <c r="AJ228" s="11">
        <f>'OddsRatio_working_3-way'!U228/(3*'OddsRatio_working_3-way'!X228^(1/3))*SIN(('OddsRatio_working_3-way'!Y228+2*PI())/3)</f>
        <v>-0.41206138539052795</v>
      </c>
      <c r="AK228" s="11">
        <f>'OddsRatio_working_3-way'!U228/(3*'OddsRatio_working_3-way'!X228^(1/3))*SIN(('OddsRatio_working_3-way'!Y228+4*PI())/3)</f>
        <v>0.51149550621359652</v>
      </c>
      <c r="AL228" s="11">
        <f>'OddsRatio_working_3-way'!Z228+'OddsRatio_working_3-way'!AF228</f>
        <v>1.0664316399591507</v>
      </c>
      <c r="AM228" s="11">
        <f>'OddsRatio_working_3-way'!AA228+'OddsRatio_working_3-way'!AG228</f>
        <v>-0.70544076925107291</v>
      </c>
      <c r="AN228" s="11">
        <f>'OddsRatio_working_3-way'!AB228+'OddsRatio_working_3-way'!AH228</f>
        <v>-0.36099087070807834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1.0664316399591507</v>
      </c>
      <c r="AS228" s="11">
        <f>IF(('OddsRatio_working_3-way'!X228=0),IF(Q228&gt;0,-Q228^(1/3),(-Q228)^(1/3)),'OddsRatio_working_3-way'!AM228-'OddsRatio_working_3-way'!R228/3)</f>
        <v>-0.70544076925107291</v>
      </c>
      <c r="AT228" s="11">
        <f>IF(('OddsRatio_working_3-way'!X228=0),IF(Q228&gt;0,-Q228^(1/3),(-Q228)^(1/3)),'OddsRatio_working_3-way'!AN228-'OddsRatio_working_3-way'!R228/3)</f>
        <v>-0.36099087070807834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9">
        <f t="shared" si="52"/>
        <v>0.52951329797928215</v>
      </c>
      <c r="E229" s="9">
        <f t="shared" si="53"/>
        <v>0.27441092260614669</v>
      </c>
      <c r="F229" s="9">
        <f t="shared" si="54"/>
        <v>0.19607577941457122</v>
      </c>
      <c r="G229" s="9">
        <f t="shared" si="55"/>
        <v>1.0705140935665622</v>
      </c>
      <c r="H229" s="9">
        <f t="shared" si="56"/>
        <v>1.8885266976602468</v>
      </c>
      <c r="I229" s="9">
        <f t="shared" si="57"/>
        <v>3.6441698111094083</v>
      </c>
      <c r="J229" s="9">
        <f t="shared" si="58"/>
        <v>5.1000689783599338</v>
      </c>
      <c r="K229" s="11">
        <f t="shared" si="59"/>
        <v>0.54644808743169393</v>
      </c>
      <c r="L229" s="11">
        <f t="shared" si="60"/>
        <v>0.28818443804034583</v>
      </c>
      <c r="M229" s="11">
        <f t="shared" si="61"/>
        <v>0.20703933747412007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-0.25600363053248076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0.23246728023030755</v>
      </c>
      <c r="Q229" s="11">
        <f>2*'OddsRatio_working_3-way'!K229*'OddsRatio_working_3-way'!L229*'OddsRatio_working_3-way'!M229</f>
        <v>6.5208213248333119E-2</v>
      </c>
      <c r="R229" s="11">
        <f t="shared" si="62"/>
        <v>0</v>
      </c>
      <c r="S229" s="11">
        <f t="shared" si="63"/>
        <v>-0.90806243546930088</v>
      </c>
      <c r="T229" s="11">
        <f t="shared" si="64"/>
        <v>-0.25471597067862578</v>
      </c>
      <c r="U229" s="11">
        <f>'OddsRatio_working_3-way'!S229-'OddsRatio_working_3-way'!R229^2/3</f>
        <v>-0.90806243546930088</v>
      </c>
      <c r="V229" s="11">
        <f>'OddsRatio_working_3-way'!S229*'OddsRatio_working_3-way'!R229/3-2*'OddsRatio_working_3-way'!R229^3/27-'OddsRatio_working_3-way'!T229</f>
        <v>0.25471597067862578</v>
      </c>
      <c r="W229" s="11">
        <f>'OddsRatio_working_3-way'!V229^2+4*'OddsRatio_working_3-way'!U229^3/27</f>
        <v>-4.6048329838162802E-2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0.1665296937162539</v>
      </c>
      <c r="Y229" s="11">
        <f>IF('OddsRatio_working_3-way'!W229&gt;=0,IF('OddsRatio_working_3-way'!V229+SQRT('OddsRatio_working_3-way'!W229)&gt;0,0,PI()),ACOS('OddsRatio_working_3-way'!V229/(2*'OddsRatio_working_3-way'!X229)))</f>
        <v>0.70010206046660217</v>
      </c>
      <c r="Z229" s="11">
        <f>'OddsRatio_working_3-way'!X229^(1/3)*COS('OddsRatio_working_3-way'!Y229/3)</f>
        <v>0.53525704678328112</v>
      </c>
      <c r="AA229" s="11">
        <f>'OddsRatio_working_3-way'!X229^(1/3)*COS(('OddsRatio_working_3-way'!Y229+2*PI())/3)</f>
        <v>-0.37781259333351291</v>
      </c>
      <c r="AB229" s="11">
        <f>'OddsRatio_working_3-way'!X229^(1/3)*COS(('OddsRatio_working_3-way'!Y229+4*PI())/3)</f>
        <v>-0.15744445344976821</v>
      </c>
      <c r="AC229" s="11">
        <f>'OddsRatio_working_3-way'!X229^(1/3)*SIN('OddsRatio_working_3-way'!Y229/3)</f>
        <v>0.12722960488269719</v>
      </c>
      <c r="AD229" s="11">
        <f>'OddsRatio_working_3-way'!X229^(1/3)*SIN(('OddsRatio_working_3-way'!Y229+2*PI())/3)</f>
        <v>0.39993139762760876</v>
      </c>
      <c r="AE229" s="11">
        <f>'OddsRatio_working_3-way'!X229^(1/3)*SIN(('OddsRatio_working_3-way'!Y229+4*PI())/3)</f>
        <v>-0.52716100251030584</v>
      </c>
      <c r="AF229" s="11">
        <f>-'OddsRatio_working_3-way'!U229/(3*'OddsRatio_working_3-way'!X229^(1/3))*COS(('OddsRatio_working_3-way'!Y229)/3)</f>
        <v>0.53525704678328123</v>
      </c>
      <c r="AG229" s="11">
        <f>-'OddsRatio_working_3-way'!U229/(3*'OddsRatio_working_3-way'!X229^(1/3))*COS(('OddsRatio_working_3-way'!Y229+2*PI())/3)</f>
        <v>-0.37781259333351297</v>
      </c>
      <c r="AH229" s="11">
        <f>-'OddsRatio_working_3-way'!U229/(3*'OddsRatio_working_3-way'!X229^(1/3))*COS(('OddsRatio_working_3-way'!Y229+4*PI())/3)</f>
        <v>-0.15744445344976823</v>
      </c>
      <c r="AI229" s="11">
        <f>'OddsRatio_working_3-way'!U229/(3*'OddsRatio_working_3-way'!X229^(1/3))*SIN(('OddsRatio_working_3-way'!Y229)/3)</f>
        <v>-0.12722960488269722</v>
      </c>
      <c r="AJ229" s="11">
        <f>'OddsRatio_working_3-way'!U229/(3*'OddsRatio_working_3-way'!X229^(1/3))*SIN(('OddsRatio_working_3-way'!Y229+2*PI())/3)</f>
        <v>-0.39993139762760888</v>
      </c>
      <c r="AK229" s="11">
        <f>'OddsRatio_working_3-way'!U229/(3*'OddsRatio_working_3-way'!X229^(1/3))*SIN(('OddsRatio_working_3-way'!Y229+4*PI())/3)</f>
        <v>0.52716100251030595</v>
      </c>
      <c r="AL229" s="11">
        <f>'OddsRatio_working_3-way'!Z229+'OddsRatio_working_3-way'!AF229</f>
        <v>1.0705140935665622</v>
      </c>
      <c r="AM229" s="11">
        <f>'OddsRatio_working_3-way'!AA229+'OddsRatio_working_3-way'!AG229</f>
        <v>-0.75562518666702583</v>
      </c>
      <c r="AN229" s="11">
        <f>'OddsRatio_working_3-way'!AB229+'OddsRatio_working_3-way'!AH229</f>
        <v>-0.31488890689953641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1.0705140935665622</v>
      </c>
      <c r="AS229" s="11">
        <f>IF(('OddsRatio_working_3-way'!X229=0),IF(Q229&gt;0,-Q229^(1/3),(-Q229)^(1/3)),'OddsRatio_working_3-way'!AM229-'OddsRatio_working_3-way'!R229/3)</f>
        <v>-0.75562518666702583</v>
      </c>
      <c r="AT229" s="11">
        <f>IF(('OddsRatio_working_3-way'!X229=0),IF(Q229&gt;0,-Q229^(1/3),(-Q229)^(1/3)),'OddsRatio_working_3-way'!AN229-'OddsRatio_working_3-way'!R229/3)</f>
        <v>-0.31488890689953641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9">
        <f t="shared" si="52"/>
        <v>0.45401399876498161</v>
      </c>
      <c r="E230" s="9">
        <f t="shared" si="53"/>
        <v>0.26546412713012479</v>
      </c>
      <c r="F230" s="9">
        <f t="shared" si="54"/>
        <v>0.28052187410489349</v>
      </c>
      <c r="G230" s="9">
        <f t="shared" si="55"/>
        <v>1.0642258911282663</v>
      </c>
      <c r="H230" s="9">
        <f t="shared" si="56"/>
        <v>2.2025752569749413</v>
      </c>
      <c r="I230" s="9">
        <f t="shared" si="57"/>
        <v>3.7669873169334913</v>
      </c>
      <c r="J230" s="9">
        <f t="shared" si="58"/>
        <v>3.5647843976191225</v>
      </c>
      <c r="K230" s="11">
        <f t="shared" si="59"/>
        <v>0.46948356807511737</v>
      </c>
      <c r="L230" s="11">
        <f t="shared" si="60"/>
        <v>0.27777777777777779</v>
      </c>
      <c r="M230" s="11">
        <f t="shared" si="61"/>
        <v>0.29325513196480935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-0.27078983076257046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0.23481827207406486</v>
      </c>
      <c r="Q230" s="11">
        <f>2*'OddsRatio_working_3-way'!K230*'OddsRatio_working_3-way'!L230*'OddsRatio_working_3-way'!M230</f>
        <v>7.6488036506210055E-2</v>
      </c>
      <c r="R230" s="11">
        <f t="shared" si="62"/>
        <v>0</v>
      </c>
      <c r="S230" s="11">
        <f t="shared" si="63"/>
        <v>-0.8671605998378662</v>
      </c>
      <c r="T230" s="11">
        <f t="shared" si="64"/>
        <v>-0.28246273610353945</v>
      </c>
      <c r="U230" s="11">
        <f>'OddsRatio_working_3-way'!S230-'OddsRatio_working_3-way'!R230^2/3</f>
        <v>-0.8671605998378662</v>
      </c>
      <c r="V230" s="11">
        <f>'OddsRatio_working_3-way'!S230*'OddsRatio_working_3-way'!R230/3-2*'OddsRatio_working_3-way'!R230^3/27-'OddsRatio_working_3-way'!T230</f>
        <v>0.28246273610353945</v>
      </c>
      <c r="W230" s="11">
        <f>'OddsRatio_working_3-way'!V230^2+4*'OddsRatio_working_3-way'!U230^3/27</f>
        <v>-1.6818742488385566E-2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0.15540587165184858</v>
      </c>
      <c r="Y230" s="11">
        <f>IF('OddsRatio_working_3-way'!W230&gt;=0,IF('OddsRatio_working_3-way'!V230+SQRT('OddsRatio_working_3-way'!W230)&gt;0,0,PI()),ACOS('OddsRatio_working_3-way'!V230/(2*'OddsRatio_working_3-way'!X230)))</f>
        <v>0.43042038197103683</v>
      </c>
      <c r="Z230" s="11">
        <f>'OddsRatio_working_3-way'!X230^(1/3)*COS('OddsRatio_working_3-way'!Y230/3)</f>
        <v>0.53211294556413302</v>
      </c>
      <c r="AA230" s="11">
        <f>'OddsRatio_working_3-way'!X230^(1/3)*COS(('OddsRatio_working_3-way'!Y230+2*PI())/3)</f>
        <v>-0.33262981453207219</v>
      </c>
      <c r="AB230" s="11">
        <f>'OddsRatio_working_3-way'!X230^(1/3)*COS(('OddsRatio_working_3-way'!Y230+4*PI())/3)</f>
        <v>-0.19948313103206095</v>
      </c>
      <c r="AC230" s="11">
        <f>'OddsRatio_working_3-way'!X230^(1/3)*SIN('OddsRatio_working_3-way'!Y230/3)</f>
        <v>7.6872273560437535E-2</v>
      </c>
      <c r="AD230" s="11">
        <f>'OddsRatio_working_3-way'!X230^(1/3)*SIN(('OddsRatio_working_3-way'!Y230+2*PI())/3)</f>
        <v>0.42238719176088663</v>
      </c>
      <c r="AE230" s="11">
        <f>'OddsRatio_working_3-way'!X230^(1/3)*SIN(('OddsRatio_working_3-way'!Y230+4*PI())/3)</f>
        <v>-0.49925946532132393</v>
      </c>
      <c r="AF230" s="11">
        <f>-'OddsRatio_working_3-way'!U230/(3*'OddsRatio_working_3-way'!X230^(1/3))*COS(('OddsRatio_working_3-way'!Y230)/3)</f>
        <v>0.53211294556413313</v>
      </c>
      <c r="AG230" s="11">
        <f>-'OddsRatio_working_3-way'!U230/(3*'OddsRatio_working_3-way'!X230^(1/3))*COS(('OddsRatio_working_3-way'!Y230+2*PI())/3)</f>
        <v>-0.33262981453207224</v>
      </c>
      <c r="AH230" s="11">
        <f>-'OddsRatio_working_3-way'!U230/(3*'OddsRatio_working_3-way'!X230^(1/3))*COS(('OddsRatio_working_3-way'!Y230+4*PI())/3)</f>
        <v>-0.199483131032061</v>
      </c>
      <c r="AI230" s="11">
        <f>'OddsRatio_working_3-way'!U230/(3*'OddsRatio_working_3-way'!X230^(1/3))*SIN(('OddsRatio_working_3-way'!Y230)/3)</f>
        <v>-7.6872273560437548E-2</v>
      </c>
      <c r="AJ230" s="11">
        <f>'OddsRatio_working_3-way'!U230/(3*'OddsRatio_working_3-way'!X230^(1/3))*SIN(('OddsRatio_working_3-way'!Y230+2*PI())/3)</f>
        <v>-0.42238719176088668</v>
      </c>
      <c r="AK230" s="11">
        <f>'OddsRatio_working_3-way'!U230/(3*'OddsRatio_working_3-way'!X230^(1/3))*SIN(('OddsRatio_working_3-way'!Y230+4*PI())/3)</f>
        <v>0.49925946532132404</v>
      </c>
      <c r="AL230" s="11">
        <f>'OddsRatio_working_3-way'!Z230+'OddsRatio_working_3-way'!AF230</f>
        <v>1.0642258911282663</v>
      </c>
      <c r="AM230" s="11">
        <f>'OddsRatio_working_3-way'!AA230+'OddsRatio_working_3-way'!AG230</f>
        <v>-0.66525962906414438</v>
      </c>
      <c r="AN230" s="11">
        <f>'OddsRatio_working_3-way'!AB230+'OddsRatio_working_3-way'!AH230</f>
        <v>-0.39896626206412195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1.0642258911282663</v>
      </c>
      <c r="AS230" s="11">
        <f>IF(('OddsRatio_working_3-way'!X230=0),IF(Q230&gt;0,-Q230^(1/3),(-Q230)^(1/3)),'OddsRatio_working_3-way'!AM230-'OddsRatio_working_3-way'!R230/3)</f>
        <v>-0.66525962906414438</v>
      </c>
      <c r="AT230" s="11">
        <f>IF(('OddsRatio_working_3-way'!X230=0),IF(Q230&gt;0,-Q230^(1/3),(-Q230)^(1/3)),'OddsRatio_working_3-way'!AN230-'OddsRatio_working_3-way'!R230/3)</f>
        <v>-0.39896626206412195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9">
        <f t="shared" si="52"/>
        <v>0.25350275370303388</v>
      </c>
      <c r="E231" s="9">
        <f t="shared" si="53"/>
        <v>0.22590725718221208</v>
      </c>
      <c r="F231" s="9">
        <f t="shared" si="54"/>
        <v>0.52058998911475396</v>
      </c>
      <c r="G231" s="9">
        <f t="shared" si="55"/>
        <v>1.0708110272679021</v>
      </c>
      <c r="H231" s="9">
        <f t="shared" si="56"/>
        <v>3.9447303249867307</v>
      </c>
      <c r="I231" s="9">
        <f t="shared" si="57"/>
        <v>4.4265952872572871</v>
      </c>
      <c r="J231" s="9">
        <f t="shared" si="58"/>
        <v>1.9208974834503962</v>
      </c>
      <c r="K231" s="11">
        <f t="shared" si="59"/>
        <v>0.26666666666666666</v>
      </c>
      <c r="L231" s="11">
        <f t="shared" si="60"/>
        <v>0.23809523809523808</v>
      </c>
      <c r="M231" s="11">
        <f t="shared" si="61"/>
        <v>0.5376344086021505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-0.25833760027308417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0.2324628776241679</v>
      </c>
      <c r="Q231" s="11">
        <f>2*'OddsRatio_working_3-way'!K231*'OddsRatio_working_3-way'!L231*'OddsRatio_working_3-way'!M231</f>
        <v>6.8271036012971492E-2</v>
      </c>
      <c r="R231" s="11">
        <f t="shared" si="62"/>
        <v>0</v>
      </c>
      <c r="S231" s="11">
        <f t="shared" si="63"/>
        <v>-0.89984143763213498</v>
      </c>
      <c r="T231" s="11">
        <f t="shared" si="64"/>
        <v>-0.26427061310782235</v>
      </c>
      <c r="U231" s="11">
        <f>'OddsRatio_working_3-way'!S231-'OddsRatio_working_3-way'!R231^2/3</f>
        <v>-0.89984143763213498</v>
      </c>
      <c r="V231" s="11">
        <f>'OddsRatio_working_3-way'!S231*'OddsRatio_working_3-way'!R231/3-2*'OddsRatio_working_3-way'!R231^3/27-'OddsRatio_working_3-way'!T231</f>
        <v>0.26427061310782235</v>
      </c>
      <c r="W231" s="11">
        <f>'OddsRatio_working_3-way'!V231^2+4*'OddsRatio_working_3-way'!U231^3/27</f>
        <v>-3.810397065140346E-2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0.16427334507139904</v>
      </c>
      <c r="Y231" s="11">
        <f>IF('OddsRatio_working_3-way'!W231&gt;=0,IF('OddsRatio_working_3-way'!V231+SQRT('OddsRatio_working_3-way'!W231)&gt;0,0,PI()),ACOS('OddsRatio_working_3-way'!V231/(2*'OddsRatio_working_3-way'!X231)))</f>
        <v>0.63619474341742377</v>
      </c>
      <c r="Z231" s="11">
        <f>'OddsRatio_working_3-way'!X231^(1/3)*COS('OddsRatio_working_3-way'!Y231/3)</f>
        <v>0.53540551363395095</v>
      </c>
      <c r="AA231" s="11">
        <f>'OddsRatio_working_3-way'!X231^(1/3)*COS(('OddsRatio_working_3-way'!Y231+2*PI())/3)</f>
        <v>-0.36753291952248013</v>
      </c>
      <c r="AB231" s="11">
        <f>'OddsRatio_working_3-way'!X231^(1/3)*COS(('OddsRatio_working_3-way'!Y231+4*PI())/3)</f>
        <v>-0.16787259411147099</v>
      </c>
      <c r="AC231" s="11">
        <f>'OddsRatio_working_3-way'!X231^(1/3)*SIN('OddsRatio_working_3-way'!Y231/3)</f>
        <v>0.11527394262253468</v>
      </c>
      <c r="AD231" s="11">
        <f>'OddsRatio_working_3-way'!X231^(1/3)*SIN(('OddsRatio_working_3-way'!Y231+2*PI())/3)</f>
        <v>0.40603780482198998</v>
      </c>
      <c r="AE231" s="11">
        <f>'OddsRatio_working_3-way'!X231^(1/3)*SIN(('OddsRatio_working_3-way'!Y231+4*PI())/3)</f>
        <v>-0.52131174744452446</v>
      </c>
      <c r="AF231" s="11">
        <f>-'OddsRatio_working_3-way'!U231/(3*'OddsRatio_working_3-way'!X231^(1/3))*COS(('OddsRatio_working_3-way'!Y231)/3)</f>
        <v>0.53540551363395106</v>
      </c>
      <c r="AG231" s="11">
        <f>-'OddsRatio_working_3-way'!U231/(3*'OddsRatio_working_3-way'!X231^(1/3))*COS(('OddsRatio_working_3-way'!Y231+2*PI())/3)</f>
        <v>-0.36753291952248024</v>
      </c>
      <c r="AH231" s="11">
        <f>-'OddsRatio_working_3-way'!U231/(3*'OddsRatio_working_3-way'!X231^(1/3))*COS(('OddsRatio_working_3-way'!Y231+4*PI())/3)</f>
        <v>-0.16787259411147101</v>
      </c>
      <c r="AI231" s="11">
        <f>'OddsRatio_working_3-way'!U231/(3*'OddsRatio_working_3-way'!X231^(1/3))*SIN(('OddsRatio_working_3-way'!Y231)/3)</f>
        <v>-0.11527394262253471</v>
      </c>
      <c r="AJ231" s="11">
        <f>'OddsRatio_working_3-way'!U231/(3*'OddsRatio_working_3-way'!X231^(1/3))*SIN(('OddsRatio_working_3-way'!Y231+2*PI())/3)</f>
        <v>-0.40603780482199003</v>
      </c>
      <c r="AK231" s="11">
        <f>'OddsRatio_working_3-way'!U231/(3*'OddsRatio_working_3-way'!X231^(1/3))*SIN(('OddsRatio_working_3-way'!Y231+4*PI())/3)</f>
        <v>0.52131174744452458</v>
      </c>
      <c r="AL231" s="11">
        <f>'OddsRatio_working_3-way'!Z231+'OddsRatio_working_3-way'!AF231</f>
        <v>1.0708110272679021</v>
      </c>
      <c r="AM231" s="11">
        <f>'OddsRatio_working_3-way'!AA231+'OddsRatio_working_3-way'!AG231</f>
        <v>-0.73506583904496037</v>
      </c>
      <c r="AN231" s="11">
        <f>'OddsRatio_working_3-way'!AB231+'OddsRatio_working_3-way'!AH231</f>
        <v>-0.33574518822294197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1.0708110272679021</v>
      </c>
      <c r="AS231" s="11">
        <f>IF(('OddsRatio_working_3-way'!X231=0),IF(Q231&gt;0,-Q231^(1/3),(-Q231)^(1/3)),'OddsRatio_working_3-way'!AM231-'OddsRatio_working_3-way'!R231/3)</f>
        <v>-0.73506583904496037</v>
      </c>
      <c r="AT231" s="11">
        <f>IF(('OddsRatio_working_3-way'!X231=0),IF(Q231&gt;0,-Q231^(1/3),(-Q231)^(1/3)),'OddsRatio_working_3-way'!AN231-'OddsRatio_working_3-way'!R231/3)</f>
        <v>-0.33574518822294197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9">
        <f t="shared" si="52"/>
        <v>0.38918385325370175</v>
      </c>
      <c r="E232" s="9">
        <f t="shared" si="53"/>
        <v>0.24993129107530543</v>
      </c>
      <c r="F232" s="9">
        <f t="shared" si="54"/>
        <v>0.36088485567099265</v>
      </c>
      <c r="G232" s="9">
        <f t="shared" si="55"/>
        <v>1.0604592385218443</v>
      </c>
      <c r="H232" s="9">
        <f t="shared" si="56"/>
        <v>2.5694796730123297</v>
      </c>
      <c r="I232" s="9">
        <f t="shared" si="57"/>
        <v>4.0010996450168195</v>
      </c>
      <c r="J232" s="9">
        <f t="shared" si="58"/>
        <v>2.7709669283314802</v>
      </c>
      <c r="K232" s="11">
        <f t="shared" si="59"/>
        <v>0.40322580645161293</v>
      </c>
      <c r="L232" s="11">
        <f t="shared" si="60"/>
        <v>0.2610966057441253</v>
      </c>
      <c r="M232" s="11">
        <f t="shared" si="61"/>
        <v>0.37453183520599254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-0.27580548949541184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0.23579764744923726</v>
      </c>
      <c r="Q232" s="11">
        <f>2*'OddsRatio_working_3-way'!K232*'OddsRatio_working_3-way'!L232*'OddsRatio_working_3-way'!M232</f>
        <v>7.8862089447905445E-2</v>
      </c>
      <c r="R232" s="11">
        <f t="shared" si="62"/>
        <v>0</v>
      </c>
      <c r="S232" s="11">
        <f t="shared" si="63"/>
        <v>-0.85494182106610994</v>
      </c>
      <c r="T232" s="11">
        <f t="shared" si="64"/>
        <v>-0.2859337194201037</v>
      </c>
      <c r="U232" s="11">
        <f>'OddsRatio_working_3-way'!S232-'OddsRatio_working_3-way'!R232^2/3</f>
        <v>-0.85494182106610994</v>
      </c>
      <c r="V232" s="11">
        <f>'OddsRatio_working_3-way'!S232*'OddsRatio_working_3-way'!R232/3-2*'OddsRatio_working_3-way'!R232^3/27-'OddsRatio_working_3-way'!T232</f>
        <v>0.2859337194201037</v>
      </c>
      <c r="W232" s="11">
        <f>'OddsRatio_working_3-way'!V232^2+4*'OddsRatio_working_3-way'!U232^3/27</f>
        <v>-1.0819507049154936E-2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0.15213283582988382</v>
      </c>
      <c r="Y232" s="11">
        <f>IF('OddsRatio_working_3-way'!W232&gt;=0,IF('OddsRatio_working_3-way'!V232+SQRT('OddsRatio_working_3-way'!W232)&gt;0,0,PI()),ACOS('OddsRatio_working_3-way'!V232/(2*'OddsRatio_working_3-way'!X232)))</f>
        <v>0.3488975223772488</v>
      </c>
      <c r="Z232" s="11">
        <f>'OddsRatio_working_3-way'!X232^(1/3)*COS('OddsRatio_working_3-way'!Y232/3)</f>
        <v>0.53022961926092216</v>
      </c>
      <c r="AA232" s="11">
        <f>'OddsRatio_working_3-way'!X232^(1/3)*COS(('OddsRatio_working_3-way'!Y232+2*PI())/3)</f>
        <v>-0.31876057750026288</v>
      </c>
      <c r="AB232" s="11">
        <f>'OddsRatio_working_3-way'!X232^(1/3)*COS(('OddsRatio_working_3-way'!Y232+4*PI())/3)</f>
        <v>-0.21146904176065939</v>
      </c>
      <c r="AC232" s="11">
        <f>'OddsRatio_working_3-way'!X232^(1/3)*SIN('OddsRatio_working_3-way'!Y232/3)</f>
        <v>6.1944797041028433E-2</v>
      </c>
      <c r="AD232" s="11">
        <f>'OddsRatio_working_3-way'!X232^(1/3)*SIN(('OddsRatio_working_3-way'!Y232+2*PI())/3)</f>
        <v>0.428219921598395</v>
      </c>
      <c r="AE232" s="11">
        <f>'OddsRatio_working_3-way'!X232^(1/3)*SIN(('OddsRatio_working_3-way'!Y232+4*PI())/3)</f>
        <v>-0.49016471863942351</v>
      </c>
      <c r="AF232" s="11">
        <f>-'OddsRatio_working_3-way'!U232/(3*'OddsRatio_working_3-way'!X232^(1/3))*COS(('OddsRatio_working_3-way'!Y232)/3)</f>
        <v>0.53022961926092205</v>
      </c>
      <c r="AG232" s="11">
        <f>-'OddsRatio_working_3-way'!U232/(3*'OddsRatio_working_3-way'!X232^(1/3))*COS(('OddsRatio_working_3-way'!Y232+2*PI())/3)</f>
        <v>-0.31876057750026282</v>
      </c>
      <c r="AH232" s="11">
        <f>-'OddsRatio_working_3-way'!U232/(3*'OddsRatio_working_3-way'!X232^(1/3))*COS(('OddsRatio_working_3-way'!Y232+4*PI())/3)</f>
        <v>-0.21146904176065934</v>
      </c>
      <c r="AI232" s="11">
        <f>'OddsRatio_working_3-way'!U232/(3*'OddsRatio_working_3-way'!X232^(1/3))*SIN(('OddsRatio_working_3-way'!Y232)/3)</f>
        <v>-6.1944797041028427E-2</v>
      </c>
      <c r="AJ232" s="11">
        <f>'OddsRatio_working_3-way'!U232/(3*'OddsRatio_working_3-way'!X232^(1/3))*SIN(('OddsRatio_working_3-way'!Y232+2*PI())/3)</f>
        <v>-0.42821992159839495</v>
      </c>
      <c r="AK232" s="11">
        <f>'OddsRatio_working_3-way'!U232/(3*'OddsRatio_working_3-way'!X232^(1/3))*SIN(('OddsRatio_working_3-way'!Y232+4*PI())/3)</f>
        <v>0.4901647186394234</v>
      </c>
      <c r="AL232" s="11">
        <f>'OddsRatio_working_3-way'!Z232+'OddsRatio_working_3-way'!AF232</f>
        <v>1.0604592385218443</v>
      </c>
      <c r="AM232" s="11">
        <f>'OddsRatio_working_3-way'!AA232+'OddsRatio_working_3-way'!AG232</f>
        <v>-0.63752115500052575</v>
      </c>
      <c r="AN232" s="11">
        <f>'OddsRatio_working_3-way'!AB232+'OddsRatio_working_3-way'!AH232</f>
        <v>-0.42293808352131873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1.0604592385218443</v>
      </c>
      <c r="AS232" s="11">
        <f>IF(('OddsRatio_working_3-way'!X232=0),IF(Q232&gt;0,-Q232^(1/3),(-Q232)^(1/3)),'OddsRatio_working_3-way'!AM232-'OddsRatio_working_3-way'!R232/3)</f>
        <v>-0.63752115500052575</v>
      </c>
      <c r="AT232" s="11">
        <f>IF(('OddsRatio_working_3-way'!X232=0),IF(Q232&gt;0,-Q232^(1/3),(-Q232)^(1/3)),'OddsRatio_working_3-way'!AN232-'OddsRatio_working_3-way'!R232/3)</f>
        <v>-0.42293808352131873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9">
        <f t="shared" si="52"/>
        <v>0.52991079148634879</v>
      </c>
      <c r="E233" s="9">
        <f t="shared" si="53"/>
        <v>0.23474936825447612</v>
      </c>
      <c r="F233" s="9">
        <f t="shared" si="54"/>
        <v>0.23533984025917523</v>
      </c>
      <c r="G233" s="9">
        <f t="shared" si="55"/>
        <v>1.0688073341350011</v>
      </c>
      <c r="H233" s="9">
        <f t="shared" si="56"/>
        <v>1.8871100873320512</v>
      </c>
      <c r="I233" s="9">
        <f t="shared" si="57"/>
        <v>4.2598623691117528</v>
      </c>
      <c r="J233" s="9">
        <f t="shared" si="58"/>
        <v>4.2491742957704028</v>
      </c>
      <c r="K233" s="11">
        <f t="shared" si="59"/>
        <v>0.54644808743169393</v>
      </c>
      <c r="L233" s="11">
        <f t="shared" si="60"/>
        <v>0.24691358024691359</v>
      </c>
      <c r="M233" s="11">
        <f t="shared" si="61"/>
        <v>0.24752475247524752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-0.25701829442203494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0.23110993552299974</v>
      </c>
      <c r="Q233" s="11">
        <f>2*'OddsRatio_working_3-way'!K233*'OddsRatio_working_3-way'!L233*'OddsRatio_working_3-way'!M233</f>
        <v>6.6794779052890094E-2</v>
      </c>
      <c r="R233" s="11">
        <f t="shared" si="62"/>
        <v>0</v>
      </c>
      <c r="S233" s="11">
        <f t="shared" si="63"/>
        <v>-0.89919644063744131</v>
      </c>
      <c r="T233" s="11">
        <f t="shared" si="64"/>
        <v>-0.25988336434608128</v>
      </c>
      <c r="U233" s="11">
        <f>'OddsRatio_working_3-way'!S233-'OddsRatio_working_3-way'!R233^2/3</f>
        <v>-0.89919644063744131</v>
      </c>
      <c r="V233" s="11">
        <f>'OddsRatio_working_3-way'!S233*'OddsRatio_working_3-way'!R233/3-2*'OddsRatio_working_3-way'!R233^3/27-'OddsRatio_working_3-way'!T233</f>
        <v>0.25988336434608128</v>
      </c>
      <c r="W233" s="11">
        <f>'OddsRatio_working_3-way'!V233^2+4*'OddsRatio_working_3-way'!U233^3/27</f>
        <v>-4.0171613771831691E-2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0.16409675258492298</v>
      </c>
      <c r="Y233" s="11">
        <f>IF('OddsRatio_working_3-way'!W233&gt;=0,IF('OddsRatio_working_3-way'!V233+SQRT('OddsRatio_working_3-way'!W233)&gt;0,0,PI()),ACOS('OddsRatio_working_3-way'!V233/(2*'OddsRatio_working_3-way'!X233)))</f>
        <v>0.6569473668417426</v>
      </c>
      <c r="Z233" s="11">
        <f>'OddsRatio_working_3-way'!X233^(1/3)*COS('OddsRatio_working_3-way'!Y233/3)</f>
        <v>0.53440366706750064</v>
      </c>
      <c r="AA233" s="11">
        <f>'OddsRatio_working_3-way'!X233^(1/3)*COS(('OddsRatio_working_3-way'!Y233+2*PI())/3)</f>
        <v>-0.3702001375390413</v>
      </c>
      <c r="AB233" s="11">
        <f>'OddsRatio_working_3-way'!X233^(1/3)*COS(('OddsRatio_working_3-way'!Y233+4*PI())/3)</f>
        <v>-0.16420352952845896</v>
      </c>
      <c r="AC233" s="11">
        <f>'OddsRatio_working_3-way'!X233^(1/3)*SIN('OddsRatio_working_3-way'!Y233/3)</f>
        <v>0.11893219708705949</v>
      </c>
      <c r="AD233" s="11">
        <f>'OddsRatio_working_3-way'!X233^(1/3)*SIN(('OddsRatio_working_3-way'!Y233+2*PI())/3)</f>
        <v>0.40334105301248729</v>
      </c>
      <c r="AE233" s="11">
        <f>'OddsRatio_working_3-way'!X233^(1/3)*SIN(('OddsRatio_working_3-way'!Y233+4*PI())/3)</f>
        <v>-0.52227325009954673</v>
      </c>
      <c r="AF233" s="11">
        <f>-'OddsRatio_working_3-way'!U233/(3*'OddsRatio_working_3-way'!X233^(1/3))*COS(('OddsRatio_working_3-way'!Y233)/3)</f>
        <v>0.53440366706750053</v>
      </c>
      <c r="AG233" s="11">
        <f>-'OddsRatio_working_3-way'!U233/(3*'OddsRatio_working_3-way'!X233^(1/3))*COS(('OddsRatio_working_3-way'!Y233+2*PI())/3)</f>
        <v>-0.37020013753904124</v>
      </c>
      <c r="AH233" s="11">
        <f>-'OddsRatio_working_3-way'!U233/(3*'OddsRatio_working_3-way'!X233^(1/3))*COS(('OddsRatio_working_3-way'!Y233+4*PI())/3)</f>
        <v>-0.16420352952845893</v>
      </c>
      <c r="AI233" s="11">
        <f>'OddsRatio_working_3-way'!U233/(3*'OddsRatio_working_3-way'!X233^(1/3))*SIN(('OddsRatio_working_3-way'!Y233)/3)</f>
        <v>-0.11893219708705946</v>
      </c>
      <c r="AJ233" s="11">
        <f>'OddsRatio_working_3-way'!U233/(3*'OddsRatio_working_3-way'!X233^(1/3))*SIN(('OddsRatio_working_3-way'!Y233+2*PI())/3)</f>
        <v>-0.40334105301248718</v>
      </c>
      <c r="AK233" s="11">
        <f>'OddsRatio_working_3-way'!U233/(3*'OddsRatio_working_3-way'!X233^(1/3))*SIN(('OddsRatio_working_3-way'!Y233+4*PI())/3)</f>
        <v>0.52227325009954662</v>
      </c>
      <c r="AL233" s="11">
        <f>'OddsRatio_working_3-way'!Z233+'OddsRatio_working_3-way'!AF233</f>
        <v>1.0688073341350011</v>
      </c>
      <c r="AM233" s="11">
        <f>'OddsRatio_working_3-way'!AA233+'OddsRatio_working_3-way'!AG233</f>
        <v>-0.74040027507808248</v>
      </c>
      <c r="AN233" s="11">
        <f>'OddsRatio_working_3-way'!AB233+'OddsRatio_working_3-way'!AH233</f>
        <v>-0.32840705905691792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1.0688073341350011</v>
      </c>
      <c r="AS233" s="11">
        <f>IF(('OddsRatio_working_3-way'!X233=0),IF(Q233&gt;0,-Q233^(1/3),(-Q233)^(1/3)),'OddsRatio_working_3-way'!AM233-'OddsRatio_working_3-way'!R233/3)</f>
        <v>-0.74040027507808248</v>
      </c>
      <c r="AT233" s="11">
        <f>IF(('OddsRatio_working_3-way'!X233=0),IF(Q233&gt;0,-Q233^(1/3),(-Q233)^(1/3)),'OddsRatio_working_3-way'!AN233-'OddsRatio_working_3-way'!R233/3)</f>
        <v>-0.32840705905691792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9">
        <f t="shared" si="52"/>
        <v>0.2398590152491924</v>
      </c>
      <c r="E234" s="9">
        <f t="shared" si="53"/>
        <v>0.26874799638796132</v>
      </c>
      <c r="F234" s="9">
        <f t="shared" si="54"/>
        <v>0.49139298836284639</v>
      </c>
      <c r="G234" s="9">
        <f t="shared" si="55"/>
        <v>1.0670423425170139</v>
      </c>
      <c r="H234" s="9">
        <f t="shared" si="56"/>
        <v>4.1691157572755317</v>
      </c>
      <c r="I234" s="9">
        <f t="shared" si="57"/>
        <v>3.7209579734183849</v>
      </c>
      <c r="J234" s="9">
        <f t="shared" si="58"/>
        <v>2.0350310722415035</v>
      </c>
      <c r="K234" s="11">
        <f t="shared" si="59"/>
        <v>0.25188916876574308</v>
      </c>
      <c r="L234" s="11">
        <f t="shared" si="60"/>
        <v>0.28169014084507044</v>
      </c>
      <c r="M234" s="11">
        <f t="shared" si="61"/>
        <v>0.50761421319796951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-0.26459600215313284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0.23375430117819007</v>
      </c>
      <c r="Q234" s="11">
        <f>2*'OddsRatio_working_3-way'!K234*'OddsRatio_working_3-way'!L234*'OddsRatio_working_3-way'!M234</f>
        <v>7.2035223783725774E-2</v>
      </c>
      <c r="R234" s="11">
        <f t="shared" si="62"/>
        <v>0</v>
      </c>
      <c r="S234" s="11">
        <f t="shared" si="63"/>
        <v>-0.88343852241163734</v>
      </c>
      <c r="T234" s="11">
        <f t="shared" si="64"/>
        <v>-0.27224607778478815</v>
      </c>
      <c r="U234" s="11">
        <f>'OddsRatio_working_3-way'!S234-'OddsRatio_working_3-way'!R234^2/3</f>
        <v>-0.88343852241163734</v>
      </c>
      <c r="V234" s="11">
        <f>'OddsRatio_working_3-way'!S234*'OddsRatio_working_3-way'!R234/3-2*'OddsRatio_working_3-way'!R234^3/27-'OddsRatio_working_3-way'!T234</f>
        <v>0.27224607778478815</v>
      </c>
      <c r="W234" s="11">
        <f>'OddsRatio_working_3-way'!V234^2+4*'OddsRatio_working_3-way'!U234^3/27</f>
        <v>-2.8028981248413548E-2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0.15980214963949521</v>
      </c>
      <c r="Y234" s="11">
        <f>IF('OddsRatio_working_3-way'!W234&gt;=0,IF('OddsRatio_working_3-way'!V234+SQRT('OddsRatio_working_3-way'!W234)&gt;0,0,PI()),ACOS('OddsRatio_working_3-way'!V234/(2*'OddsRatio_working_3-way'!X234)))</f>
        <v>0.5513419652245366</v>
      </c>
      <c r="Z234" s="11">
        <f>'OddsRatio_working_3-way'!X234^(1/3)*COS('OddsRatio_working_3-way'!Y234/3)</f>
        <v>0.53352117125850695</v>
      </c>
      <c r="AA234" s="11">
        <f>'OddsRatio_working_3-way'!X234^(1/3)*COS(('OddsRatio_working_3-way'!Y234+2*PI())/3)</f>
        <v>-0.35264423056309652</v>
      </c>
      <c r="AB234" s="11">
        <f>'OddsRatio_working_3-way'!X234^(1/3)*COS(('OddsRatio_working_3-way'!Y234+4*PI())/3)</f>
        <v>-0.18087694069541016</v>
      </c>
      <c r="AC234" s="11">
        <f>'OddsRatio_working_3-way'!X234^(1/3)*SIN('OddsRatio_working_3-way'!Y234/3)</f>
        <v>9.9169891043081132E-2</v>
      </c>
      <c r="AD234" s="11">
        <f>'OddsRatio_working_3-way'!X234^(1/3)*SIN(('OddsRatio_working_3-way'!Y234+2*PI())/3)</f>
        <v>0.4124579422451547</v>
      </c>
      <c r="AE234" s="11">
        <f>'OddsRatio_working_3-way'!X234^(1/3)*SIN(('OddsRatio_working_3-way'!Y234+4*PI())/3)</f>
        <v>-0.5116278332882358</v>
      </c>
      <c r="AF234" s="11">
        <f>-'OddsRatio_working_3-way'!U234/(3*'OddsRatio_working_3-way'!X234^(1/3))*COS(('OddsRatio_working_3-way'!Y234)/3)</f>
        <v>0.53352117125850695</v>
      </c>
      <c r="AG234" s="11">
        <f>-'OddsRatio_working_3-way'!U234/(3*'OddsRatio_working_3-way'!X234^(1/3))*COS(('OddsRatio_working_3-way'!Y234+2*PI())/3)</f>
        <v>-0.35264423056309652</v>
      </c>
      <c r="AH234" s="11">
        <f>-'OddsRatio_working_3-way'!U234/(3*'OddsRatio_working_3-way'!X234^(1/3))*COS(('OddsRatio_working_3-way'!Y234+4*PI())/3)</f>
        <v>-0.18087694069541016</v>
      </c>
      <c r="AI234" s="11">
        <f>'OddsRatio_working_3-way'!U234/(3*'OddsRatio_working_3-way'!X234^(1/3))*SIN(('OddsRatio_working_3-way'!Y234)/3)</f>
        <v>-9.9169891043081132E-2</v>
      </c>
      <c r="AJ234" s="11">
        <f>'OddsRatio_working_3-way'!U234/(3*'OddsRatio_working_3-way'!X234^(1/3))*SIN(('OddsRatio_working_3-way'!Y234+2*PI())/3)</f>
        <v>-0.4124579422451547</v>
      </c>
      <c r="AK234" s="11">
        <f>'OddsRatio_working_3-way'!U234/(3*'OddsRatio_working_3-way'!X234^(1/3))*SIN(('OddsRatio_working_3-way'!Y234+4*PI())/3)</f>
        <v>0.5116278332882358</v>
      </c>
      <c r="AL234" s="11">
        <f>'OddsRatio_working_3-way'!Z234+'OddsRatio_working_3-way'!AF234</f>
        <v>1.0670423425170139</v>
      </c>
      <c r="AM234" s="11">
        <f>'OddsRatio_working_3-way'!AA234+'OddsRatio_working_3-way'!AG234</f>
        <v>-0.70528846112619303</v>
      </c>
      <c r="AN234" s="11">
        <f>'OddsRatio_working_3-way'!AB234+'OddsRatio_working_3-way'!AH234</f>
        <v>-0.36175388139082032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1.0670423425170139</v>
      </c>
      <c r="AS234" s="11">
        <f>IF(('OddsRatio_working_3-way'!X234=0),IF(Q234&gt;0,-Q234^(1/3),(-Q234)^(1/3)),'OddsRatio_working_3-way'!AM234-'OddsRatio_working_3-way'!R234/3)</f>
        <v>-0.70528846112619303</v>
      </c>
      <c r="AT234" s="11">
        <f>IF(('OddsRatio_working_3-way'!X234=0),IF(Q234&gt;0,-Q234^(1/3),(-Q234)^(1/3)),'OddsRatio_working_3-way'!AN234-'OddsRatio_working_3-way'!R234/3)</f>
        <v>-0.36175388139082032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9">
        <f t="shared" si="52"/>
        <v>0.7771538906771116</v>
      </c>
      <c r="E235" s="9">
        <f t="shared" si="53"/>
        <v>0.14286494403087063</v>
      </c>
      <c r="F235" s="9">
        <f t="shared" si="54"/>
        <v>7.9981165292017861E-2</v>
      </c>
      <c r="G235" s="9">
        <f t="shared" si="55"/>
        <v>1.1028709123824632</v>
      </c>
      <c r="H235" s="9">
        <f t="shared" si="56"/>
        <v>1.2867464372194406</v>
      </c>
      <c r="I235" s="9">
        <f t="shared" si="57"/>
        <v>6.9996177633606003</v>
      </c>
      <c r="J235" s="9">
        <f t="shared" si="58"/>
        <v>12.502943616149091</v>
      </c>
      <c r="K235" s="11">
        <f t="shared" si="59"/>
        <v>0.79365079365079361</v>
      </c>
      <c r="L235" s="11">
        <f t="shared" si="60"/>
        <v>0.15527950310559005</v>
      </c>
      <c r="M235" s="11">
        <f t="shared" si="61"/>
        <v>8.7489063867016631E-2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-0.15905741250942684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0.17391287096704353</v>
      </c>
      <c r="Q235" s="11">
        <f>2*'OddsRatio_working_3-way'!K235*'OddsRatio_working_3-way'!L235*'OddsRatio_working_3-way'!M235</f>
        <v>2.1563902165783449E-2</v>
      </c>
      <c r="R235" s="11">
        <f t="shared" si="62"/>
        <v>0</v>
      </c>
      <c r="S235" s="11">
        <f t="shared" si="63"/>
        <v>-1.0933968321453502</v>
      </c>
      <c r="T235" s="11">
        <f t="shared" si="64"/>
        <v>-0.13557307280165534</v>
      </c>
      <c r="U235" s="11">
        <f>'OddsRatio_working_3-way'!S235-'OddsRatio_working_3-way'!R235^2/3</f>
        <v>-1.0933968321453502</v>
      </c>
      <c r="V235" s="11">
        <f>'OddsRatio_working_3-way'!S235*'OddsRatio_working_3-way'!R235/3-2*'OddsRatio_working_3-way'!R235^3/27-'OddsRatio_working_3-way'!T235</f>
        <v>0.13557307280165534</v>
      </c>
      <c r="W235" s="11">
        <f>'OddsRatio_working_3-way'!V235^2+4*'OddsRatio_working_3-way'!U235^3/27</f>
        <v>-0.1752753639759041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0.22003148754484381</v>
      </c>
      <c r="Y235" s="11">
        <f>IF('OddsRatio_working_3-way'!W235&gt;=0,IF('OddsRatio_working_3-way'!V235+SQRT('OddsRatio_working_3-way'!W235)&gt;0,0,PI()),ACOS('OddsRatio_working_3-way'!V235/(2*'OddsRatio_working_3-way'!X235)))</f>
        <v>1.2576257692416237</v>
      </c>
      <c r="Z235" s="11">
        <f>'OddsRatio_working_3-way'!X235^(1/3)*COS('OddsRatio_working_3-way'!Y235/3)</f>
        <v>0.55143545619123158</v>
      </c>
      <c r="AA235" s="11">
        <f>'OddsRatio_working_3-way'!X235^(1/3)*COS(('OddsRatio_working_3-way'!Y235+2*PI())/3)</f>
        <v>-0.48852846860866839</v>
      </c>
      <c r="AB235" s="11">
        <f>'OddsRatio_working_3-way'!X235^(1/3)*COS(('OddsRatio_working_3-way'!Y235+4*PI())/3)</f>
        <v>-6.2906987582563037E-2</v>
      </c>
      <c r="AC235" s="11">
        <f>'OddsRatio_working_3-way'!X235^(1/3)*SIN('OddsRatio_working_3-way'!Y235/3)</f>
        <v>0.24573267664330903</v>
      </c>
      <c r="AD235" s="11">
        <f>'OddsRatio_working_3-way'!X235^(1/3)*SIN(('OddsRatio_working_3-way'!Y235+2*PI())/3)</f>
        <v>0.35469077528741288</v>
      </c>
      <c r="AE235" s="11">
        <f>'OddsRatio_working_3-way'!X235^(1/3)*SIN(('OddsRatio_working_3-way'!Y235+4*PI())/3)</f>
        <v>-0.60042345193072189</v>
      </c>
      <c r="AF235" s="11">
        <f>-'OddsRatio_working_3-way'!U235/(3*'OddsRatio_working_3-way'!X235^(1/3))*COS(('OddsRatio_working_3-way'!Y235)/3)</f>
        <v>0.55143545619123169</v>
      </c>
      <c r="AG235" s="11">
        <f>-'OddsRatio_working_3-way'!U235/(3*'OddsRatio_working_3-way'!X235^(1/3))*COS(('OddsRatio_working_3-way'!Y235+2*PI())/3)</f>
        <v>-0.4885284686086685</v>
      </c>
      <c r="AH235" s="11">
        <f>-'OddsRatio_working_3-way'!U235/(3*'OddsRatio_working_3-way'!X235^(1/3))*COS(('OddsRatio_working_3-way'!Y235+4*PI())/3)</f>
        <v>-6.2906987582563037E-2</v>
      </c>
      <c r="AI235" s="11">
        <f>'OddsRatio_working_3-way'!U235/(3*'OddsRatio_working_3-way'!X235^(1/3))*SIN(('OddsRatio_working_3-way'!Y235)/3)</f>
        <v>-0.24573267664330908</v>
      </c>
      <c r="AJ235" s="11">
        <f>'OddsRatio_working_3-way'!U235/(3*'OddsRatio_working_3-way'!X235^(1/3))*SIN(('OddsRatio_working_3-way'!Y235+2*PI())/3)</f>
        <v>-0.35469077528741294</v>
      </c>
      <c r="AK235" s="11">
        <f>'OddsRatio_working_3-way'!U235/(3*'OddsRatio_working_3-way'!X235^(1/3))*SIN(('OddsRatio_working_3-way'!Y235+4*PI())/3)</f>
        <v>0.600423451930722</v>
      </c>
      <c r="AL235" s="11">
        <f>'OddsRatio_working_3-way'!Z235+'OddsRatio_working_3-way'!AF235</f>
        <v>1.1028709123824632</v>
      </c>
      <c r="AM235" s="11">
        <f>'OddsRatio_working_3-way'!AA235+'OddsRatio_working_3-way'!AG235</f>
        <v>-0.97705693721733688</v>
      </c>
      <c r="AN235" s="11">
        <f>'OddsRatio_working_3-way'!AB235+'OddsRatio_working_3-way'!AH235</f>
        <v>-0.12581397516512607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1.1028709123824632</v>
      </c>
      <c r="AS235" s="11">
        <f>IF(('OddsRatio_working_3-way'!X235=0),IF(Q235&gt;0,-Q235^(1/3),(-Q235)^(1/3)),'OddsRatio_working_3-way'!AM235-'OddsRatio_working_3-way'!R235/3)</f>
        <v>-0.97705693721733688</v>
      </c>
      <c r="AT235" s="11">
        <f>IF(('OddsRatio_working_3-way'!X235=0),IF(Q235&gt;0,-Q235^(1/3),(-Q235)^(1/3)),'OddsRatio_working_3-way'!AN235-'OddsRatio_working_3-way'!R235/3)</f>
        <v>-0.12581397516512607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9">
        <f t="shared" si="52"/>
        <v>0.49376199087881922</v>
      </c>
      <c r="E236" s="9">
        <f t="shared" si="53"/>
        <v>0.26881020637990766</v>
      </c>
      <c r="F236" s="9">
        <f t="shared" si="54"/>
        <v>0.23742780274127301</v>
      </c>
      <c r="G236" s="9">
        <f t="shared" si="55"/>
        <v>1.0461910932897376</v>
      </c>
      <c r="H236" s="9">
        <f t="shared" si="56"/>
        <v>2.0252672714239428</v>
      </c>
      <c r="I236" s="9">
        <f t="shared" si="57"/>
        <v>3.7200968425533172</v>
      </c>
      <c r="J236" s="9">
        <f t="shared" si="58"/>
        <v>4.2118066563994949</v>
      </c>
      <c r="K236" s="11">
        <f t="shared" si="59"/>
        <v>0.50505050505050508</v>
      </c>
      <c r="L236" s="11">
        <f t="shared" si="60"/>
        <v>0.27777777777777779</v>
      </c>
      <c r="M236" s="11">
        <f t="shared" si="61"/>
        <v>0.24570024570024568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-0.26963464842252716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0.22922371407219894</v>
      </c>
      <c r="Q236" s="11">
        <f>2*'OddsRatio_working_3-way'!K236*'OddsRatio_working_3-way'!L236*'OddsRatio_working_3-way'!M236</f>
        <v>6.8939462878856828E-2</v>
      </c>
      <c r="R236" s="11">
        <f t="shared" si="62"/>
        <v>0</v>
      </c>
      <c r="S236" s="11">
        <f t="shared" si="63"/>
        <v>-0.85012707162544321</v>
      </c>
      <c r="T236" s="11">
        <f t="shared" si="64"/>
        <v>-0.2556773147745694</v>
      </c>
      <c r="U236" s="11">
        <f>'OddsRatio_working_3-way'!S236-'OddsRatio_working_3-way'!R236^2/3</f>
        <v>-0.85012707162544321</v>
      </c>
      <c r="V236" s="11">
        <f>'OddsRatio_working_3-way'!S236*'OddsRatio_working_3-way'!R236/3-2*'OddsRatio_working_3-way'!R236^3/27-'OddsRatio_working_3-way'!T236</f>
        <v>0.2556773147745694</v>
      </c>
      <c r="W236" s="11">
        <f>'OddsRatio_working_3-way'!V236^2+4*'OddsRatio_working_3-way'!U236^3/27</f>
        <v>-2.5651402402340553E-2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0.15084950421916771</v>
      </c>
      <c r="Y236" s="11">
        <f>IF('OddsRatio_working_3-way'!W236&gt;=0,IF('OddsRatio_working_3-way'!V236+SQRT('OddsRatio_working_3-way'!W236)&gt;0,0,PI()),ACOS('OddsRatio_working_3-way'!V236/(2*'OddsRatio_working_3-way'!X236)))</f>
        <v>0.55961745148903486</v>
      </c>
      <c r="Z236" s="11">
        <f>'OddsRatio_working_3-way'!X236^(1/3)*COS('OddsRatio_working_3-way'!Y236/3)</f>
        <v>0.52309554664486879</v>
      </c>
      <c r="AA236" s="11">
        <f>'OddsRatio_working_3-way'!X236^(1/3)*COS(('OddsRatio_working_3-way'!Y236+2*PI())/3)</f>
        <v>-0.3470466313065631</v>
      </c>
      <c r="AB236" s="11">
        <f>'OddsRatio_working_3-way'!X236^(1/3)*COS(('OddsRatio_working_3-way'!Y236+4*PI())/3)</f>
        <v>-0.17604891533830541</v>
      </c>
      <c r="AC236" s="11">
        <f>'OddsRatio_working_3-way'!X236^(1/3)*SIN('OddsRatio_working_3-way'!Y236/3)</f>
        <v>9.872557734508465E-2</v>
      </c>
      <c r="AD236" s="11">
        <f>'OddsRatio_working_3-way'!X236^(1/3)*SIN(('OddsRatio_working_3-way'!Y236+2*PI())/3)</f>
        <v>0.40365124332842189</v>
      </c>
      <c r="AE236" s="11">
        <f>'OddsRatio_working_3-way'!X236^(1/3)*SIN(('OddsRatio_working_3-way'!Y236+4*PI())/3)</f>
        <v>-0.50237682067350653</v>
      </c>
      <c r="AF236" s="11">
        <f>-'OddsRatio_working_3-way'!U236/(3*'OddsRatio_working_3-way'!X236^(1/3))*COS(('OddsRatio_working_3-way'!Y236)/3)</f>
        <v>0.5230955466448689</v>
      </c>
      <c r="AG236" s="11">
        <f>-'OddsRatio_working_3-way'!U236/(3*'OddsRatio_working_3-way'!X236^(1/3))*COS(('OddsRatio_working_3-way'!Y236+2*PI())/3)</f>
        <v>-0.34704663130656316</v>
      </c>
      <c r="AH236" s="11">
        <f>-'OddsRatio_working_3-way'!U236/(3*'OddsRatio_working_3-way'!X236^(1/3))*COS(('OddsRatio_working_3-way'!Y236+4*PI())/3)</f>
        <v>-0.17604891533830544</v>
      </c>
      <c r="AI236" s="11">
        <f>'OddsRatio_working_3-way'!U236/(3*'OddsRatio_working_3-way'!X236^(1/3))*SIN(('OddsRatio_working_3-way'!Y236)/3)</f>
        <v>-9.8725577345084678E-2</v>
      </c>
      <c r="AJ236" s="11">
        <f>'OddsRatio_working_3-way'!U236/(3*'OddsRatio_working_3-way'!X236^(1/3))*SIN(('OddsRatio_working_3-way'!Y236+2*PI())/3)</f>
        <v>-0.40365124332842195</v>
      </c>
      <c r="AK236" s="11">
        <f>'OddsRatio_working_3-way'!U236/(3*'OddsRatio_working_3-way'!X236^(1/3))*SIN(('OddsRatio_working_3-way'!Y236+4*PI())/3)</f>
        <v>0.50237682067350664</v>
      </c>
      <c r="AL236" s="11">
        <f>'OddsRatio_working_3-way'!Z236+'OddsRatio_working_3-way'!AF236</f>
        <v>1.0461910932897376</v>
      </c>
      <c r="AM236" s="11">
        <f>'OddsRatio_working_3-way'!AA236+'OddsRatio_working_3-way'!AG236</f>
        <v>-0.69409326261312621</v>
      </c>
      <c r="AN236" s="11">
        <f>'OddsRatio_working_3-way'!AB236+'OddsRatio_working_3-way'!AH236</f>
        <v>-0.35209783067661082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1.0461910932897376</v>
      </c>
      <c r="AS236" s="11">
        <f>IF(('OddsRatio_working_3-way'!X236=0),IF(Q236&gt;0,-Q236^(1/3),(-Q236)^(1/3)),'OddsRatio_working_3-way'!AM236-'OddsRatio_working_3-way'!R236/3)</f>
        <v>-0.69409326261312621</v>
      </c>
      <c r="AT236" s="11">
        <f>IF(('OddsRatio_working_3-way'!X236=0),IF(Q236&gt;0,-Q236^(1/3),(-Q236)^(1/3)),'OddsRatio_working_3-way'!AN236-'OddsRatio_working_3-way'!R236/3)</f>
        <v>-0.35209783067661082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9">
        <f t="shared" si="52"/>
        <v>0.32435106443926087</v>
      </c>
      <c r="E237" s="9">
        <f t="shared" si="53"/>
        <v>0.27467463891994331</v>
      </c>
      <c r="F237" s="9">
        <f t="shared" si="54"/>
        <v>0.40097429664079576</v>
      </c>
      <c r="G237" s="9">
        <f t="shared" si="55"/>
        <v>1.0520601704567203</v>
      </c>
      <c r="H237" s="9">
        <f t="shared" si="56"/>
        <v>3.0830791375043058</v>
      </c>
      <c r="I237" s="9">
        <f t="shared" si="57"/>
        <v>3.6406710278463681</v>
      </c>
      <c r="J237" s="9">
        <f t="shared" si="58"/>
        <v>2.4939254420485426</v>
      </c>
      <c r="K237" s="11">
        <f t="shared" si="59"/>
        <v>0.33557046979865773</v>
      </c>
      <c r="L237" s="11">
        <f t="shared" si="60"/>
        <v>0.28490028490028491</v>
      </c>
      <c r="M237" s="11">
        <f t="shared" si="61"/>
        <v>0.41322314049586778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-0.27879726537444649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0.23347948912317429</v>
      </c>
      <c r="Q237" s="11">
        <f>2*'OddsRatio_working_3-way'!K237*'OddsRatio_working_3-way'!L237*'OddsRatio_working_3-way'!M237</f>
        <v>7.9011671446082676E-2</v>
      </c>
      <c r="R237" s="11">
        <f t="shared" si="62"/>
        <v>0</v>
      </c>
      <c r="S237" s="11">
        <f t="shared" si="63"/>
        <v>-0.83745257977904874</v>
      </c>
      <c r="T237" s="11">
        <f t="shared" si="64"/>
        <v>-0.28340188825010115</v>
      </c>
      <c r="U237" s="11">
        <f>'OddsRatio_working_3-way'!S237-'OddsRatio_working_3-way'!R237^2/3</f>
        <v>-0.83745257977904874</v>
      </c>
      <c r="V237" s="11">
        <f>'OddsRatio_working_3-way'!S237*'OddsRatio_working_3-way'!R237/3-2*'OddsRatio_working_3-way'!R237^3/27-'OddsRatio_working_3-way'!T237</f>
        <v>0.28340188825010115</v>
      </c>
      <c r="W237" s="11">
        <f>'OddsRatio_working_3-way'!V237^2+4*'OddsRatio_working_3-way'!U237^3/27</f>
        <v>-6.6949189965202077E-3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0.14748860062750868</v>
      </c>
      <c r="Y237" s="11">
        <f>IF('OddsRatio_working_3-way'!W237&gt;=0,IF('OddsRatio_working_3-way'!V237+SQRT('OddsRatio_working_3-way'!W237)&gt;0,0,PI()),ACOS('OddsRatio_working_3-way'!V237/(2*'OddsRatio_working_3-way'!X237)))</f>
        <v>0.28107205333022778</v>
      </c>
      <c r="Z237" s="11">
        <f>'OddsRatio_working_3-way'!X237^(1/3)*COS('OddsRatio_working_3-way'!Y237/3)</f>
        <v>0.52603008522836014</v>
      </c>
      <c r="AA237" s="11">
        <f>'OddsRatio_working_3-way'!X237^(1/3)*COS(('OddsRatio_working_3-way'!Y237+2*PI())/3)</f>
        <v>-0.30582166617578915</v>
      </c>
      <c r="AB237" s="11">
        <f>'OddsRatio_working_3-way'!X237^(1/3)*COS(('OddsRatio_working_3-way'!Y237+4*PI())/3)</f>
        <v>-0.22020841905257107</v>
      </c>
      <c r="AC237" s="11">
        <f>'OddsRatio_working_3-way'!X237^(1/3)*SIN('OddsRatio_working_3-way'!Y237/3)</f>
        <v>4.942883127278818E-2</v>
      </c>
      <c r="AD237" s="11">
        <f>'OddsRatio_working_3-way'!X237^(1/3)*SIN(('OddsRatio_working_3-way'!Y237+2*PI())/3)</f>
        <v>0.4308410013262593</v>
      </c>
      <c r="AE237" s="11">
        <f>'OddsRatio_working_3-way'!X237^(1/3)*SIN(('OddsRatio_working_3-way'!Y237+4*PI())/3)</f>
        <v>-0.48026983259904721</v>
      </c>
      <c r="AF237" s="11">
        <f>-'OddsRatio_working_3-way'!U237/(3*'OddsRatio_working_3-way'!X237^(1/3))*COS(('OddsRatio_working_3-way'!Y237)/3)</f>
        <v>0.52603008522836014</v>
      </c>
      <c r="AG237" s="11">
        <f>-'OddsRatio_working_3-way'!U237/(3*'OddsRatio_working_3-way'!X237^(1/3))*COS(('OddsRatio_working_3-way'!Y237+2*PI())/3)</f>
        <v>-0.30582166617578915</v>
      </c>
      <c r="AH237" s="11">
        <f>-'OddsRatio_working_3-way'!U237/(3*'OddsRatio_working_3-way'!X237^(1/3))*COS(('OddsRatio_working_3-way'!Y237+4*PI())/3)</f>
        <v>-0.22020841905257107</v>
      </c>
      <c r="AI237" s="11">
        <f>'OddsRatio_working_3-way'!U237/(3*'OddsRatio_working_3-way'!X237^(1/3))*SIN(('OddsRatio_working_3-way'!Y237)/3)</f>
        <v>-4.942883127278818E-2</v>
      </c>
      <c r="AJ237" s="11">
        <f>'OddsRatio_working_3-way'!U237/(3*'OddsRatio_working_3-way'!X237^(1/3))*SIN(('OddsRatio_working_3-way'!Y237+2*PI())/3)</f>
        <v>-0.4308410013262593</v>
      </c>
      <c r="AK237" s="11">
        <f>'OddsRatio_working_3-way'!U237/(3*'OddsRatio_working_3-way'!X237^(1/3))*SIN(('OddsRatio_working_3-way'!Y237+4*PI())/3)</f>
        <v>0.48026983259904721</v>
      </c>
      <c r="AL237" s="11">
        <f>'OddsRatio_working_3-way'!Z237+'OddsRatio_working_3-way'!AF237</f>
        <v>1.0520601704567203</v>
      </c>
      <c r="AM237" s="11">
        <f>'OddsRatio_working_3-way'!AA237+'OddsRatio_working_3-way'!AG237</f>
        <v>-0.61164333235157831</v>
      </c>
      <c r="AN237" s="11">
        <f>'OddsRatio_working_3-way'!AB237+'OddsRatio_working_3-way'!AH237</f>
        <v>-0.44041683810514215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1.0520601704567203</v>
      </c>
      <c r="AS237" s="11">
        <f>IF(('OddsRatio_working_3-way'!X237=0),IF(Q237&gt;0,-Q237^(1/3),(-Q237)^(1/3)),'OddsRatio_working_3-way'!AM237-'OddsRatio_working_3-way'!R237/3)</f>
        <v>-0.61164333235157831</v>
      </c>
      <c r="AT237" s="11">
        <f>IF(('OddsRatio_working_3-way'!X237=0),IF(Q237&gt;0,-Q237^(1/3),(-Q237)^(1/3)),'OddsRatio_working_3-way'!AN237-'OddsRatio_working_3-way'!R237/3)</f>
        <v>-0.44041683810514215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9">
        <f t="shared" si="52"/>
        <v>4.2038562261128121E-2</v>
      </c>
      <c r="E238" s="9">
        <f t="shared" si="53"/>
        <v>0.10404786396886921</v>
      </c>
      <c r="F238" s="9">
        <f t="shared" si="54"/>
        <v>0.85391357377000288</v>
      </c>
      <c r="G238" s="9">
        <f t="shared" si="55"/>
        <v>1.1405246831950477</v>
      </c>
      <c r="H238" s="9">
        <f t="shared" si="56"/>
        <v>23.787683170237056</v>
      </c>
      <c r="I238" s="9">
        <f t="shared" si="57"/>
        <v>9.6109613581226121</v>
      </c>
      <c r="J238" s="9">
        <f t="shared" si="58"/>
        <v>1.1710787024792566</v>
      </c>
      <c r="K238" s="11">
        <f t="shared" si="59"/>
        <v>4.7664442326024785E-2</v>
      </c>
      <c r="L238" s="11">
        <f t="shared" si="60"/>
        <v>0.11695906432748537</v>
      </c>
      <c r="M238" s="11">
        <f t="shared" si="61"/>
        <v>0.86956521739130443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-0.10968929764208246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0.13418273720664797</v>
      </c>
      <c r="Q238" s="11">
        <f>2*'OddsRatio_working_3-way'!K238*'OddsRatio_working_3-way'!L238*'OddsRatio_working_3-way'!M238</f>
        <v>9.6952844802491306E-3</v>
      </c>
      <c r="R238" s="11">
        <f t="shared" si="62"/>
        <v>0</v>
      </c>
      <c r="S238" s="11">
        <f t="shared" si="63"/>
        <v>-1.2232983535411805</v>
      </c>
      <c r="T238" s="11">
        <f t="shared" si="64"/>
        <v>-8.8388609359911885E-2</v>
      </c>
      <c r="U238" s="11">
        <f>'OddsRatio_working_3-way'!S238-'OddsRatio_working_3-way'!R238^2/3</f>
        <v>-1.2232983535411805</v>
      </c>
      <c r="V238" s="11">
        <f>'OddsRatio_working_3-way'!S238*'OddsRatio_working_3-way'!R238/3-2*'OddsRatio_working_3-way'!R238^3/27-'OddsRatio_working_3-way'!T238</f>
        <v>8.8388609359911885E-2</v>
      </c>
      <c r="W238" s="11">
        <f>'OddsRatio_working_3-way'!V238^2+4*'OddsRatio_working_3-way'!U238^3/27</f>
        <v>-0.26338977399518071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0.26038544518643886</v>
      </c>
      <c r="Y238" s="11">
        <f>IF('OddsRatio_working_3-way'!W238&gt;=0,IF('OddsRatio_working_3-way'!V238+SQRT('OddsRatio_working_3-way'!W238)&gt;0,0,PI()),ACOS('OddsRatio_working_3-way'!V238/(2*'OddsRatio_working_3-way'!X238)))</f>
        <v>1.4002442126332777</v>
      </c>
      <c r="Z238" s="11">
        <f>'OddsRatio_working_3-way'!X238^(1/3)*COS('OddsRatio_working_3-way'!Y238/3)</f>
        <v>0.57026234159752387</v>
      </c>
      <c r="AA238" s="11">
        <f>'OddsRatio_working_3-way'!X238^(1/3)*COS(('OddsRatio_working_3-way'!Y238+2*PI())/3)</f>
        <v>-0.53397898513932807</v>
      </c>
      <c r="AB238" s="11">
        <f>'OddsRatio_working_3-way'!X238^(1/3)*COS(('OddsRatio_working_3-way'!Y238+4*PI())/3)</f>
        <v>-3.6283356458195914E-2</v>
      </c>
      <c r="AC238" s="11">
        <f>'OddsRatio_working_3-way'!X238^(1/3)*SIN('OddsRatio_working_3-way'!Y238/3)</f>
        <v>0.28734470519355165</v>
      </c>
      <c r="AD238" s="11">
        <f>'OddsRatio_working_3-way'!X238^(1/3)*SIN(('OddsRatio_working_3-way'!Y238+2*PI())/3)</f>
        <v>0.35018932204827918</v>
      </c>
      <c r="AE238" s="11">
        <f>'OddsRatio_working_3-way'!X238^(1/3)*SIN(('OddsRatio_working_3-way'!Y238+4*PI())/3)</f>
        <v>-0.63753402724183095</v>
      </c>
      <c r="AF238" s="11">
        <f>-'OddsRatio_working_3-way'!U238/(3*'OddsRatio_working_3-way'!X238^(1/3))*COS(('OddsRatio_working_3-way'!Y238)/3)</f>
        <v>0.57026234159752398</v>
      </c>
      <c r="AG238" s="11">
        <f>-'OddsRatio_working_3-way'!U238/(3*'OddsRatio_working_3-way'!X238^(1/3))*COS(('OddsRatio_working_3-way'!Y238+2*PI())/3)</f>
        <v>-0.53397898513932818</v>
      </c>
      <c r="AH238" s="11">
        <f>-'OddsRatio_working_3-way'!U238/(3*'OddsRatio_working_3-way'!X238^(1/3))*COS(('OddsRatio_working_3-way'!Y238+4*PI())/3)</f>
        <v>-3.6283356458195921E-2</v>
      </c>
      <c r="AI238" s="11">
        <f>'OddsRatio_working_3-way'!U238/(3*'OddsRatio_working_3-way'!X238^(1/3))*SIN(('OddsRatio_working_3-way'!Y238)/3)</f>
        <v>-0.28734470519355171</v>
      </c>
      <c r="AJ238" s="11">
        <f>'OddsRatio_working_3-way'!U238/(3*'OddsRatio_working_3-way'!X238^(1/3))*SIN(('OddsRatio_working_3-way'!Y238+2*PI())/3)</f>
        <v>-0.35018932204827924</v>
      </c>
      <c r="AK238" s="11">
        <f>'OddsRatio_working_3-way'!U238/(3*'OddsRatio_working_3-way'!X238^(1/3))*SIN(('OddsRatio_working_3-way'!Y238+4*PI())/3)</f>
        <v>0.63753402724183106</v>
      </c>
      <c r="AL238" s="11">
        <f>'OddsRatio_working_3-way'!Z238+'OddsRatio_working_3-way'!AF238</f>
        <v>1.1405246831950477</v>
      </c>
      <c r="AM238" s="11">
        <f>'OddsRatio_working_3-way'!AA238+'OddsRatio_working_3-way'!AG238</f>
        <v>-1.0679579702786564</v>
      </c>
      <c r="AN238" s="11">
        <f>'OddsRatio_working_3-way'!AB238+'OddsRatio_working_3-way'!AH238</f>
        <v>-7.2566712916391829E-2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1.1405246831950477</v>
      </c>
      <c r="AS238" s="11">
        <f>IF(('OddsRatio_working_3-way'!X238=0),IF(Q238&gt;0,-Q238^(1/3),(-Q238)^(1/3)),'OddsRatio_working_3-way'!AM238-'OddsRatio_working_3-way'!R238/3)</f>
        <v>-1.0679579702786564</v>
      </c>
      <c r="AT238" s="11">
        <f>IF(('OddsRatio_working_3-way'!X238=0),IF(Q238&gt;0,-Q238^(1/3),(-Q238)^(1/3)),'OddsRatio_working_3-way'!AN238-'OddsRatio_working_3-way'!R238/3)</f>
        <v>-7.2566712916391829E-2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9">
        <f t="shared" si="52"/>
        <v>0.35398826245884335</v>
      </c>
      <c r="E239" s="9">
        <f t="shared" si="53"/>
        <v>0.28805933588891214</v>
      </c>
      <c r="F239" s="9">
        <f t="shared" si="54"/>
        <v>0.3579524016522444</v>
      </c>
      <c r="G239" s="9">
        <f t="shared" si="55"/>
        <v>1.0428299564089407</v>
      </c>
      <c r="H239" s="9">
        <f t="shared" si="56"/>
        <v>2.8249524237156467</v>
      </c>
      <c r="I239" s="9">
        <f t="shared" si="57"/>
        <v>3.47150699668919</v>
      </c>
      <c r="J239" s="9">
        <f t="shared" si="58"/>
        <v>2.7936675250233787</v>
      </c>
      <c r="K239" s="11">
        <f t="shared" si="59"/>
        <v>0.36363636363636365</v>
      </c>
      <c r="L239" s="11">
        <f t="shared" si="60"/>
        <v>0.29673590504451036</v>
      </c>
      <c r="M239" s="11">
        <f t="shared" si="61"/>
        <v>0.36764705882352938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-0.28299798473476245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0.23167616115774606</v>
      </c>
      <c r="Q239" s="11">
        <f>2*'OddsRatio_working_3-way'!K239*'OddsRatio_working_3-way'!L239*'OddsRatio_working_3-way'!M239</f>
        <v>7.9341151081419883E-2</v>
      </c>
      <c r="R239" s="11">
        <f t="shared" si="62"/>
        <v>0</v>
      </c>
      <c r="S239" s="11">
        <f t="shared" si="63"/>
        <v>-0.81864950867011521</v>
      </c>
      <c r="T239" s="11">
        <f t="shared" si="64"/>
        <v>-0.28035942077743675</v>
      </c>
      <c r="U239" s="11">
        <f>'OddsRatio_working_3-way'!S239-'OddsRatio_working_3-way'!R239^2/3</f>
        <v>-0.81864950867011521</v>
      </c>
      <c r="V239" s="11">
        <f>'OddsRatio_working_3-way'!S239*'OddsRatio_working_3-way'!R239/3-2*'OddsRatio_working_3-way'!R239^3/27-'OddsRatio_working_3-way'!T239</f>
        <v>0.28035942077743675</v>
      </c>
      <c r="W239" s="11">
        <f>'OddsRatio_working_3-way'!V239^2+4*'OddsRatio_working_3-way'!U239^3/27</f>
        <v>-2.6798208169403204E-3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0.14254931220072595</v>
      </c>
      <c r="Y239" s="11">
        <f>IF('OddsRatio_working_3-way'!W239&gt;=0,IF('OddsRatio_working_3-way'!V239+SQRT('OddsRatio_working_3-way'!W239)&gt;0,0,PI()),ACOS('OddsRatio_working_3-way'!V239/(2*'OddsRatio_working_3-way'!X239)))</f>
        <v>0.18258856307768823</v>
      </c>
      <c r="Z239" s="11">
        <f>'OddsRatio_working_3-way'!X239^(1/3)*COS('OddsRatio_working_3-way'!Y239/3)</f>
        <v>0.52141497820447047</v>
      </c>
      <c r="AA239" s="11">
        <f>'OddsRatio_working_3-way'!X239^(1/3)*COS(('OddsRatio_working_3-way'!Y239+2*PI())/3)</f>
        <v>-0.28822462095772655</v>
      </c>
      <c r="AB239" s="11">
        <f>'OddsRatio_working_3-way'!X239^(1/3)*COS(('OddsRatio_working_3-way'!Y239+4*PI())/3)</f>
        <v>-0.23319035724674408</v>
      </c>
      <c r="AC239" s="11">
        <f>'OddsRatio_working_3-way'!X239^(1/3)*SIN('OddsRatio_working_3-way'!Y239/3)</f>
        <v>3.1774046968188564E-2</v>
      </c>
      <c r="AD239" s="11">
        <f>'OddsRatio_working_3-way'!X239^(1/3)*SIN(('OddsRatio_working_3-way'!Y239+2*PI())/3)</f>
        <v>0.43567159355468654</v>
      </c>
      <c r="AE239" s="11">
        <f>'OddsRatio_working_3-way'!X239^(1/3)*SIN(('OddsRatio_working_3-way'!Y239+4*PI())/3)</f>
        <v>-0.46744564052287507</v>
      </c>
      <c r="AF239" s="11">
        <f>-'OddsRatio_working_3-way'!U239/(3*'OddsRatio_working_3-way'!X239^(1/3))*COS(('OddsRatio_working_3-way'!Y239)/3)</f>
        <v>0.52141497820447036</v>
      </c>
      <c r="AG239" s="11">
        <f>-'OddsRatio_working_3-way'!U239/(3*'OddsRatio_working_3-way'!X239^(1/3))*COS(('OddsRatio_working_3-way'!Y239+2*PI())/3)</f>
        <v>-0.2882246209577265</v>
      </c>
      <c r="AH239" s="11">
        <f>-'OddsRatio_working_3-way'!U239/(3*'OddsRatio_working_3-way'!X239^(1/3))*COS(('OddsRatio_working_3-way'!Y239+4*PI())/3)</f>
        <v>-0.23319035724674403</v>
      </c>
      <c r="AI239" s="11">
        <f>'OddsRatio_working_3-way'!U239/(3*'OddsRatio_working_3-way'!X239^(1/3))*SIN(('OddsRatio_working_3-way'!Y239)/3)</f>
        <v>-3.1774046968188557E-2</v>
      </c>
      <c r="AJ239" s="11">
        <f>'OddsRatio_working_3-way'!U239/(3*'OddsRatio_working_3-way'!X239^(1/3))*SIN(('OddsRatio_working_3-way'!Y239+2*PI())/3)</f>
        <v>-0.43567159355468643</v>
      </c>
      <c r="AK239" s="11">
        <f>'OddsRatio_working_3-way'!U239/(3*'OddsRatio_working_3-way'!X239^(1/3))*SIN(('OddsRatio_working_3-way'!Y239+4*PI())/3)</f>
        <v>0.46744564052287502</v>
      </c>
      <c r="AL239" s="11">
        <f>'OddsRatio_working_3-way'!Z239+'OddsRatio_working_3-way'!AF239</f>
        <v>1.0428299564089407</v>
      </c>
      <c r="AM239" s="11">
        <f>'OddsRatio_working_3-way'!AA239+'OddsRatio_working_3-way'!AG239</f>
        <v>-0.57644924191545299</v>
      </c>
      <c r="AN239" s="11">
        <f>'OddsRatio_working_3-way'!AB239+'OddsRatio_working_3-way'!AH239</f>
        <v>-0.46638071449348811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1.0428299564089407</v>
      </c>
      <c r="AS239" s="11">
        <f>IF(('OddsRatio_working_3-way'!X239=0),IF(Q239&gt;0,-Q239^(1/3),(-Q239)^(1/3)),'OddsRatio_working_3-way'!AM239-'OddsRatio_working_3-way'!R239/3)</f>
        <v>-0.57644924191545299</v>
      </c>
      <c r="AT239" s="11">
        <f>IF(('OddsRatio_working_3-way'!X239=0),IF(Q239&gt;0,-Q239^(1/3),(-Q239)^(1/3)),'OddsRatio_working_3-way'!AN239-'OddsRatio_working_3-way'!R239/3)</f>
        <v>-0.46638071449348811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9">
        <f t="shared" si="52"/>
        <v>0.31450382622346174</v>
      </c>
      <c r="E240" s="9">
        <f t="shared" si="53"/>
        <v>0.27019361369545047</v>
      </c>
      <c r="F240" s="9">
        <f t="shared" si="54"/>
        <v>0.41530256008108762</v>
      </c>
      <c r="G240" s="9">
        <f t="shared" si="55"/>
        <v>1.0428763421785447</v>
      </c>
      <c r="H240" s="9">
        <f t="shared" si="56"/>
        <v>3.179611555153159</v>
      </c>
      <c r="I240" s="9">
        <f t="shared" si="57"/>
        <v>3.7010497262424304</v>
      </c>
      <c r="J240" s="9">
        <f t="shared" si="58"/>
        <v>2.4078830619410354</v>
      </c>
      <c r="K240" s="11">
        <f t="shared" si="59"/>
        <v>0.3236245954692557</v>
      </c>
      <c r="L240" s="11">
        <f t="shared" si="60"/>
        <v>0.2785515320334262</v>
      </c>
      <c r="M240" s="11">
        <f t="shared" si="61"/>
        <v>0.42553191489361702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-0.28032319112685922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0.23131112554727812</v>
      </c>
      <c r="Q240" s="11">
        <f>2*'OddsRatio_working_3-way'!K240*'OddsRatio_working_3-way'!L240*'OddsRatio_working_3-way'!M240</f>
        <v>7.6720107975879984E-2</v>
      </c>
      <c r="R240" s="11">
        <f t="shared" si="62"/>
        <v>0</v>
      </c>
      <c r="S240" s="11">
        <f t="shared" si="63"/>
        <v>-0.825158719895562</v>
      </c>
      <c r="T240" s="11">
        <f t="shared" si="64"/>
        <v>-0.27368448421080005</v>
      </c>
      <c r="U240" s="11">
        <f>'OddsRatio_working_3-way'!S240-'OddsRatio_working_3-way'!R240^2/3</f>
        <v>-0.825158719895562</v>
      </c>
      <c r="V240" s="11">
        <f>'OddsRatio_working_3-way'!S240*'OddsRatio_working_3-way'!R240/3-2*'OddsRatio_working_3-way'!R240^3/27-'OddsRatio_working_3-way'!T240</f>
        <v>0.27368448421080005</v>
      </c>
      <c r="W240" s="11">
        <f>'OddsRatio_working_3-way'!V240^2+4*'OddsRatio_working_3-way'!U240^3/27</f>
        <v>-8.3323251083367855E-3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0.14425283533267938</v>
      </c>
      <c r="Y240" s="11">
        <f>IF('OddsRatio_working_3-way'!W240&gt;=0,IF('OddsRatio_working_3-way'!V240+SQRT('OddsRatio_working_3-way'!W240)&gt;0,0,PI()),ACOS('OddsRatio_working_3-way'!V240/(2*'OddsRatio_working_3-way'!X240)))</f>
        <v>0.32192617761371145</v>
      </c>
      <c r="Z240" s="11">
        <f>'OddsRatio_working_3-way'!X240^(1/3)*COS('OddsRatio_working_3-way'!Y240/3)</f>
        <v>0.52143817108927226</v>
      </c>
      <c r="AA240" s="11">
        <f>'OddsRatio_working_3-way'!X240^(1/3)*COS(('OddsRatio_working_3-way'!Y240+2*PI())/3)</f>
        <v>-0.30936428337748134</v>
      </c>
      <c r="AB240" s="11">
        <f>'OddsRatio_working_3-way'!X240^(1/3)*COS(('OddsRatio_working_3-way'!Y240+4*PI())/3)</f>
        <v>-0.21207388771179103</v>
      </c>
      <c r="AC240" s="11">
        <f>'OddsRatio_working_3-way'!X240^(1/3)*SIN('OddsRatio_working_3-way'!Y240/3)</f>
        <v>5.6170636127151494E-2</v>
      </c>
      <c r="AD240" s="11">
        <f>'OddsRatio_working_3-way'!X240^(1/3)*SIN(('OddsRatio_working_3-way'!Y240+2*PI())/3)</f>
        <v>0.42349338460263042</v>
      </c>
      <c r="AE240" s="11">
        <f>'OddsRatio_working_3-way'!X240^(1/3)*SIN(('OddsRatio_working_3-way'!Y240+4*PI())/3)</f>
        <v>-0.47966402072978187</v>
      </c>
      <c r="AF240" s="11">
        <f>-'OddsRatio_working_3-way'!U240/(3*'OddsRatio_working_3-way'!X240^(1/3))*COS(('OddsRatio_working_3-way'!Y240)/3)</f>
        <v>0.52143817108927237</v>
      </c>
      <c r="AG240" s="11">
        <f>-'OddsRatio_working_3-way'!U240/(3*'OddsRatio_working_3-way'!X240^(1/3))*COS(('OddsRatio_working_3-way'!Y240+2*PI())/3)</f>
        <v>-0.3093642833774814</v>
      </c>
      <c r="AH240" s="11">
        <f>-'OddsRatio_working_3-way'!U240/(3*'OddsRatio_working_3-way'!X240^(1/3))*COS(('OddsRatio_working_3-way'!Y240+4*PI())/3)</f>
        <v>-0.21207388771179106</v>
      </c>
      <c r="AI240" s="11">
        <f>'OddsRatio_working_3-way'!U240/(3*'OddsRatio_working_3-way'!X240^(1/3))*SIN(('OddsRatio_working_3-way'!Y240)/3)</f>
        <v>-5.6170636127151508E-2</v>
      </c>
      <c r="AJ240" s="11">
        <f>'OddsRatio_working_3-way'!U240/(3*'OddsRatio_working_3-way'!X240^(1/3))*SIN(('OddsRatio_working_3-way'!Y240+2*PI())/3)</f>
        <v>-0.42349338460263047</v>
      </c>
      <c r="AK240" s="11">
        <f>'OddsRatio_working_3-way'!U240/(3*'OddsRatio_working_3-way'!X240^(1/3))*SIN(('OddsRatio_working_3-way'!Y240+4*PI())/3)</f>
        <v>0.47966402072978198</v>
      </c>
      <c r="AL240" s="11">
        <f>'OddsRatio_working_3-way'!Z240+'OddsRatio_working_3-way'!AF240</f>
        <v>1.0428763421785447</v>
      </c>
      <c r="AM240" s="11">
        <f>'OddsRatio_working_3-way'!AA240+'OddsRatio_working_3-way'!AG240</f>
        <v>-0.61872856675496268</v>
      </c>
      <c r="AN240" s="11">
        <f>'OddsRatio_working_3-way'!AB240+'OddsRatio_working_3-way'!AH240</f>
        <v>-0.42414777542358206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1.0428763421785447</v>
      </c>
      <c r="AS240" s="11">
        <f>IF(('OddsRatio_working_3-way'!X240=0),IF(Q240&gt;0,-Q240^(1/3),(-Q240)^(1/3)),'OddsRatio_working_3-way'!AM240-'OddsRatio_working_3-way'!R240/3)</f>
        <v>-0.61872856675496268</v>
      </c>
      <c r="AT240" s="11">
        <f>IF(('OddsRatio_working_3-way'!X240=0),IF(Q240&gt;0,-Q240^(1/3),(-Q240)^(1/3)),'OddsRatio_working_3-way'!AN240-'OddsRatio_working_3-way'!R240/3)</f>
        <v>-0.42414777542358206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9">
        <f t="shared" si="52"/>
        <v>0.28363883707119492</v>
      </c>
      <c r="E241" s="9">
        <f t="shared" si="53"/>
        <v>0.25943188446551302</v>
      </c>
      <c r="F241" s="9">
        <f t="shared" si="54"/>
        <v>0.45692927846329223</v>
      </c>
      <c r="G241" s="9">
        <f t="shared" si="55"/>
        <v>1.06118079023379</v>
      </c>
      <c r="H241" s="9">
        <f t="shared" si="56"/>
        <v>3.5256102807564202</v>
      </c>
      <c r="I241" s="9">
        <f t="shared" si="57"/>
        <v>3.8545763257288934</v>
      </c>
      <c r="J241" s="9">
        <f t="shared" si="58"/>
        <v>2.1885224850618448</v>
      </c>
      <c r="K241" s="11">
        <f t="shared" si="59"/>
        <v>0.29585798816568049</v>
      </c>
      <c r="L241" s="11">
        <f t="shared" si="60"/>
        <v>0.2710027100271003</v>
      </c>
      <c r="M241" s="11">
        <f t="shared" si="61"/>
        <v>0.47169811320754712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-0.27118666631569754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0.23410555641785069</v>
      </c>
      <c r="Q241" s="11">
        <f>2*'OddsRatio_working_3-way'!K241*'OddsRatio_working_3-way'!L241*'OddsRatio_working_3-way'!M241</f>
        <v>7.5639921298174692E-2</v>
      </c>
      <c r="R241" s="11">
        <f t="shared" si="62"/>
        <v>0</v>
      </c>
      <c r="S241" s="11">
        <f t="shared" si="63"/>
        <v>-0.86326352102179138</v>
      </c>
      <c r="T241" s="11">
        <f t="shared" si="64"/>
        <v>-0.27892197771301819</v>
      </c>
      <c r="U241" s="11">
        <f>'OddsRatio_working_3-way'!S241-'OddsRatio_working_3-way'!R241^2/3</f>
        <v>-0.86326352102179138</v>
      </c>
      <c r="V241" s="11">
        <f>'OddsRatio_working_3-way'!S241*'OddsRatio_working_3-way'!R241/3-2*'OddsRatio_working_3-way'!R241^3/27-'OddsRatio_working_3-way'!T241</f>
        <v>0.27892197771301819</v>
      </c>
      <c r="W241" s="11">
        <f>'OddsRatio_working_3-way'!V241^2+4*'OddsRatio_working_3-way'!U241^3/27</f>
        <v>-1.750988052209769E-2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0.15435944267637072</v>
      </c>
      <c r="Y241" s="11">
        <f>IF('OddsRatio_working_3-way'!W241&gt;=0,IF('OddsRatio_working_3-way'!V241+SQRT('OddsRatio_working_3-way'!W241)&gt;0,0,PI()),ACOS('OddsRatio_working_3-way'!V241/(2*'OddsRatio_working_3-way'!X241)))</f>
        <v>0.44297131606780105</v>
      </c>
      <c r="Z241" s="11">
        <f>'OddsRatio_working_3-way'!X241^(1/3)*COS('OddsRatio_working_3-way'!Y241/3)</f>
        <v>0.53059039511689499</v>
      </c>
      <c r="AA241" s="11">
        <f>'OddsRatio_working_3-way'!X241^(1/3)*COS(('OddsRatio_working_3-way'!Y241+2*PI())/3)</f>
        <v>-0.33364177547366425</v>
      </c>
      <c r="AB241" s="11">
        <f>'OddsRatio_working_3-way'!X241^(1/3)*COS(('OddsRatio_working_3-way'!Y241+4*PI())/3)</f>
        <v>-0.19694861964323065</v>
      </c>
      <c r="AC241" s="11">
        <f>'OddsRatio_working_3-way'!X241^(1/3)*SIN('OddsRatio_working_3-way'!Y241/3)</f>
        <v>7.891983031508025E-2</v>
      </c>
      <c r="AD241" s="11">
        <f>'OddsRatio_working_3-way'!X241^(1/3)*SIN(('OddsRatio_working_3-way'!Y241+2*PI())/3)</f>
        <v>0.42004484601771369</v>
      </c>
      <c r="AE241" s="11">
        <f>'OddsRatio_working_3-way'!X241^(1/3)*SIN(('OddsRatio_working_3-way'!Y241+4*PI())/3)</f>
        <v>-0.49896467633279401</v>
      </c>
      <c r="AF241" s="11">
        <f>-'OddsRatio_working_3-way'!U241/(3*'OddsRatio_working_3-way'!X241^(1/3))*COS(('OddsRatio_working_3-way'!Y241)/3)</f>
        <v>0.53059039511689499</v>
      </c>
      <c r="AG241" s="11">
        <f>-'OddsRatio_working_3-way'!U241/(3*'OddsRatio_working_3-way'!X241^(1/3))*COS(('OddsRatio_working_3-way'!Y241+2*PI())/3)</f>
        <v>-0.33364177547366425</v>
      </c>
      <c r="AH241" s="11">
        <f>-'OddsRatio_working_3-way'!U241/(3*'OddsRatio_working_3-way'!X241^(1/3))*COS(('OddsRatio_working_3-way'!Y241+4*PI())/3)</f>
        <v>-0.19694861964323065</v>
      </c>
      <c r="AI241" s="11">
        <f>'OddsRatio_working_3-way'!U241/(3*'OddsRatio_working_3-way'!X241^(1/3))*SIN(('OddsRatio_working_3-way'!Y241)/3)</f>
        <v>-7.891983031508025E-2</v>
      </c>
      <c r="AJ241" s="11">
        <f>'OddsRatio_working_3-way'!U241/(3*'OddsRatio_working_3-way'!X241^(1/3))*SIN(('OddsRatio_working_3-way'!Y241+2*PI())/3)</f>
        <v>-0.42004484601771369</v>
      </c>
      <c r="AK241" s="11">
        <f>'OddsRatio_working_3-way'!U241/(3*'OddsRatio_working_3-way'!X241^(1/3))*SIN(('OddsRatio_working_3-way'!Y241+4*PI())/3)</f>
        <v>0.49896467633279401</v>
      </c>
      <c r="AL241" s="11">
        <f>'OddsRatio_working_3-way'!Z241+'OddsRatio_working_3-way'!AF241</f>
        <v>1.06118079023379</v>
      </c>
      <c r="AM241" s="11">
        <f>'OddsRatio_working_3-way'!AA241+'OddsRatio_working_3-way'!AG241</f>
        <v>-0.6672835509473285</v>
      </c>
      <c r="AN241" s="11">
        <f>'OddsRatio_working_3-way'!AB241+'OddsRatio_working_3-way'!AH241</f>
        <v>-0.39389723928646131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1.06118079023379</v>
      </c>
      <c r="AS241" s="11">
        <f>IF(('OddsRatio_working_3-way'!X241=0),IF(Q241&gt;0,-Q241^(1/3),(-Q241)^(1/3)),'OddsRatio_working_3-way'!AM241-'OddsRatio_working_3-way'!R241/3)</f>
        <v>-0.6672835509473285</v>
      </c>
      <c r="AT241" s="11">
        <f>IF(('OddsRatio_working_3-way'!X241=0),IF(Q241&gt;0,-Q241^(1/3),(-Q241)^(1/3)),'OddsRatio_working_3-way'!AN241-'OddsRatio_working_3-way'!R241/3)</f>
        <v>-0.39389723928646131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9">
        <f t="shared" si="52"/>
        <v>0.55052717126973105</v>
      </c>
      <c r="E242" s="9">
        <f t="shared" si="53"/>
        <v>0.24172973752075191</v>
      </c>
      <c r="F242" s="9">
        <f t="shared" si="54"/>
        <v>0.2077430912095172</v>
      </c>
      <c r="G242" s="9">
        <f t="shared" si="55"/>
        <v>1.0742641737124938</v>
      </c>
      <c r="H242" s="9">
        <f t="shared" si="56"/>
        <v>1.8164407720214948</v>
      </c>
      <c r="I242" s="9">
        <f t="shared" si="57"/>
        <v>4.1368513872404815</v>
      </c>
      <c r="J242" s="9">
        <f t="shared" si="58"/>
        <v>4.8136378166793525</v>
      </c>
      <c r="K242" s="11">
        <f t="shared" si="59"/>
        <v>0.56818181818181823</v>
      </c>
      <c r="L242" s="11">
        <f t="shared" si="60"/>
        <v>0.25510204081632654</v>
      </c>
      <c r="M242" s="11">
        <f t="shared" si="61"/>
        <v>0.21978021978021978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-0.25096587086383004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0.23031815123651864</v>
      </c>
      <c r="Q242" s="11">
        <f>2*'OddsRatio_working_3-way'!K242*'OddsRatio_working_3-way'!L242*'OddsRatio_working_3-way'!M242</f>
        <v>6.3711798405675965E-2</v>
      </c>
      <c r="R242" s="11">
        <f t="shared" si="62"/>
        <v>0</v>
      </c>
      <c r="S242" s="11">
        <f t="shared" si="63"/>
        <v>-0.91772698193486824</v>
      </c>
      <c r="T242" s="11">
        <f t="shared" si="64"/>
        <v>-0.25386638504422354</v>
      </c>
      <c r="U242" s="11">
        <f>'OddsRatio_working_3-way'!S242-'OddsRatio_working_3-way'!R242^2/3</f>
        <v>-0.91772698193486824</v>
      </c>
      <c r="V242" s="11">
        <f>'OddsRatio_working_3-way'!S242*'OddsRatio_working_3-way'!R242/3-2*'OddsRatio_working_3-way'!R242^3/27-'OddsRatio_working_3-way'!T242</f>
        <v>0.25386638504422354</v>
      </c>
      <c r="W242" s="11">
        <f>'OddsRatio_working_3-way'!V242^2+4*'OddsRatio_working_3-way'!U242^3/27</f>
        <v>-5.006009567523291E-2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0.16919532878499843</v>
      </c>
      <c r="Y242" s="11">
        <f>IF('OddsRatio_working_3-way'!W242&gt;=0,IF('OddsRatio_working_3-way'!V242+SQRT('OddsRatio_working_3-way'!W242)&gt;0,0,PI()),ACOS('OddsRatio_working_3-way'!V242/(2*'OddsRatio_working_3-way'!X242)))</f>
        <v>0.72240628748895686</v>
      </c>
      <c r="Z242" s="11">
        <f>'OddsRatio_working_3-way'!X242^(1/3)*COS('OddsRatio_working_3-way'!Y242/3)</f>
        <v>0.53713208685624692</v>
      </c>
      <c r="AA242" s="11">
        <f>'OddsRatio_working_3-way'!X242^(1/3)*COS(('OddsRatio_working_3-way'!Y242+2*PI())/3)</f>
        <v>-0.38279645284613673</v>
      </c>
      <c r="AB242" s="11">
        <f>'OddsRatio_working_3-way'!X242^(1/3)*COS(('OddsRatio_working_3-way'!Y242+4*PI())/3)</f>
        <v>-0.15433563401011041</v>
      </c>
      <c r="AC242" s="11">
        <f>'OddsRatio_working_3-way'!X242^(1/3)*SIN('OddsRatio_working_3-way'!Y242/3)</f>
        <v>0.13190191525426237</v>
      </c>
      <c r="AD242" s="11">
        <f>'OddsRatio_working_3-way'!X242^(1/3)*SIN(('OddsRatio_working_3-way'!Y242+2*PI())/3)</f>
        <v>0.3992190747781284</v>
      </c>
      <c r="AE242" s="11">
        <f>'OddsRatio_working_3-way'!X242^(1/3)*SIN(('OddsRatio_working_3-way'!Y242+4*PI())/3)</f>
        <v>-0.53112099003239055</v>
      </c>
      <c r="AF242" s="11">
        <f>-'OddsRatio_working_3-way'!U242/(3*'OddsRatio_working_3-way'!X242^(1/3))*COS(('OddsRatio_working_3-way'!Y242)/3)</f>
        <v>0.53713208685624692</v>
      </c>
      <c r="AG242" s="11">
        <f>-'OddsRatio_working_3-way'!U242/(3*'OddsRatio_working_3-way'!X242^(1/3))*COS(('OddsRatio_working_3-way'!Y242+2*PI())/3)</f>
        <v>-0.38279645284613673</v>
      </c>
      <c r="AH242" s="11">
        <f>-'OddsRatio_working_3-way'!U242/(3*'OddsRatio_working_3-way'!X242^(1/3))*COS(('OddsRatio_working_3-way'!Y242+4*PI())/3)</f>
        <v>-0.15433563401011041</v>
      </c>
      <c r="AI242" s="11">
        <f>'OddsRatio_working_3-way'!U242/(3*'OddsRatio_working_3-way'!X242^(1/3))*SIN(('OddsRatio_working_3-way'!Y242)/3)</f>
        <v>-0.13190191525426237</v>
      </c>
      <c r="AJ242" s="11">
        <f>'OddsRatio_working_3-way'!U242/(3*'OddsRatio_working_3-way'!X242^(1/3))*SIN(('OddsRatio_working_3-way'!Y242+2*PI())/3)</f>
        <v>-0.3992190747781284</v>
      </c>
      <c r="AK242" s="11">
        <f>'OddsRatio_working_3-way'!U242/(3*'OddsRatio_working_3-way'!X242^(1/3))*SIN(('OddsRatio_working_3-way'!Y242+4*PI())/3)</f>
        <v>0.53112099003239055</v>
      </c>
      <c r="AL242" s="11">
        <f>'OddsRatio_working_3-way'!Z242+'OddsRatio_working_3-way'!AF242</f>
        <v>1.0742641737124938</v>
      </c>
      <c r="AM242" s="11">
        <f>'OddsRatio_working_3-way'!AA242+'OddsRatio_working_3-way'!AG242</f>
        <v>-0.76559290569227345</v>
      </c>
      <c r="AN242" s="11">
        <f>'OddsRatio_working_3-way'!AB242+'OddsRatio_working_3-way'!AH242</f>
        <v>-0.30867126802022082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1.0742641737124938</v>
      </c>
      <c r="AS242" s="11">
        <f>IF(('OddsRatio_working_3-way'!X242=0),IF(Q242&gt;0,-Q242^(1/3),(-Q242)^(1/3)),'OddsRatio_working_3-way'!AM242-'OddsRatio_working_3-way'!R242/3)</f>
        <v>-0.76559290569227345</v>
      </c>
      <c r="AT242" s="11">
        <f>IF(('OddsRatio_working_3-way'!X242=0),IF(Q242&gt;0,-Q242^(1/3),(-Q242)^(1/3)),'OddsRatio_working_3-way'!AN242-'OddsRatio_working_3-way'!R242/3)</f>
        <v>-0.30867126802022082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9">
        <f t="shared" si="52"/>
        <v>0.68054614241428102</v>
      </c>
      <c r="E243" s="9">
        <f t="shared" si="53"/>
        <v>0.18981316111754462</v>
      </c>
      <c r="F243" s="9">
        <f t="shared" si="54"/>
        <v>0.1296406964681745</v>
      </c>
      <c r="G243" s="9">
        <f t="shared" si="55"/>
        <v>1.0916466960465363</v>
      </c>
      <c r="H243" s="9">
        <f t="shared" si="56"/>
        <v>1.4694080793000104</v>
      </c>
      <c r="I243" s="9">
        <f t="shared" si="57"/>
        <v>5.2683385815419568</v>
      </c>
      <c r="J243" s="9">
        <f t="shared" si="58"/>
        <v>7.7136271806861982</v>
      </c>
      <c r="K243" s="11">
        <f t="shared" si="59"/>
        <v>0.69930069930069938</v>
      </c>
      <c r="L243" s="11">
        <f t="shared" si="60"/>
        <v>0.20366598778004072</v>
      </c>
      <c r="M243" s="11">
        <f t="shared" si="61"/>
        <v>0.13986013986013984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-0.20596657981472755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0.20895459062180322</v>
      </c>
      <c r="Q243" s="11">
        <f>2*'OddsRatio_working_3-way'!K243*'OddsRatio_working_3-way'!L243*'OddsRatio_working_3-way'!M243</f>
        <v>3.9838816133804238E-2</v>
      </c>
      <c r="R243" s="11">
        <f t="shared" si="62"/>
        <v>0</v>
      </c>
      <c r="S243" s="11">
        <f t="shared" si="63"/>
        <v>-1.0145072604000294</v>
      </c>
      <c r="T243" s="11">
        <f t="shared" si="64"/>
        <v>-0.19342369121068242</v>
      </c>
      <c r="U243" s="11">
        <f>'OddsRatio_working_3-way'!S243-'OddsRatio_working_3-way'!R243^2/3</f>
        <v>-1.0145072604000294</v>
      </c>
      <c r="V243" s="11">
        <f>'OddsRatio_working_3-way'!S243*'OddsRatio_working_3-way'!R243/3-2*'OddsRatio_working_3-way'!R243^3/27-'OddsRatio_working_3-way'!T243</f>
        <v>0.19342369121068242</v>
      </c>
      <c r="W243" s="11">
        <f>'OddsRatio_working_3-way'!V243^2+4*'OddsRatio_working_3-way'!U243^3/27</f>
        <v>-0.11727708548877852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0.1966531272382567</v>
      </c>
      <c r="Y243" s="11">
        <f>IF('OddsRatio_working_3-way'!W243&gt;=0,IF('OddsRatio_working_3-way'!V243+SQRT('OddsRatio_working_3-way'!W243)&gt;0,0,PI()),ACOS('OddsRatio_working_3-way'!V243/(2*'OddsRatio_working_3-way'!X243)))</f>
        <v>1.0566531238057864</v>
      </c>
      <c r="Z243" s="11">
        <f>'OddsRatio_working_3-way'!X243^(1/3)*COS('OddsRatio_working_3-way'!Y243/3)</f>
        <v>0.54582334802326826</v>
      </c>
      <c r="AA243" s="11">
        <f>'OddsRatio_working_3-way'!X243^(1/3)*COS(('OddsRatio_working_3-way'!Y243+2*PI())/3)</f>
        <v>-0.44664845671613218</v>
      </c>
      <c r="AB243" s="11">
        <f>'OddsRatio_working_3-way'!X243^(1/3)*COS(('OddsRatio_working_3-way'!Y243+4*PI())/3)</f>
        <v>-9.9174891307136359E-2</v>
      </c>
      <c r="AC243" s="11">
        <f>'OddsRatio_working_3-way'!X243^(1/3)*SIN('OddsRatio_working_3-way'!Y243/3)</f>
        <v>0.20061395652516303</v>
      </c>
      <c r="AD243" s="11">
        <f>'OddsRatio_working_3-way'!X243^(1/3)*SIN(('OddsRatio_working_3-way'!Y243+2*PI())/3)</f>
        <v>0.37238990710424374</v>
      </c>
      <c r="AE243" s="11">
        <f>'OddsRatio_working_3-way'!X243^(1/3)*SIN(('OddsRatio_working_3-way'!Y243+4*PI())/3)</f>
        <v>-0.57300386362940658</v>
      </c>
      <c r="AF243" s="11">
        <f>-'OddsRatio_working_3-way'!U243/(3*'OddsRatio_working_3-way'!X243^(1/3))*COS(('OddsRatio_working_3-way'!Y243)/3)</f>
        <v>0.54582334802326815</v>
      </c>
      <c r="AG243" s="11">
        <f>-'OddsRatio_working_3-way'!U243/(3*'OddsRatio_working_3-way'!X243^(1/3))*COS(('OddsRatio_working_3-way'!Y243+2*PI())/3)</f>
        <v>-0.44664845671613207</v>
      </c>
      <c r="AH243" s="11">
        <f>-'OddsRatio_working_3-way'!U243/(3*'OddsRatio_working_3-way'!X243^(1/3))*COS(('OddsRatio_working_3-way'!Y243+4*PI())/3)</f>
        <v>-9.9174891307136345E-2</v>
      </c>
      <c r="AI243" s="11">
        <f>'OddsRatio_working_3-way'!U243/(3*'OddsRatio_working_3-way'!X243^(1/3))*SIN(('OddsRatio_working_3-way'!Y243)/3)</f>
        <v>-0.20061395652516301</v>
      </c>
      <c r="AJ243" s="11">
        <f>'OddsRatio_working_3-way'!U243/(3*'OddsRatio_working_3-way'!X243^(1/3))*SIN(('OddsRatio_working_3-way'!Y243+2*PI())/3)</f>
        <v>-0.37238990710424369</v>
      </c>
      <c r="AK243" s="11">
        <f>'OddsRatio_working_3-way'!U243/(3*'OddsRatio_working_3-way'!X243^(1/3))*SIN(('OddsRatio_working_3-way'!Y243+4*PI())/3)</f>
        <v>0.57300386362940647</v>
      </c>
      <c r="AL243" s="11">
        <f>'OddsRatio_working_3-way'!Z243+'OddsRatio_working_3-way'!AF243</f>
        <v>1.0916466960465363</v>
      </c>
      <c r="AM243" s="11">
        <f>'OddsRatio_working_3-way'!AA243+'OddsRatio_working_3-way'!AG243</f>
        <v>-0.89329691343226425</v>
      </c>
      <c r="AN243" s="11">
        <f>'OddsRatio_working_3-way'!AB243+'OddsRatio_working_3-way'!AH243</f>
        <v>-0.19834978261427272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1.0916466960465363</v>
      </c>
      <c r="AS243" s="11">
        <f>IF(('OddsRatio_working_3-way'!X243=0),IF(Q243&gt;0,-Q243^(1/3),(-Q243)^(1/3)),'OddsRatio_working_3-way'!AM243-'OddsRatio_working_3-way'!R243/3)</f>
        <v>-0.89329691343226425</v>
      </c>
      <c r="AT243" s="11">
        <f>IF(('OddsRatio_working_3-way'!X243=0),IF(Q243&gt;0,-Q243^(1/3),(-Q243)^(1/3)),'OddsRatio_working_3-way'!AN243-'OddsRatio_working_3-way'!R243/3)</f>
        <v>-0.19834978261427272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9">
        <f t="shared" si="52"/>
        <v>0.3141890508456438</v>
      </c>
      <c r="E244" s="9">
        <f t="shared" si="53"/>
        <v>0.26706615996014954</v>
      </c>
      <c r="F244" s="9">
        <f t="shared" si="54"/>
        <v>0.41874478919420677</v>
      </c>
      <c r="G244" s="9">
        <f t="shared" si="55"/>
        <v>1.0596102428988039</v>
      </c>
      <c r="H244" s="9">
        <f t="shared" si="56"/>
        <v>3.1827971003715354</v>
      </c>
      <c r="I244" s="9">
        <f t="shared" si="57"/>
        <v>3.744390529107902</v>
      </c>
      <c r="J244" s="9">
        <f t="shared" si="58"/>
        <v>2.388089418197433</v>
      </c>
      <c r="K244" s="11">
        <f t="shared" si="59"/>
        <v>0.32679738562091504</v>
      </c>
      <c r="L244" s="11">
        <f t="shared" si="60"/>
        <v>0.2785515320334262</v>
      </c>
      <c r="M244" s="11">
        <f t="shared" si="61"/>
        <v>0.4329004329004329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-0.27542948188532335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0.234865055445098</v>
      </c>
      <c r="Q244" s="11">
        <f>2*'OddsRatio_working_3-way'!K244*'OddsRatio_working_3-way'!L244*'OddsRatio_working_3-way'!M244</f>
        <v>7.8813776994999349E-2</v>
      </c>
      <c r="R244" s="11">
        <f t="shared" si="62"/>
        <v>0</v>
      </c>
      <c r="S244" s="11">
        <f t="shared" si="63"/>
        <v>-0.85272300495008524</v>
      </c>
      <c r="T244" s="11">
        <f t="shared" si="64"/>
        <v>-0.28614865937922329</v>
      </c>
      <c r="U244" s="11">
        <f>'OddsRatio_working_3-way'!S244-'OddsRatio_working_3-way'!R244^2/3</f>
        <v>-0.85272300495008524</v>
      </c>
      <c r="V244" s="11">
        <f>'OddsRatio_working_3-way'!S244*'OddsRatio_working_3-way'!R244/3-2*'OddsRatio_working_3-way'!R244^3/27-'OddsRatio_working_3-way'!T244</f>
        <v>0.28614865937922329</v>
      </c>
      <c r="W244" s="11">
        <f>'OddsRatio_working_3-way'!V244^2+4*'OddsRatio_working_3-way'!U244^3/27</f>
        <v>-9.9776174832392206E-3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0.15154097857326082</v>
      </c>
      <c r="Y244" s="11">
        <f>IF('OddsRatio_working_3-way'!W244&gt;=0,IF('OddsRatio_working_3-way'!V244+SQRT('OddsRatio_working_3-way'!W244)&gt;0,0,PI()),ACOS('OddsRatio_working_3-way'!V244/(2*'OddsRatio_working_3-way'!X244)))</f>
        <v>0.33585265116796981</v>
      </c>
      <c r="Z244" s="11">
        <f>'OddsRatio_working_3-way'!X244^(1/3)*COS('OddsRatio_working_3-way'!Y244/3)</f>
        <v>0.52980512144940195</v>
      </c>
      <c r="AA244" s="11">
        <f>'OddsRatio_working_3-way'!X244^(1/3)*COS(('OddsRatio_working_3-way'!Y244+2*PI())/3)</f>
        <v>-0.31648406130397561</v>
      </c>
      <c r="AB244" s="11">
        <f>'OddsRatio_working_3-way'!X244^(1/3)*COS(('OddsRatio_working_3-way'!Y244+4*PI())/3)</f>
        <v>-0.21332106014542648</v>
      </c>
      <c r="AC244" s="11">
        <f>'OddsRatio_working_3-way'!X244^(1/3)*SIN('OddsRatio_working_3-way'!Y244/3)</f>
        <v>5.9561186489297938E-2</v>
      </c>
      <c r="AD244" s="11">
        <f>'OddsRatio_working_3-way'!X244^(1/3)*SIN(('OddsRatio_working_3-way'!Y244+2*PI())/3)</f>
        <v>0.42904410098563284</v>
      </c>
      <c r="AE244" s="11">
        <f>'OddsRatio_working_3-way'!X244^(1/3)*SIN(('OddsRatio_working_3-way'!Y244+4*PI())/3)</f>
        <v>-0.48860528747493082</v>
      </c>
      <c r="AF244" s="11">
        <f>-'OddsRatio_working_3-way'!U244/(3*'OddsRatio_working_3-way'!X244^(1/3))*COS(('OddsRatio_working_3-way'!Y244)/3)</f>
        <v>0.52980512144940184</v>
      </c>
      <c r="AG244" s="11">
        <f>-'OddsRatio_working_3-way'!U244/(3*'OddsRatio_working_3-way'!X244^(1/3))*COS(('OddsRatio_working_3-way'!Y244+2*PI())/3)</f>
        <v>-0.31648406130397549</v>
      </c>
      <c r="AH244" s="11">
        <f>-'OddsRatio_working_3-way'!U244/(3*'OddsRatio_working_3-way'!X244^(1/3))*COS(('OddsRatio_working_3-way'!Y244+4*PI())/3)</f>
        <v>-0.21332106014542646</v>
      </c>
      <c r="AI244" s="11">
        <f>'OddsRatio_working_3-way'!U244/(3*'OddsRatio_working_3-way'!X244^(1/3))*SIN(('OddsRatio_working_3-way'!Y244)/3)</f>
        <v>-5.9561186489297924E-2</v>
      </c>
      <c r="AJ244" s="11">
        <f>'OddsRatio_working_3-way'!U244/(3*'OddsRatio_working_3-way'!X244^(1/3))*SIN(('OddsRatio_working_3-way'!Y244+2*PI())/3)</f>
        <v>-0.42904410098563278</v>
      </c>
      <c r="AK244" s="11">
        <f>'OddsRatio_working_3-way'!U244/(3*'OddsRatio_working_3-way'!X244^(1/3))*SIN(('OddsRatio_working_3-way'!Y244+4*PI())/3)</f>
        <v>0.48860528747493071</v>
      </c>
      <c r="AL244" s="11">
        <f>'OddsRatio_working_3-way'!Z244+'OddsRatio_working_3-way'!AF244</f>
        <v>1.0596102428988039</v>
      </c>
      <c r="AM244" s="11">
        <f>'OddsRatio_working_3-way'!AA244+'OddsRatio_working_3-way'!AG244</f>
        <v>-0.6329681226079511</v>
      </c>
      <c r="AN244" s="11">
        <f>'OddsRatio_working_3-way'!AB244+'OddsRatio_working_3-way'!AH244</f>
        <v>-0.42664212029085291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1.0596102428988039</v>
      </c>
      <c r="AS244" s="11">
        <f>IF(('OddsRatio_working_3-way'!X244=0),IF(Q244&gt;0,-Q244^(1/3),(-Q244)^(1/3)),'OddsRatio_working_3-way'!AM244-'OddsRatio_working_3-way'!R244/3)</f>
        <v>-0.6329681226079511</v>
      </c>
      <c r="AT244" s="11">
        <f>IF(('OddsRatio_working_3-way'!X244=0),IF(Q244&gt;0,-Q244^(1/3),(-Q244)^(1/3)),'OddsRatio_working_3-way'!AN244-'OddsRatio_working_3-way'!R244/3)</f>
        <v>-0.42664212029085291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9">
        <f t="shared" si="52"/>
        <v>0.27495320405508528</v>
      </c>
      <c r="E245" s="9">
        <f t="shared" si="53"/>
        <v>0.26638639508478318</v>
      </c>
      <c r="F245" s="9">
        <f t="shared" si="54"/>
        <v>0.45866040086013143</v>
      </c>
      <c r="G245" s="9">
        <f t="shared" si="55"/>
        <v>1.063299407674748</v>
      </c>
      <c r="H245" s="9">
        <f t="shared" si="56"/>
        <v>3.6369825310333748</v>
      </c>
      <c r="I245" s="9">
        <f t="shared" si="57"/>
        <v>3.7539454658775968</v>
      </c>
      <c r="J245" s="9">
        <f t="shared" si="58"/>
        <v>2.18026234251897</v>
      </c>
      <c r="K245" s="11">
        <f t="shared" si="59"/>
        <v>0.28735632183908044</v>
      </c>
      <c r="L245" s="11">
        <f t="shared" si="60"/>
        <v>0.2785515320334262</v>
      </c>
      <c r="M245" s="11">
        <f t="shared" si="61"/>
        <v>0.47393364928909953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-0.27046948611134491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0.23444033174900225</v>
      </c>
      <c r="Q245" s="11">
        <f>2*'OddsRatio_working_3-way'!K245*'OddsRatio_working_3-way'!L245*'OddsRatio_working_3-way'!M245</f>
        <v>7.5870657523948948E-2</v>
      </c>
      <c r="R245" s="11">
        <f t="shared" si="62"/>
        <v>0</v>
      </c>
      <c r="S245" s="11">
        <f t="shared" si="63"/>
        <v>-0.86679031753138158</v>
      </c>
      <c r="T245" s="11">
        <f t="shared" si="64"/>
        <v>-0.28051466586776103</v>
      </c>
      <c r="U245" s="11">
        <f>'OddsRatio_working_3-way'!S245-'OddsRatio_working_3-way'!R245^2/3</f>
        <v>-0.86679031753138158</v>
      </c>
      <c r="V245" s="11">
        <f>'OddsRatio_working_3-way'!S245*'OddsRatio_working_3-way'!R245/3-2*'OddsRatio_working_3-way'!R245^3/27-'OddsRatio_working_3-way'!T245</f>
        <v>0.28051466586776103</v>
      </c>
      <c r="W245" s="11">
        <f>'OddsRatio_working_3-way'!V245^2+4*'OddsRatio_working_3-way'!U245^3/27</f>
        <v>-1.7791763615736256E-2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0.15530634354610073</v>
      </c>
      <c r="Y245" s="11">
        <f>IF('OddsRatio_working_3-way'!W245&gt;=0,IF('OddsRatio_working_3-way'!V245+SQRT('OddsRatio_working_3-way'!W245)&gt;0,0,PI()),ACOS('OddsRatio_working_3-way'!V245/(2*'OddsRatio_working_3-way'!X245)))</f>
        <v>0.44385925457250242</v>
      </c>
      <c r="Z245" s="11">
        <f>'OddsRatio_working_3-way'!X245^(1/3)*COS('OddsRatio_working_3-way'!Y245/3)</f>
        <v>0.53164970383737398</v>
      </c>
      <c r="AA245" s="11">
        <f>'OddsRatio_working_3-way'!X245^(1/3)*COS(('OddsRatio_working_3-way'!Y245+2*PI())/3)</f>
        <v>-0.33444717838806437</v>
      </c>
      <c r="AB245" s="11">
        <f>'OddsRatio_working_3-way'!X245^(1/3)*COS(('OddsRatio_working_3-way'!Y245+4*PI())/3)</f>
        <v>-0.19720252544930977</v>
      </c>
      <c r="AC245" s="11">
        <f>'OddsRatio_working_3-way'!X245^(1/3)*SIN('OddsRatio_working_3-way'!Y245/3)</f>
        <v>7.9238237319026919E-2</v>
      </c>
      <c r="AD245" s="11">
        <f>'OddsRatio_working_3-way'!X245^(1/3)*SIN(('OddsRatio_working_3-way'!Y245+2*PI())/3)</f>
        <v>0.4208030307781257</v>
      </c>
      <c r="AE245" s="11">
        <f>'OddsRatio_working_3-way'!X245^(1/3)*SIN(('OddsRatio_working_3-way'!Y245+4*PI())/3)</f>
        <v>-0.50004126809715244</v>
      </c>
      <c r="AF245" s="11">
        <f>-'OddsRatio_working_3-way'!U245/(3*'OddsRatio_working_3-way'!X245^(1/3))*COS(('OddsRatio_working_3-way'!Y245)/3)</f>
        <v>0.53164970383737387</v>
      </c>
      <c r="AG245" s="11">
        <f>-'OddsRatio_working_3-way'!U245/(3*'OddsRatio_working_3-way'!X245^(1/3))*COS(('OddsRatio_working_3-way'!Y245+2*PI())/3)</f>
        <v>-0.33444717838806431</v>
      </c>
      <c r="AH245" s="11">
        <f>-'OddsRatio_working_3-way'!U245/(3*'OddsRatio_working_3-way'!X245^(1/3))*COS(('OddsRatio_working_3-way'!Y245+4*PI())/3)</f>
        <v>-0.19720252544930975</v>
      </c>
      <c r="AI245" s="11">
        <f>'OddsRatio_working_3-way'!U245/(3*'OddsRatio_working_3-way'!X245^(1/3))*SIN(('OddsRatio_working_3-way'!Y245)/3)</f>
        <v>-7.9238237319026905E-2</v>
      </c>
      <c r="AJ245" s="11">
        <f>'OddsRatio_working_3-way'!U245/(3*'OddsRatio_working_3-way'!X245^(1/3))*SIN(('OddsRatio_working_3-way'!Y245+2*PI())/3)</f>
        <v>-0.42080303077812559</v>
      </c>
      <c r="AK245" s="11">
        <f>'OddsRatio_working_3-way'!U245/(3*'OddsRatio_working_3-way'!X245^(1/3))*SIN(('OddsRatio_working_3-way'!Y245+4*PI())/3)</f>
        <v>0.50004126809715232</v>
      </c>
      <c r="AL245" s="11">
        <f>'OddsRatio_working_3-way'!Z245+'OddsRatio_working_3-way'!AF245</f>
        <v>1.063299407674748</v>
      </c>
      <c r="AM245" s="11">
        <f>'OddsRatio_working_3-way'!AA245+'OddsRatio_working_3-way'!AG245</f>
        <v>-0.66889435677612874</v>
      </c>
      <c r="AN245" s="11">
        <f>'OddsRatio_working_3-way'!AB245+'OddsRatio_working_3-way'!AH245</f>
        <v>-0.39440505089861955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1.063299407674748</v>
      </c>
      <c r="AS245" s="11">
        <f>IF(('OddsRatio_working_3-way'!X245=0),IF(Q245&gt;0,-Q245^(1/3),(-Q245)^(1/3)),'OddsRatio_working_3-way'!AM245-'OddsRatio_working_3-way'!R245/3)</f>
        <v>-0.66889435677612874</v>
      </c>
      <c r="AT245" s="11">
        <f>IF(('OddsRatio_working_3-way'!X245=0),IF(Q245&gt;0,-Q245^(1/3),(-Q245)^(1/3)),'OddsRatio_working_3-way'!AN245-'OddsRatio_working_3-way'!R245/3)</f>
        <v>-0.39440505089861955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9">
        <f t="shared" si="52"/>
        <v>0.49807541721714882</v>
      </c>
      <c r="E246" s="9">
        <f t="shared" si="53"/>
        <v>0.25403290270740314</v>
      </c>
      <c r="F246" s="9">
        <f t="shared" si="54"/>
        <v>0.24789168007544815</v>
      </c>
      <c r="G246" s="9">
        <f t="shared" si="55"/>
        <v>1.0835785782605309</v>
      </c>
      <c r="H246" s="9">
        <f t="shared" si="56"/>
        <v>2.0077280777822932</v>
      </c>
      <c r="I246" s="9">
        <f t="shared" si="57"/>
        <v>3.9364979470860391</v>
      </c>
      <c r="J246" s="9">
        <f t="shared" si="58"/>
        <v>4.0340200191294873</v>
      </c>
      <c r="K246" s="11">
        <f t="shared" si="59"/>
        <v>0.5181347150259068</v>
      </c>
      <c r="L246" s="11">
        <f t="shared" si="60"/>
        <v>0.26954177897574122</v>
      </c>
      <c r="M246" s="11">
        <f t="shared" si="61"/>
        <v>0.26315789473684209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-0.25935549598407004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0.2366851727029961</v>
      </c>
      <c r="Q246" s="11">
        <f>2*'OddsRatio_working_3-way'!K246*'OddsRatio_working_3-way'!L246*'OddsRatio_working_3-way'!M246</f>
        <v>7.3504712019564017E-2</v>
      </c>
      <c r="R246" s="11">
        <f t="shared" si="62"/>
        <v>0</v>
      </c>
      <c r="S246" s="11">
        <f t="shared" si="63"/>
        <v>-0.91258977105900085</v>
      </c>
      <c r="T246" s="11">
        <f t="shared" si="64"/>
        <v>-0.28341297237857177</v>
      </c>
      <c r="U246" s="11">
        <f>'OddsRatio_working_3-way'!S246-'OddsRatio_working_3-way'!R246^2/3</f>
        <v>-0.91258977105900085</v>
      </c>
      <c r="V246" s="11">
        <f>'OddsRatio_working_3-way'!S246*'OddsRatio_working_3-way'!R246/3-2*'OddsRatio_working_3-way'!R246^3/27-'OddsRatio_working_3-way'!T246</f>
        <v>0.28341297237857177</v>
      </c>
      <c r="W246" s="11">
        <f>'OddsRatio_working_3-way'!V246^2+4*'OddsRatio_working_3-way'!U246^3/27</f>
        <v>-3.2273101233742149E-2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0.16777664776884121</v>
      </c>
      <c r="Y246" s="11">
        <f>IF('OddsRatio_working_3-way'!W246&gt;=0,IF('OddsRatio_working_3-way'!V246+SQRT('OddsRatio_working_3-way'!W246)&gt;0,0,PI()),ACOS('OddsRatio_working_3-way'!V246/(2*'OddsRatio_working_3-way'!X246)))</f>
        <v>0.56495277511183128</v>
      </c>
      <c r="Z246" s="11">
        <f>'OddsRatio_working_3-way'!X246^(1/3)*COS('OddsRatio_working_3-way'!Y246/3)</f>
        <v>0.54178928913026558</v>
      </c>
      <c r="AA246" s="11">
        <f>'OddsRatio_working_3-way'!X246^(1/3)*COS(('OddsRatio_working_3-way'!Y246+2*PI())/3)</f>
        <v>-0.36031342001269412</v>
      </c>
      <c r="AB246" s="11">
        <f>'OddsRatio_working_3-way'!X246^(1/3)*COS(('OddsRatio_working_3-way'!Y246+4*PI())/3)</f>
        <v>-0.18147586911757158</v>
      </c>
      <c r="AC246" s="11">
        <f>'OddsRatio_working_3-way'!X246^(1/3)*SIN('OddsRatio_working_3-way'!Y246/3)</f>
        <v>0.1032519081505124</v>
      </c>
      <c r="AD246" s="11">
        <f>'OddsRatio_working_3-way'!X246^(1/3)*SIN(('OddsRatio_working_3-way'!Y246+2*PI())/3)</f>
        <v>0.417577333809866</v>
      </c>
      <c r="AE246" s="11">
        <f>'OddsRatio_working_3-way'!X246^(1/3)*SIN(('OddsRatio_working_3-way'!Y246+4*PI())/3)</f>
        <v>-0.52082924196037839</v>
      </c>
      <c r="AF246" s="11">
        <f>-'OddsRatio_working_3-way'!U246/(3*'OddsRatio_working_3-way'!X246^(1/3))*COS(('OddsRatio_working_3-way'!Y246)/3)</f>
        <v>0.54178928913026536</v>
      </c>
      <c r="AG246" s="11">
        <f>-'OddsRatio_working_3-way'!U246/(3*'OddsRatio_working_3-way'!X246^(1/3))*COS(('OddsRatio_working_3-way'!Y246+2*PI())/3)</f>
        <v>-0.36031342001269395</v>
      </c>
      <c r="AH246" s="11">
        <f>-'OddsRatio_working_3-way'!U246/(3*'OddsRatio_working_3-way'!X246^(1/3))*COS(('OddsRatio_working_3-way'!Y246+4*PI())/3)</f>
        <v>-0.18147586911757152</v>
      </c>
      <c r="AI246" s="11">
        <f>'OddsRatio_working_3-way'!U246/(3*'OddsRatio_working_3-way'!X246^(1/3))*SIN(('OddsRatio_working_3-way'!Y246)/3)</f>
        <v>-0.10325190815051236</v>
      </c>
      <c r="AJ246" s="11">
        <f>'OddsRatio_working_3-way'!U246/(3*'OddsRatio_working_3-way'!X246^(1/3))*SIN(('OddsRatio_working_3-way'!Y246+2*PI())/3)</f>
        <v>-0.41757733380986584</v>
      </c>
      <c r="AK246" s="11">
        <f>'OddsRatio_working_3-way'!U246/(3*'OddsRatio_working_3-way'!X246^(1/3))*SIN(('OddsRatio_working_3-way'!Y246+4*PI())/3)</f>
        <v>0.52082924196037816</v>
      </c>
      <c r="AL246" s="11">
        <f>'OddsRatio_working_3-way'!Z246+'OddsRatio_working_3-way'!AF246</f>
        <v>1.0835785782605309</v>
      </c>
      <c r="AM246" s="11">
        <f>'OddsRatio_working_3-way'!AA246+'OddsRatio_working_3-way'!AG246</f>
        <v>-0.72062684002538813</v>
      </c>
      <c r="AN246" s="11">
        <f>'OddsRatio_working_3-way'!AB246+'OddsRatio_working_3-way'!AH246</f>
        <v>-0.3629517382351431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1.0835785782605309</v>
      </c>
      <c r="AS246" s="11">
        <f>IF(('OddsRatio_working_3-way'!X246=0),IF(Q246&gt;0,-Q246^(1/3),(-Q246)^(1/3)),'OddsRatio_working_3-way'!AM246-'OddsRatio_working_3-way'!R246/3)</f>
        <v>-0.72062684002538813</v>
      </c>
      <c r="AT246" s="11">
        <f>IF(('OddsRatio_working_3-way'!X246=0),IF(Q246&gt;0,-Q246^(1/3),(-Q246)^(1/3)),'OddsRatio_working_3-way'!AN246-'OddsRatio_working_3-way'!R246/3)</f>
        <v>-0.3629517382351431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9">
        <f t="shared" si="52"/>
        <v>0.33349740219718321</v>
      </c>
      <c r="E247" s="9">
        <f t="shared" si="53"/>
        <v>0.21399697627906655</v>
      </c>
      <c r="F247" s="9">
        <f t="shared" si="54"/>
        <v>0.45250562152375029</v>
      </c>
      <c r="G247" s="9">
        <f t="shared" si="55"/>
        <v>1.0802833009025821</v>
      </c>
      <c r="H247" s="9">
        <f t="shared" si="56"/>
        <v>2.9985241066697768</v>
      </c>
      <c r="I247" s="9">
        <f t="shared" si="57"/>
        <v>4.6729632230687796</v>
      </c>
      <c r="J247" s="9">
        <f t="shared" si="58"/>
        <v>2.2099172970108922</v>
      </c>
      <c r="K247" s="11">
        <f t="shared" si="59"/>
        <v>0.35087719298245612</v>
      </c>
      <c r="L247" s="11">
        <f t="shared" si="60"/>
        <v>0.22727272727272727</v>
      </c>
      <c r="M247" s="11">
        <f t="shared" si="61"/>
        <v>0.47169811320754712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-0.26499353013752225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0.23961060455598687</v>
      </c>
      <c r="Q247" s="11">
        <f>2*'OddsRatio_working_3-way'!K247*'OddsRatio_working_3-way'!L247*'OddsRatio_working_3-way'!M247</f>
        <v>7.5230959044265883E-2</v>
      </c>
      <c r="R247" s="11">
        <f t="shared" si="62"/>
        <v>0</v>
      </c>
      <c r="S247" s="11">
        <f t="shared" si="63"/>
        <v>-0.90421303656597751</v>
      </c>
      <c r="T247" s="11">
        <f t="shared" si="64"/>
        <v>-0.28389734272087203</v>
      </c>
      <c r="U247" s="11">
        <f>'OddsRatio_working_3-way'!S247-'OddsRatio_working_3-way'!R247^2/3</f>
        <v>-0.90421303656597751</v>
      </c>
      <c r="V247" s="11">
        <f>'OddsRatio_working_3-way'!S247*'OddsRatio_working_3-way'!R247/3-2*'OddsRatio_working_3-way'!R247^3/27-'OddsRatio_working_3-way'!T247</f>
        <v>0.28389734272087203</v>
      </c>
      <c r="W247" s="11">
        <f>'OddsRatio_working_3-way'!V247^2+4*'OddsRatio_working_3-way'!U247^3/27</f>
        <v>-2.8926102909146406E-2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0.16547190404500597</v>
      </c>
      <c r="Y247" s="11">
        <f>IF('OddsRatio_working_3-way'!W247&gt;=0,IF('OddsRatio_working_3-way'!V247+SQRT('OddsRatio_working_3-way'!W247)&gt;0,0,PI()),ACOS('OddsRatio_working_3-way'!V247/(2*'OddsRatio_working_3-way'!X247)))</f>
        <v>0.5397415519998634</v>
      </c>
      <c r="Z247" s="11">
        <f>'OddsRatio_working_3-way'!X247^(1/3)*COS('OddsRatio_working_3-way'!Y247/3)</f>
        <v>0.54014165045129114</v>
      </c>
      <c r="AA247" s="11">
        <f>'OddsRatio_working_3-way'!X247^(1/3)*COS(('OddsRatio_working_3-way'!Y247+2*PI())/3)</f>
        <v>-0.35515024240342646</v>
      </c>
      <c r="AB247" s="11">
        <f>'OddsRatio_working_3-way'!X247^(1/3)*COS(('OddsRatio_working_3-way'!Y247+4*PI())/3)</f>
        <v>-0.18499140804786474</v>
      </c>
      <c r="AC247" s="11">
        <f>'OddsRatio_working_3-way'!X247^(1/3)*SIN('OddsRatio_working_3-way'!Y247/3)</f>
        <v>9.8241248820176472E-2</v>
      </c>
      <c r="AD247" s="11">
        <f>'OddsRatio_working_3-way'!X247^(1/3)*SIN(('OddsRatio_working_3-way'!Y247+2*PI())/3)</f>
        <v>0.41865576652278419</v>
      </c>
      <c r="AE247" s="11">
        <f>'OddsRatio_working_3-way'!X247^(1/3)*SIN(('OddsRatio_working_3-way'!Y247+4*PI())/3)</f>
        <v>-0.51689701534296073</v>
      </c>
      <c r="AF247" s="11">
        <f>-'OddsRatio_working_3-way'!U247/(3*'OddsRatio_working_3-way'!X247^(1/3))*COS(('OddsRatio_working_3-way'!Y247)/3)</f>
        <v>0.54014165045129092</v>
      </c>
      <c r="AG247" s="11">
        <f>-'OddsRatio_working_3-way'!U247/(3*'OddsRatio_working_3-way'!X247^(1/3))*COS(('OddsRatio_working_3-way'!Y247+2*PI())/3)</f>
        <v>-0.35515024240342635</v>
      </c>
      <c r="AH247" s="11">
        <f>-'OddsRatio_working_3-way'!U247/(3*'OddsRatio_working_3-way'!X247^(1/3))*COS(('OddsRatio_working_3-way'!Y247+4*PI())/3)</f>
        <v>-0.18499140804786468</v>
      </c>
      <c r="AI247" s="11">
        <f>'OddsRatio_working_3-way'!U247/(3*'OddsRatio_working_3-way'!X247^(1/3))*SIN(('OddsRatio_working_3-way'!Y247)/3)</f>
        <v>-9.824124882017643E-2</v>
      </c>
      <c r="AJ247" s="11">
        <f>'OddsRatio_working_3-way'!U247/(3*'OddsRatio_working_3-way'!X247^(1/3))*SIN(('OddsRatio_working_3-way'!Y247+2*PI())/3)</f>
        <v>-0.41865576652278402</v>
      </c>
      <c r="AK247" s="11">
        <f>'OddsRatio_working_3-way'!U247/(3*'OddsRatio_working_3-way'!X247^(1/3))*SIN(('OddsRatio_working_3-way'!Y247+4*PI())/3)</f>
        <v>0.51689701534296051</v>
      </c>
      <c r="AL247" s="11">
        <f>'OddsRatio_working_3-way'!Z247+'OddsRatio_working_3-way'!AF247</f>
        <v>1.0802833009025821</v>
      </c>
      <c r="AM247" s="11">
        <f>'OddsRatio_working_3-way'!AA247+'OddsRatio_working_3-way'!AG247</f>
        <v>-0.71030048480685282</v>
      </c>
      <c r="AN247" s="11">
        <f>'OddsRatio_working_3-way'!AB247+'OddsRatio_working_3-way'!AH247</f>
        <v>-0.36998281609572942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1.0802833009025821</v>
      </c>
      <c r="AS247" s="11">
        <f>IF(('OddsRatio_working_3-way'!X247=0),IF(Q247&gt;0,-Q247^(1/3),(-Q247)^(1/3)),'OddsRatio_working_3-way'!AM247-'OddsRatio_working_3-way'!R247/3)</f>
        <v>-0.71030048480685282</v>
      </c>
      <c r="AT247" s="11">
        <f>IF(('OddsRatio_working_3-way'!X247=0),IF(Q247&gt;0,-Q247^(1/3),(-Q247)^(1/3)),'OddsRatio_working_3-way'!AN247-'OddsRatio_working_3-way'!R247/3)</f>
        <v>-0.36998281609572942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9">
        <f t="shared" si="52"/>
        <v>0.32827713315672291</v>
      </c>
      <c r="E248" s="9">
        <f t="shared" si="53"/>
        <v>0.26240921191440975</v>
      </c>
      <c r="F248" s="9">
        <f t="shared" si="54"/>
        <v>0.40931365492886734</v>
      </c>
      <c r="G248" s="9">
        <f t="shared" si="55"/>
        <v>1.0769508907626624</v>
      </c>
      <c r="H248" s="9">
        <f t="shared" si="56"/>
        <v>3.0462066924490583</v>
      </c>
      <c r="I248" s="9">
        <f t="shared" si="57"/>
        <v>3.8108418248905487</v>
      </c>
      <c r="J248" s="9">
        <f t="shared" si="58"/>
        <v>2.4431141936219674</v>
      </c>
      <c r="K248" s="11">
        <f t="shared" si="59"/>
        <v>0.34482758620689657</v>
      </c>
      <c r="L248" s="11">
        <f t="shared" si="60"/>
        <v>0.2770083102493075</v>
      </c>
      <c r="M248" s="11">
        <f t="shared" si="61"/>
        <v>0.42735042735042739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-0.27125506072874495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0.23880026745629959</v>
      </c>
      <c r="Q248" s="11">
        <f>2*'OddsRatio_working_3-way'!K248*'OddsRatio_working_3-way'!L248*'OddsRatio_working_3-way'!M248</f>
        <v>8.1641117079076786E-2</v>
      </c>
      <c r="R248" s="11">
        <f t="shared" si="62"/>
        <v>0</v>
      </c>
      <c r="S248" s="11">
        <f t="shared" si="63"/>
        <v>-0.88035322480158207</v>
      </c>
      <c r="T248" s="11">
        <f t="shared" si="64"/>
        <v>-0.30097546147062637</v>
      </c>
      <c r="U248" s="11">
        <f>'OddsRatio_working_3-way'!S248-'OddsRatio_working_3-way'!R248^2/3</f>
        <v>-0.88035322480158207</v>
      </c>
      <c r="V248" s="11">
        <f>'OddsRatio_working_3-way'!S248*'OddsRatio_working_3-way'!R248/3-2*'OddsRatio_working_3-way'!R248^3/27-'OddsRatio_working_3-way'!T248</f>
        <v>0.30097546147062637</v>
      </c>
      <c r="W248" s="11">
        <f>'OddsRatio_working_3-way'!V248^2+4*'OddsRatio_working_3-way'!U248^3/27</f>
        <v>-1.0494207339209291E-2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0.15896574768379021</v>
      </c>
      <c r="Y248" s="11">
        <f>IF('OddsRatio_working_3-way'!W248&gt;=0,IF('OddsRatio_working_3-way'!V248+SQRT('OddsRatio_working_3-way'!W248)&gt;0,0,PI()),ACOS('OddsRatio_working_3-way'!V248/(2*'OddsRatio_working_3-way'!X248)))</f>
        <v>0.32806483130921271</v>
      </c>
      <c r="Z248" s="11">
        <f>'OddsRatio_working_3-way'!X248^(1/3)*COS('OddsRatio_working_3-way'!Y248/3)</f>
        <v>0.5384754453813313</v>
      </c>
      <c r="AA248" s="11">
        <f>'OddsRatio_working_3-way'!X248^(1/3)*COS(('OddsRatio_working_3-way'!Y248+2*PI())/3)</f>
        <v>-0.32043784223572391</v>
      </c>
      <c r="AB248" s="11">
        <f>'OddsRatio_working_3-way'!X248^(1/3)*COS(('OddsRatio_working_3-way'!Y248+4*PI())/3)</f>
        <v>-0.21803760314560752</v>
      </c>
      <c r="AC248" s="11">
        <f>'OddsRatio_working_3-way'!X248^(1/3)*SIN('OddsRatio_working_3-way'!Y248/3)</f>
        <v>5.9120805603760894E-2</v>
      </c>
      <c r="AD248" s="11">
        <f>'OddsRatio_working_3-way'!X248^(1/3)*SIN(('OddsRatio_working_3-way'!Y248+2*PI())/3)</f>
        <v>0.43677301221249248</v>
      </c>
      <c r="AE248" s="11">
        <f>'OddsRatio_working_3-way'!X248^(1/3)*SIN(('OddsRatio_working_3-way'!Y248+4*PI())/3)</f>
        <v>-0.49589381781625325</v>
      </c>
      <c r="AF248" s="11">
        <f>-'OddsRatio_working_3-way'!U248/(3*'OddsRatio_working_3-way'!X248^(1/3))*COS(('OddsRatio_working_3-way'!Y248)/3)</f>
        <v>0.53847544538133107</v>
      </c>
      <c r="AG248" s="11">
        <f>-'OddsRatio_working_3-way'!U248/(3*'OddsRatio_working_3-way'!X248^(1/3))*COS(('OddsRatio_working_3-way'!Y248+2*PI())/3)</f>
        <v>-0.32043784223572375</v>
      </c>
      <c r="AH248" s="11">
        <f>-'OddsRatio_working_3-way'!U248/(3*'OddsRatio_working_3-way'!X248^(1/3))*COS(('OddsRatio_working_3-way'!Y248+4*PI())/3)</f>
        <v>-0.21803760314560744</v>
      </c>
      <c r="AI248" s="11">
        <f>'OddsRatio_working_3-way'!U248/(3*'OddsRatio_working_3-way'!X248^(1/3))*SIN(('OddsRatio_working_3-way'!Y248)/3)</f>
        <v>-5.9120805603760866E-2</v>
      </c>
      <c r="AJ248" s="11">
        <f>'OddsRatio_working_3-way'!U248/(3*'OddsRatio_working_3-way'!X248^(1/3))*SIN(('OddsRatio_working_3-way'!Y248+2*PI())/3)</f>
        <v>-0.43677301221249232</v>
      </c>
      <c r="AK248" s="11">
        <f>'OddsRatio_working_3-way'!U248/(3*'OddsRatio_working_3-way'!X248^(1/3))*SIN(('OddsRatio_working_3-way'!Y248+4*PI())/3)</f>
        <v>0.49589381781625302</v>
      </c>
      <c r="AL248" s="11">
        <f>'OddsRatio_working_3-way'!Z248+'OddsRatio_working_3-way'!AF248</f>
        <v>1.0769508907626624</v>
      </c>
      <c r="AM248" s="11">
        <f>'OddsRatio_working_3-way'!AA248+'OddsRatio_working_3-way'!AG248</f>
        <v>-0.6408756844714476</v>
      </c>
      <c r="AN248" s="11">
        <f>'OddsRatio_working_3-way'!AB248+'OddsRatio_working_3-way'!AH248</f>
        <v>-0.43607520629121499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1.0769508907626624</v>
      </c>
      <c r="AS248" s="11">
        <f>IF(('OddsRatio_working_3-way'!X248=0),IF(Q248&gt;0,-Q248^(1/3),(-Q248)^(1/3)),'OddsRatio_working_3-way'!AM248-'OddsRatio_working_3-way'!R248/3)</f>
        <v>-0.6408756844714476</v>
      </c>
      <c r="AT248" s="11">
        <f>IF(('OddsRatio_working_3-way'!X248=0),IF(Q248&gt;0,-Q248^(1/3),(-Q248)^(1/3)),'OddsRatio_working_3-way'!AN248-'OddsRatio_working_3-way'!R248/3)</f>
        <v>-0.43607520629121499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9">
        <f t="shared" si="52"/>
        <v>0.13299921043852964</v>
      </c>
      <c r="E249" s="9">
        <f t="shared" si="53"/>
        <v>0.18282400800499737</v>
      </c>
      <c r="F249" s="9">
        <f t="shared" si="54"/>
        <v>0.68417678155647288</v>
      </c>
      <c r="G249" s="9">
        <f t="shared" si="55"/>
        <v>1.1258793831569229</v>
      </c>
      <c r="H249" s="9">
        <f t="shared" si="56"/>
        <v>7.5188416284785839</v>
      </c>
      <c r="I249" s="9">
        <f t="shared" si="57"/>
        <v>5.4697411511329825</v>
      </c>
      <c r="J249" s="9">
        <f t="shared" si="58"/>
        <v>1.4616105470943384</v>
      </c>
      <c r="K249" s="11">
        <f t="shared" si="59"/>
        <v>0.14727540500736377</v>
      </c>
      <c r="L249" s="11">
        <f t="shared" si="60"/>
        <v>0.2012072434607646</v>
      </c>
      <c r="M249" s="11">
        <f t="shared" si="61"/>
        <v>0.70921985815602839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-0.19806496043916166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0.21373501561495067</v>
      </c>
      <c r="Q249" s="11">
        <f>2*'OddsRatio_working_3-way'!K249*'OddsRatio_working_3-way'!L249*'OddsRatio_working_3-way'!M249</f>
        <v>4.2032451448367876E-2</v>
      </c>
      <c r="R249" s="11">
        <f t="shared" si="62"/>
        <v>0</v>
      </c>
      <c r="S249" s="11">
        <f t="shared" si="63"/>
        <v>-1.0791157362768478</v>
      </c>
      <c r="T249" s="11">
        <f t="shared" si="64"/>
        <v>-0.21221548402691204</v>
      </c>
      <c r="U249" s="11">
        <f>'OddsRatio_working_3-way'!S249-'OddsRatio_working_3-way'!R249^2/3</f>
        <v>-1.0791157362768478</v>
      </c>
      <c r="V249" s="11">
        <f>'OddsRatio_working_3-way'!S249*'OddsRatio_working_3-way'!R249/3-2*'OddsRatio_working_3-way'!R249^3/27-'OddsRatio_working_3-way'!T249</f>
        <v>0.21221548402691204</v>
      </c>
      <c r="W249" s="11">
        <f>'OddsRatio_working_3-way'!V249^2+4*'OddsRatio_working_3-way'!U249^3/27</f>
        <v>-0.14113056124542733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0.21573477519062839</v>
      </c>
      <c r="Y249" s="11">
        <f>IF('OddsRatio_working_3-way'!W249&gt;=0,IF('OddsRatio_working_3-way'!V249+SQRT('OddsRatio_working_3-way'!W249)&gt;0,0,PI()),ACOS('OddsRatio_working_3-way'!V249/(2*'OddsRatio_working_3-way'!X249)))</f>
        <v>1.0565905611956565</v>
      </c>
      <c r="Z249" s="11">
        <f>'OddsRatio_working_3-way'!X249^(1/3)*COS('OddsRatio_working_3-way'!Y249/3)</f>
        <v>0.56293969157846147</v>
      </c>
      <c r="AA249" s="11">
        <f>'OddsRatio_working_3-way'!X249^(1/3)*COS(('OddsRatio_working_3-way'!Y249+2*PI())/3)</f>
        <v>-0.46064325844683451</v>
      </c>
      <c r="AB249" s="11">
        <f>'OddsRatio_working_3-way'!X249^(1/3)*COS(('OddsRatio_working_3-way'!Y249+4*PI())/3)</f>
        <v>-0.10229643313162692</v>
      </c>
      <c r="AC249" s="11">
        <f>'OddsRatio_working_3-way'!X249^(1/3)*SIN('OddsRatio_working_3-way'!Y249/3)</f>
        <v>0.20689163605898281</v>
      </c>
      <c r="AD249" s="11">
        <f>'OddsRatio_working_3-way'!X249^(1/3)*SIN(('OddsRatio_working_3-way'!Y249+2*PI())/3)</f>
        <v>0.38407425567603309</v>
      </c>
      <c r="AE249" s="11">
        <f>'OddsRatio_working_3-way'!X249^(1/3)*SIN(('OddsRatio_working_3-way'!Y249+4*PI())/3)</f>
        <v>-0.5909658917350159</v>
      </c>
      <c r="AF249" s="11">
        <f>-'OddsRatio_working_3-way'!U249/(3*'OddsRatio_working_3-way'!X249^(1/3))*COS(('OddsRatio_working_3-way'!Y249)/3)</f>
        <v>0.56293969157846147</v>
      </c>
      <c r="AG249" s="11">
        <f>-'OddsRatio_working_3-way'!U249/(3*'OddsRatio_working_3-way'!X249^(1/3))*COS(('OddsRatio_working_3-way'!Y249+2*PI())/3)</f>
        <v>-0.4606432584468344</v>
      </c>
      <c r="AH249" s="11">
        <f>-'OddsRatio_working_3-way'!U249/(3*'OddsRatio_working_3-way'!X249^(1/3))*COS(('OddsRatio_working_3-way'!Y249+4*PI())/3)</f>
        <v>-0.10229643313162691</v>
      </c>
      <c r="AI249" s="11">
        <f>'OddsRatio_working_3-way'!U249/(3*'OddsRatio_working_3-way'!X249^(1/3))*SIN(('OddsRatio_working_3-way'!Y249)/3)</f>
        <v>-0.20689163605898275</v>
      </c>
      <c r="AJ249" s="11">
        <f>'OddsRatio_working_3-way'!U249/(3*'OddsRatio_working_3-way'!X249^(1/3))*SIN(('OddsRatio_working_3-way'!Y249+2*PI())/3)</f>
        <v>-0.38407425567603304</v>
      </c>
      <c r="AK249" s="11">
        <f>'OddsRatio_working_3-way'!U249/(3*'OddsRatio_working_3-way'!X249^(1/3))*SIN(('OddsRatio_working_3-way'!Y249+4*PI())/3)</f>
        <v>0.59096589173501579</v>
      </c>
      <c r="AL249" s="11">
        <f>'OddsRatio_working_3-way'!Z249+'OddsRatio_working_3-way'!AF249</f>
        <v>1.1258793831569229</v>
      </c>
      <c r="AM249" s="11">
        <f>'OddsRatio_working_3-way'!AA249+'OddsRatio_working_3-way'!AG249</f>
        <v>-0.92128651689366892</v>
      </c>
      <c r="AN249" s="11">
        <f>'OddsRatio_working_3-way'!AB249+'OddsRatio_working_3-way'!AH249</f>
        <v>-0.20459286626325385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1.1258793831569229</v>
      </c>
      <c r="AS249" s="11">
        <f>IF(('OddsRatio_working_3-way'!X249=0),IF(Q249&gt;0,-Q249^(1/3),(-Q249)^(1/3)),'OddsRatio_working_3-way'!AM249-'OddsRatio_working_3-way'!R249/3)</f>
        <v>-0.92128651689366892</v>
      </c>
      <c r="AT249" s="11">
        <f>IF(('OddsRatio_working_3-way'!X249=0),IF(Q249&gt;0,-Q249^(1/3),(-Q249)^(1/3)),'OddsRatio_working_3-way'!AN249-'OddsRatio_working_3-way'!R249/3)</f>
        <v>-0.20459286626325385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9">
        <f t="shared" si="52"/>
        <v>0.43939971302771091</v>
      </c>
      <c r="E250" s="9">
        <f t="shared" si="53"/>
        <v>0.27988247858450532</v>
      </c>
      <c r="F250" s="9">
        <f t="shared" si="54"/>
        <v>0.28071780838778382</v>
      </c>
      <c r="G250" s="9">
        <f t="shared" si="55"/>
        <v>1.0631934704535837</v>
      </c>
      <c r="H250" s="9">
        <f t="shared" si="56"/>
        <v>2.2758321645443012</v>
      </c>
      <c r="I250" s="9">
        <f t="shared" si="57"/>
        <v>3.5729281984976726</v>
      </c>
      <c r="J250" s="9">
        <f t="shared" si="58"/>
        <v>3.562296263793137</v>
      </c>
      <c r="K250" s="11">
        <f t="shared" si="59"/>
        <v>0.45454545454545453</v>
      </c>
      <c r="L250" s="11">
        <f t="shared" si="60"/>
        <v>0.29239766081871343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-0.27277872099603861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0.23502504595265822</v>
      </c>
      <c r="Q250" s="11">
        <f>2*'OddsRatio_working_3-way'!K250*'OddsRatio_working_3-way'!L250*'OddsRatio_working_3-way'!M250</f>
        <v>7.7951922372357596E-2</v>
      </c>
      <c r="R250" s="11">
        <f t="shared" si="62"/>
        <v>0</v>
      </c>
      <c r="S250" s="11">
        <f t="shared" si="63"/>
        <v>-0.86159596721648724</v>
      </c>
      <c r="T250" s="11">
        <f t="shared" si="64"/>
        <v>-0.2857698067053025</v>
      </c>
      <c r="U250" s="11">
        <f>'OddsRatio_working_3-way'!S250-'OddsRatio_working_3-way'!R250^2/3</f>
        <v>-0.86159596721648724</v>
      </c>
      <c r="V250" s="11">
        <f>'OddsRatio_working_3-way'!S250*'OddsRatio_working_3-way'!R250/3-2*'OddsRatio_working_3-way'!R250^3/27-'OddsRatio_working_3-way'!T250</f>
        <v>0.2857698067053025</v>
      </c>
      <c r="W250" s="11">
        <f>'OddsRatio_working_3-way'!V250^2+4*'OddsRatio_working_3-way'!U250^3/27</f>
        <v>-1.3091722415961737E-2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0.15391239784399086</v>
      </c>
      <c r="Y250" s="11">
        <f>IF('OddsRatio_working_3-way'!W250&gt;=0,IF('OddsRatio_working_3-way'!V250+SQRT('OddsRatio_working_3-way'!W250)&gt;0,0,PI()),ACOS('OddsRatio_working_3-way'!V250/(2*'OddsRatio_working_3-way'!X250)))</f>
        <v>0.38084160993223826</v>
      </c>
      <c r="Z250" s="11">
        <f>'OddsRatio_working_3-way'!X250^(1/3)*COS('OddsRatio_working_3-way'!Y250/3)</f>
        <v>0.53159673522679185</v>
      </c>
      <c r="AA250" s="11">
        <f>'OddsRatio_working_3-way'!X250^(1/3)*COS(('OddsRatio_working_3-way'!Y250+2*PI())/3)</f>
        <v>-0.3245578360102761</v>
      </c>
      <c r="AB250" s="11">
        <f>'OddsRatio_working_3-way'!X250^(1/3)*COS(('OddsRatio_working_3-way'!Y250+4*PI())/3)</f>
        <v>-0.20703889921651583</v>
      </c>
      <c r="AC250" s="11">
        <f>'OddsRatio_working_3-way'!X250^(1/3)*SIN('OddsRatio_working_3-way'!Y250/3)</f>
        <v>6.7849589792756113E-2</v>
      </c>
      <c r="AD250" s="11">
        <f>'OddsRatio_working_3-way'!X250^(1/3)*SIN(('OddsRatio_working_3-way'!Y250+2*PI())/3)</f>
        <v>0.42645148237889363</v>
      </c>
      <c r="AE250" s="11">
        <f>'OddsRatio_working_3-way'!X250^(1/3)*SIN(('OddsRatio_working_3-way'!Y250+4*PI())/3)</f>
        <v>-0.4943010721716497</v>
      </c>
      <c r="AF250" s="11">
        <f>-'OddsRatio_working_3-way'!U250/(3*'OddsRatio_working_3-way'!X250^(1/3))*COS(('OddsRatio_working_3-way'!Y250)/3)</f>
        <v>0.53159673522679185</v>
      </c>
      <c r="AG250" s="11">
        <f>-'OddsRatio_working_3-way'!U250/(3*'OddsRatio_working_3-way'!X250^(1/3))*COS(('OddsRatio_working_3-way'!Y250+2*PI())/3)</f>
        <v>-0.3245578360102761</v>
      </c>
      <c r="AH250" s="11">
        <f>-'OddsRatio_working_3-way'!U250/(3*'OddsRatio_working_3-way'!X250^(1/3))*COS(('OddsRatio_working_3-way'!Y250+4*PI())/3)</f>
        <v>-0.20703889921651583</v>
      </c>
      <c r="AI250" s="11">
        <f>'OddsRatio_working_3-way'!U250/(3*'OddsRatio_working_3-way'!X250^(1/3))*SIN(('OddsRatio_working_3-way'!Y250)/3)</f>
        <v>-6.7849589792756113E-2</v>
      </c>
      <c r="AJ250" s="11">
        <f>'OddsRatio_working_3-way'!U250/(3*'OddsRatio_working_3-way'!X250^(1/3))*SIN(('OddsRatio_working_3-way'!Y250+2*PI())/3)</f>
        <v>-0.42645148237889363</v>
      </c>
      <c r="AK250" s="11">
        <f>'OddsRatio_working_3-way'!U250/(3*'OddsRatio_working_3-way'!X250^(1/3))*SIN(('OddsRatio_working_3-way'!Y250+4*PI())/3)</f>
        <v>0.4943010721716497</v>
      </c>
      <c r="AL250" s="11">
        <f>'OddsRatio_working_3-way'!Z250+'OddsRatio_working_3-way'!AF250</f>
        <v>1.0631934704535837</v>
      </c>
      <c r="AM250" s="11">
        <f>'OddsRatio_working_3-way'!AA250+'OddsRatio_working_3-way'!AG250</f>
        <v>-0.6491156720205522</v>
      </c>
      <c r="AN250" s="11">
        <f>'OddsRatio_working_3-way'!AB250+'OddsRatio_working_3-way'!AH250</f>
        <v>-0.41407779843303166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1.0631934704535837</v>
      </c>
      <c r="AS250" s="11">
        <f>IF(('OddsRatio_working_3-way'!X250=0),IF(Q250&gt;0,-Q250^(1/3),(-Q250)^(1/3)),'OddsRatio_working_3-way'!AM250-'OddsRatio_working_3-way'!R250/3)</f>
        <v>-0.6491156720205522</v>
      </c>
      <c r="AT250" s="11">
        <f>IF(('OddsRatio_working_3-way'!X250=0),IF(Q250&gt;0,-Q250^(1/3),(-Q250)^(1/3)),'OddsRatio_working_3-way'!AN250-'OddsRatio_working_3-way'!R250/3)</f>
        <v>-0.41407779843303166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9">
        <f t="shared" si="52"/>
        <v>0.30365665409430415</v>
      </c>
      <c r="E251" s="9">
        <f t="shared" si="53"/>
        <v>0.25863241396865422</v>
      </c>
      <c r="F251" s="9">
        <f t="shared" si="54"/>
        <v>0.43771093193704169</v>
      </c>
      <c r="G251" s="9">
        <f t="shared" si="55"/>
        <v>1.061663475222002</v>
      </c>
      <c r="H251" s="9">
        <f t="shared" si="56"/>
        <v>3.2931931064795248</v>
      </c>
      <c r="I251" s="9">
        <f t="shared" si="57"/>
        <v>3.8664913830994059</v>
      </c>
      <c r="J251" s="9">
        <f t="shared" si="58"/>
        <v>2.2846128050186221</v>
      </c>
      <c r="K251" s="11">
        <f t="shared" si="59"/>
        <v>0.31645569620253161</v>
      </c>
      <c r="L251" s="11">
        <f t="shared" si="60"/>
        <v>0.27027027027027023</v>
      </c>
      <c r="M251" s="11">
        <f t="shared" si="61"/>
        <v>0.45248868778280543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-0.27310006610081072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0.23491330267205168</v>
      </c>
      <c r="Q251" s="11">
        <f>2*'OddsRatio_working_3-way'!K251*'OddsRatio_working_3-way'!L251*'OddsRatio_working_3-way'!M251</f>
        <v>7.7401417684366286E-2</v>
      </c>
      <c r="R251" s="11">
        <f t="shared" si="62"/>
        <v>0</v>
      </c>
      <c r="S251" s="11">
        <f t="shared" si="63"/>
        <v>-0.86017299822013593</v>
      </c>
      <c r="T251" s="11">
        <f t="shared" si="64"/>
        <v>-0.28341779183530014</v>
      </c>
      <c r="U251" s="11">
        <f>'OddsRatio_working_3-way'!S251-'OddsRatio_working_3-way'!R251^2/3</f>
        <v>-0.86017299822013593</v>
      </c>
      <c r="V251" s="11">
        <f>'OddsRatio_working_3-way'!S251*'OddsRatio_working_3-way'!R251/3-2*'OddsRatio_working_3-way'!R251^3/27-'OddsRatio_working_3-way'!T251</f>
        <v>0.28341779183530014</v>
      </c>
      <c r="W251" s="11">
        <f>'OddsRatio_working_3-way'!V251^2+4*'OddsRatio_working_3-way'!U251^3/27</f>
        <v>-1.3961751666942662E-2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0.15353126423935631</v>
      </c>
      <c r="Y251" s="11">
        <f>IF('OddsRatio_working_3-way'!W251&gt;=0,IF('OddsRatio_working_3-way'!V251+SQRT('OddsRatio_working_3-way'!W251)&gt;0,0,PI()),ACOS('OddsRatio_working_3-way'!V251/(2*'OddsRatio_working_3-way'!X251)))</f>
        <v>0.3949988743671411</v>
      </c>
      <c r="Z251" s="11">
        <f>'OddsRatio_working_3-way'!X251^(1/3)*COS('OddsRatio_working_3-way'!Y251/3)</f>
        <v>0.53083173761100111</v>
      </c>
      <c r="AA251" s="11">
        <f>'OddsRatio_working_3-way'!X251^(1/3)*COS(('OddsRatio_working_3-way'!Y251+2*PI())/3)</f>
        <v>-0.32629689469779344</v>
      </c>
      <c r="AB251" s="11">
        <f>'OddsRatio_working_3-way'!X251^(1/3)*COS(('OddsRatio_working_3-way'!Y251+4*PI())/3)</f>
        <v>-0.20453484291320775</v>
      </c>
      <c r="AC251" s="11">
        <f>'OddsRatio_working_3-way'!X251^(1/3)*SIN('OddsRatio_working_3-way'!Y251/3)</f>
        <v>7.0299353374911805E-2</v>
      </c>
      <c r="AD251" s="11">
        <f>'OddsRatio_working_3-way'!X251^(1/3)*SIN(('OddsRatio_working_3-way'!Y251+2*PI())/3)</f>
        <v>0.42456409321870647</v>
      </c>
      <c r="AE251" s="11">
        <f>'OddsRatio_working_3-way'!X251^(1/3)*SIN(('OddsRatio_working_3-way'!Y251+4*PI())/3)</f>
        <v>-0.49486344659361819</v>
      </c>
      <c r="AF251" s="11">
        <f>-'OddsRatio_working_3-way'!U251/(3*'OddsRatio_working_3-way'!X251^(1/3))*COS(('OddsRatio_working_3-way'!Y251)/3)</f>
        <v>0.530831737611001</v>
      </c>
      <c r="AG251" s="11">
        <f>-'OddsRatio_working_3-way'!U251/(3*'OddsRatio_working_3-way'!X251^(1/3))*COS(('OddsRatio_working_3-way'!Y251+2*PI())/3)</f>
        <v>-0.32629689469779338</v>
      </c>
      <c r="AH251" s="11">
        <f>-'OddsRatio_working_3-way'!U251/(3*'OddsRatio_working_3-way'!X251^(1/3))*COS(('OddsRatio_working_3-way'!Y251+4*PI())/3)</f>
        <v>-0.2045348429132077</v>
      </c>
      <c r="AI251" s="11">
        <f>'OddsRatio_working_3-way'!U251/(3*'OddsRatio_working_3-way'!X251^(1/3))*SIN(('OddsRatio_working_3-way'!Y251)/3)</f>
        <v>-7.0299353374911791E-2</v>
      </c>
      <c r="AJ251" s="11">
        <f>'OddsRatio_working_3-way'!U251/(3*'OddsRatio_working_3-way'!X251^(1/3))*SIN(('OddsRatio_working_3-way'!Y251+2*PI())/3)</f>
        <v>-0.42456409321870642</v>
      </c>
      <c r="AK251" s="11">
        <f>'OddsRatio_working_3-way'!U251/(3*'OddsRatio_working_3-way'!X251^(1/3))*SIN(('OddsRatio_working_3-way'!Y251+4*PI())/3)</f>
        <v>0.49486344659361808</v>
      </c>
      <c r="AL251" s="11">
        <f>'OddsRatio_working_3-way'!Z251+'OddsRatio_working_3-way'!AF251</f>
        <v>1.061663475222002</v>
      </c>
      <c r="AM251" s="11">
        <f>'OddsRatio_working_3-way'!AA251+'OddsRatio_working_3-way'!AG251</f>
        <v>-0.65259378939558688</v>
      </c>
      <c r="AN251" s="11">
        <f>'OddsRatio_working_3-way'!AB251+'OddsRatio_working_3-way'!AH251</f>
        <v>-0.40906968582641545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1.061663475222002</v>
      </c>
      <c r="AS251" s="11">
        <f>IF(('OddsRatio_working_3-way'!X251=0),IF(Q251&gt;0,-Q251^(1/3),(-Q251)^(1/3)),'OddsRatio_working_3-way'!AM251-'OddsRatio_working_3-way'!R251/3)</f>
        <v>-0.65259378939558688</v>
      </c>
      <c r="AT251" s="11">
        <f>IF(('OddsRatio_working_3-way'!X251=0),IF(Q251&gt;0,-Q251^(1/3),(-Q251)^(1/3)),'OddsRatio_working_3-way'!AN251-'OddsRatio_working_3-way'!R251/3)</f>
        <v>-0.40906968582641545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9">
        <f t="shared" si="52"/>
        <v>0.47473388822533252</v>
      </c>
      <c r="E252" s="9">
        <f t="shared" si="53"/>
        <v>0.26703479018523019</v>
      </c>
      <c r="F252" s="9">
        <f t="shared" si="54"/>
        <v>0.25823132158943729</v>
      </c>
      <c r="G252" s="9">
        <f t="shared" si="55"/>
        <v>1.0638877517300278</v>
      </c>
      <c r="H252" s="9">
        <f t="shared" si="56"/>
        <v>2.106443261799229</v>
      </c>
      <c r="I252" s="9">
        <f t="shared" si="57"/>
        <v>3.744830399463472</v>
      </c>
      <c r="J252" s="9">
        <f t="shared" si="58"/>
        <v>3.8724969296710756</v>
      </c>
      <c r="K252" s="11">
        <f t="shared" si="59"/>
        <v>0.49019607843137253</v>
      </c>
      <c r="L252" s="11">
        <f t="shared" si="60"/>
        <v>0.27932960893854747</v>
      </c>
      <c r="M252" s="11">
        <f t="shared" si="61"/>
        <v>0.27027027027027023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-0.26810313435354505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0.23388488718754902</v>
      </c>
      <c r="Q252" s="11">
        <f>2*'OddsRatio_working_3-way'!K252*'OddsRatio_working_3-way'!L252*'OddsRatio_working_3-way'!M252</f>
        <v>7.4014204806186382E-2</v>
      </c>
      <c r="R252" s="11">
        <f t="shared" si="62"/>
        <v>0</v>
      </c>
      <c r="S252" s="11">
        <f t="shared" si="63"/>
        <v>-0.87236908942335323</v>
      </c>
      <c r="T252" s="11">
        <f t="shared" si="64"/>
        <v>-0.27606616753903579</v>
      </c>
      <c r="U252" s="11">
        <f>'OddsRatio_working_3-way'!S252-'OddsRatio_working_3-way'!R252^2/3</f>
        <v>-0.87236908942335323</v>
      </c>
      <c r="V252" s="11">
        <f>'OddsRatio_working_3-way'!S252*'OddsRatio_working_3-way'!R252/3-2*'OddsRatio_working_3-way'!R252^3/27-'OddsRatio_working_3-way'!T252</f>
        <v>0.27606616753903579</v>
      </c>
      <c r="W252" s="11">
        <f>'OddsRatio_working_3-way'!V252^2+4*'OddsRatio_working_3-way'!U252^3/27</f>
        <v>-2.2142604991624487E-2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0.15680811032223066</v>
      </c>
      <c r="Y252" s="11">
        <f>IF('OddsRatio_working_3-way'!W252&gt;=0,IF('OddsRatio_working_3-way'!V252+SQRT('OddsRatio_working_3-way'!W252)&gt;0,0,PI()),ACOS('OddsRatio_working_3-way'!V252/(2*'OddsRatio_working_3-way'!X252)))</f>
        <v>0.49437063613864773</v>
      </c>
      <c r="Z252" s="11">
        <f>'OddsRatio_working_3-way'!X252^(1/3)*COS('OddsRatio_working_3-way'!Y252/3)</f>
        <v>0.53194387586501402</v>
      </c>
      <c r="AA252" s="11">
        <f>'OddsRatio_working_3-way'!X252^(1/3)*COS(('OddsRatio_working_3-way'!Y252+2*PI())/3)</f>
        <v>-0.34258170919647984</v>
      </c>
      <c r="AB252" s="11">
        <f>'OddsRatio_working_3-way'!X252^(1/3)*COS(('OddsRatio_working_3-way'!Y252+4*PI())/3)</f>
        <v>-0.18936216666853431</v>
      </c>
      <c r="AC252" s="11">
        <f>'OddsRatio_working_3-way'!X252^(1/3)*SIN('OddsRatio_working_3-way'!Y252/3)</f>
        <v>8.8461344123620722E-2</v>
      </c>
      <c r="AD252" s="11">
        <f>'OddsRatio_working_3-way'!X252^(1/3)*SIN(('OddsRatio_working_3-way'!Y252+2*PI())/3)</f>
        <v>0.41644623782484774</v>
      </c>
      <c r="AE252" s="11">
        <f>'OddsRatio_working_3-way'!X252^(1/3)*SIN(('OddsRatio_working_3-way'!Y252+4*PI())/3)</f>
        <v>-0.50490758194846841</v>
      </c>
      <c r="AF252" s="11">
        <f>-'OddsRatio_working_3-way'!U252/(3*'OddsRatio_working_3-way'!X252^(1/3))*COS(('OddsRatio_working_3-way'!Y252)/3)</f>
        <v>0.5319438758650139</v>
      </c>
      <c r="AG252" s="11">
        <f>-'OddsRatio_working_3-way'!U252/(3*'OddsRatio_working_3-way'!X252^(1/3))*COS(('OddsRatio_working_3-way'!Y252+2*PI())/3)</f>
        <v>-0.34258170919647979</v>
      </c>
      <c r="AH252" s="11">
        <f>-'OddsRatio_working_3-way'!U252/(3*'OddsRatio_working_3-way'!X252^(1/3))*COS(('OddsRatio_working_3-way'!Y252+4*PI())/3)</f>
        <v>-0.18936216666853428</v>
      </c>
      <c r="AI252" s="11">
        <f>'OddsRatio_working_3-way'!U252/(3*'OddsRatio_working_3-way'!X252^(1/3))*SIN(('OddsRatio_working_3-way'!Y252)/3)</f>
        <v>-8.8461344123620708E-2</v>
      </c>
      <c r="AJ252" s="11">
        <f>'OddsRatio_working_3-way'!U252/(3*'OddsRatio_working_3-way'!X252^(1/3))*SIN(('OddsRatio_working_3-way'!Y252+2*PI())/3)</f>
        <v>-0.41644623782484763</v>
      </c>
      <c r="AK252" s="11">
        <f>'OddsRatio_working_3-way'!U252/(3*'OddsRatio_working_3-way'!X252^(1/3))*SIN(('OddsRatio_working_3-way'!Y252+4*PI())/3)</f>
        <v>0.5049075819484683</v>
      </c>
      <c r="AL252" s="11">
        <f>'OddsRatio_working_3-way'!Z252+'OddsRatio_working_3-way'!AF252</f>
        <v>1.0638877517300278</v>
      </c>
      <c r="AM252" s="11">
        <f>'OddsRatio_working_3-way'!AA252+'OddsRatio_working_3-way'!AG252</f>
        <v>-0.68516341839295958</v>
      </c>
      <c r="AN252" s="11">
        <f>'OddsRatio_working_3-way'!AB252+'OddsRatio_working_3-way'!AH252</f>
        <v>-0.37872433333706856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1.0638877517300278</v>
      </c>
      <c r="AS252" s="11">
        <f>IF(('OddsRatio_working_3-way'!X252=0),IF(Q252&gt;0,-Q252^(1/3),(-Q252)^(1/3)),'OddsRatio_working_3-way'!AM252-'OddsRatio_working_3-way'!R252/3)</f>
        <v>-0.68516341839295958</v>
      </c>
      <c r="AT252" s="11">
        <f>IF(('OddsRatio_working_3-way'!X252=0),IF(Q252&gt;0,-Q252^(1/3),(-Q252)^(1/3)),'OddsRatio_working_3-way'!AN252-'OddsRatio_working_3-way'!R252/3)</f>
        <v>-0.37872433333706856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9">
        <f t="shared" si="52"/>
        <v>0.7564276810420355</v>
      </c>
      <c r="E253" s="9">
        <f t="shared" si="53"/>
        <v>0.15579865313935867</v>
      </c>
      <c r="F253" s="9">
        <f t="shared" si="54"/>
        <v>8.7773665818605864E-2</v>
      </c>
      <c r="G253" s="9">
        <f t="shared" si="55"/>
        <v>1.1103567058438157</v>
      </c>
      <c r="H253" s="9">
        <f t="shared" si="56"/>
        <v>1.3220034446947069</v>
      </c>
      <c r="I253" s="9">
        <f t="shared" si="57"/>
        <v>6.4185407245178219</v>
      </c>
      <c r="J253" s="9">
        <f t="shared" si="58"/>
        <v>11.392938766698116</v>
      </c>
      <c r="K253" s="11">
        <f t="shared" si="59"/>
        <v>0.77519379844961234</v>
      </c>
      <c r="L253" s="11">
        <f t="shared" si="60"/>
        <v>0.17006802721088435</v>
      </c>
      <c r="M253" s="11">
        <f t="shared" si="61"/>
        <v>9.6525096525096526E-2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-0.16856479504794664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0.18490081375700734</v>
      </c>
      <c r="Q253" s="11">
        <f>2*'OddsRatio_working_3-way'!K253*'OddsRatio_working_3-way'!L253*'OddsRatio_working_3-way'!M253</f>
        <v>2.5450903476532328E-2</v>
      </c>
      <c r="R253" s="11">
        <f t="shared" si="62"/>
        <v>0</v>
      </c>
      <c r="S253" s="11">
        <f t="shared" si="63"/>
        <v>-1.0969123992018268</v>
      </c>
      <c r="T253" s="11">
        <f t="shared" si="64"/>
        <v>-0.15098587738497271</v>
      </c>
      <c r="U253" s="11">
        <f>'OddsRatio_working_3-way'!S253-'OddsRatio_working_3-way'!R253^2/3</f>
        <v>-1.0969123992018268</v>
      </c>
      <c r="V253" s="11">
        <f>'OddsRatio_working_3-way'!S253*'OddsRatio_working_3-way'!R253/3-2*'OddsRatio_working_3-way'!R253^3/27-'OddsRatio_working_3-way'!T253</f>
        <v>0.15098587738497271</v>
      </c>
      <c r="W253" s="11">
        <f>'OddsRatio_working_3-way'!V253^2+4*'OddsRatio_working_3-way'!U253^3/27</f>
        <v>-0.17273266327285972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0.22109353136318219</v>
      </c>
      <c r="Y253" s="11">
        <f>IF('OddsRatio_working_3-way'!W253&gt;=0,IF('OddsRatio_working_3-way'!V253+SQRT('OddsRatio_working_3-way'!W253)&gt;0,0,PI()),ACOS('OddsRatio_working_3-way'!V253/(2*'OddsRatio_working_3-way'!X253)))</f>
        <v>1.2223344850154048</v>
      </c>
      <c r="Z253" s="11">
        <f>'OddsRatio_working_3-way'!X253^(1/3)*COS('OddsRatio_working_3-way'!Y253/3)</f>
        <v>0.55517835292190787</v>
      </c>
      <c r="AA253" s="11">
        <f>'OddsRatio_working_3-way'!X253^(1/3)*COS(('OddsRatio_working_3-way'!Y253+2*PI())/3)</f>
        <v>-0.48510025360057268</v>
      </c>
      <c r="AB253" s="11">
        <f>'OddsRatio_working_3-way'!X253^(1/3)*COS(('OddsRatio_working_3-way'!Y253+4*PI())/3)</f>
        <v>-7.0078099321335144E-2</v>
      </c>
      <c r="AC253" s="11">
        <f>'OddsRatio_working_3-way'!X253^(1/3)*SIN('OddsRatio_working_3-way'!Y253/3)</f>
        <v>0.23961315249277615</v>
      </c>
      <c r="AD253" s="11">
        <f>'OddsRatio_working_3-way'!X253^(1/3)*SIN(('OddsRatio_working_3-way'!Y253+2*PI())/3)</f>
        <v>0.36099198101518687</v>
      </c>
      <c r="AE253" s="11">
        <f>'OddsRatio_working_3-way'!X253^(1/3)*SIN(('OddsRatio_working_3-way'!Y253+4*PI())/3)</f>
        <v>-0.60060513350796296</v>
      </c>
      <c r="AF253" s="11">
        <f>-'OddsRatio_working_3-way'!U253/(3*'OddsRatio_working_3-way'!X253^(1/3))*COS(('OddsRatio_working_3-way'!Y253)/3)</f>
        <v>0.55517835292190787</v>
      </c>
      <c r="AG253" s="11">
        <f>-'OddsRatio_working_3-way'!U253/(3*'OddsRatio_working_3-way'!X253^(1/3))*COS(('OddsRatio_working_3-way'!Y253+2*PI())/3)</f>
        <v>-0.48510025360057268</v>
      </c>
      <c r="AH253" s="11">
        <f>-'OddsRatio_working_3-way'!U253/(3*'OddsRatio_working_3-way'!X253^(1/3))*COS(('OddsRatio_working_3-way'!Y253+4*PI())/3)</f>
        <v>-7.0078099321335144E-2</v>
      </c>
      <c r="AI253" s="11">
        <f>'OddsRatio_working_3-way'!U253/(3*'OddsRatio_working_3-way'!X253^(1/3))*SIN(('OddsRatio_working_3-way'!Y253)/3)</f>
        <v>-0.23961315249277615</v>
      </c>
      <c r="AJ253" s="11">
        <f>'OddsRatio_working_3-way'!U253/(3*'OddsRatio_working_3-way'!X253^(1/3))*SIN(('OddsRatio_working_3-way'!Y253+2*PI())/3)</f>
        <v>-0.36099198101518687</v>
      </c>
      <c r="AK253" s="11">
        <f>'OddsRatio_working_3-way'!U253/(3*'OddsRatio_working_3-way'!X253^(1/3))*SIN(('OddsRatio_working_3-way'!Y253+4*PI())/3)</f>
        <v>0.60060513350796296</v>
      </c>
      <c r="AL253" s="11">
        <f>'OddsRatio_working_3-way'!Z253+'OddsRatio_working_3-way'!AF253</f>
        <v>1.1103567058438157</v>
      </c>
      <c r="AM253" s="11">
        <f>'OddsRatio_working_3-way'!AA253+'OddsRatio_working_3-way'!AG253</f>
        <v>-0.97020050720114537</v>
      </c>
      <c r="AN253" s="11">
        <f>'OddsRatio_working_3-way'!AB253+'OddsRatio_working_3-way'!AH253</f>
        <v>-0.14015619864267029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1.1103567058438157</v>
      </c>
      <c r="AS253" s="11">
        <f>IF(('OddsRatio_working_3-way'!X253=0),IF(Q253&gt;0,-Q253^(1/3),(-Q253)^(1/3)),'OddsRatio_working_3-way'!AM253-'OddsRatio_working_3-way'!R253/3)</f>
        <v>-0.97020050720114537</v>
      </c>
      <c r="AT253" s="11">
        <f>IF(('OddsRatio_working_3-way'!X253=0),IF(Q253&gt;0,-Q253^(1/3),(-Q253)^(1/3)),'OddsRatio_working_3-way'!AN253-'OddsRatio_working_3-way'!R253/3)</f>
        <v>-0.14015619864267029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9">
        <f t="shared" si="52"/>
        <v>0.55360256360953397</v>
      </c>
      <c r="E254" s="9">
        <f t="shared" si="53"/>
        <v>0.2173111476623375</v>
      </c>
      <c r="F254" s="9">
        <f t="shared" si="54"/>
        <v>0.22908628872812881</v>
      </c>
      <c r="G254" s="9">
        <f t="shared" si="55"/>
        <v>1.0751333555488332</v>
      </c>
      <c r="H254" s="9">
        <f t="shared" si="56"/>
        <v>1.8063500166616251</v>
      </c>
      <c r="I254" s="9">
        <f t="shared" si="57"/>
        <v>4.6016967410885909</v>
      </c>
      <c r="J254" s="9">
        <f t="shared" si="58"/>
        <v>4.365167402867848</v>
      </c>
      <c r="K254" s="11">
        <f t="shared" si="59"/>
        <v>0.5714285714285714</v>
      </c>
      <c r="L254" s="11">
        <f t="shared" si="60"/>
        <v>0.22988505747126439</v>
      </c>
      <c r="M254" s="11">
        <f t="shared" si="61"/>
        <v>0.24213075060532688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-0.2501341857608036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0.22996457495914788</v>
      </c>
      <c r="Q254" s="11">
        <f>2*'OddsRatio_working_3-way'!K254*'OddsRatio_working_3-way'!L254*'OddsRatio_working_3-way'!M254</f>
        <v>6.3613990306818233E-2</v>
      </c>
      <c r="R254" s="11">
        <f t="shared" si="62"/>
        <v>0</v>
      </c>
      <c r="S254" s="11">
        <f t="shared" si="63"/>
        <v>-0.91936483715607209</v>
      </c>
      <c r="T254" s="11">
        <f t="shared" si="64"/>
        <v>-0.25431945702795911</v>
      </c>
      <c r="U254" s="11">
        <f>'OddsRatio_working_3-way'!S254-'OddsRatio_working_3-way'!R254^2/3</f>
        <v>-0.91936483715607209</v>
      </c>
      <c r="V254" s="11">
        <f>'OddsRatio_working_3-way'!S254*'OddsRatio_working_3-way'!R254/3-2*'OddsRatio_working_3-way'!R254^3/27-'OddsRatio_working_3-way'!T254</f>
        <v>0.25431945702795911</v>
      </c>
      <c r="W254" s="11">
        <f>'OddsRatio_working_3-way'!V254^2+4*'OddsRatio_working_3-way'!U254^3/27</f>
        <v>-5.0444029735867341E-2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0.16964847181662385</v>
      </c>
      <c r="Y254" s="11">
        <f>IF('OddsRatio_working_3-way'!W254&gt;=0,IF('OddsRatio_working_3-way'!V254+SQRT('OddsRatio_working_3-way'!W254)&gt;0,0,PI()),ACOS('OddsRatio_working_3-way'!V254/(2*'OddsRatio_working_3-way'!X254)))</f>
        <v>0.72341684654609473</v>
      </c>
      <c r="Z254" s="11">
        <f>'OddsRatio_working_3-way'!X254^(1/3)*COS('OddsRatio_working_3-way'!Y254/3)</f>
        <v>0.53756667777441669</v>
      </c>
      <c r="AA254" s="11">
        <f>'OddsRatio_working_3-way'!X254^(1/3)*COS(('OddsRatio_working_3-way'!Y254+2*PI())/3)</f>
        <v>-0.38327246282022814</v>
      </c>
      <c r="AB254" s="11">
        <f>'OddsRatio_working_3-way'!X254^(1/3)*COS(('OddsRatio_working_3-way'!Y254+4*PI())/3)</f>
        <v>-0.15429421495418874</v>
      </c>
      <c r="AC254" s="11">
        <f>'OddsRatio_working_3-way'!X254^(1/3)*SIN('OddsRatio_working_3-way'!Y254/3)</f>
        <v>0.1322006530440267</v>
      </c>
      <c r="AD254" s="11">
        <f>'OddsRatio_working_3-way'!X254^(1/3)*SIN(('OddsRatio_working_3-way'!Y254+2*PI())/3)</f>
        <v>0.39944607265863508</v>
      </c>
      <c r="AE254" s="11">
        <f>'OddsRatio_working_3-way'!X254^(1/3)*SIN(('OddsRatio_working_3-way'!Y254+4*PI())/3)</f>
        <v>-0.5316467257026618</v>
      </c>
      <c r="AF254" s="11">
        <f>-'OddsRatio_working_3-way'!U254/(3*'OddsRatio_working_3-way'!X254^(1/3))*COS(('OddsRatio_working_3-way'!Y254)/3)</f>
        <v>0.53756667777441658</v>
      </c>
      <c r="AG254" s="11">
        <f>-'OddsRatio_working_3-way'!U254/(3*'OddsRatio_working_3-way'!X254^(1/3))*COS(('OddsRatio_working_3-way'!Y254+2*PI())/3)</f>
        <v>-0.38327246282022809</v>
      </c>
      <c r="AH254" s="11">
        <f>-'OddsRatio_working_3-way'!U254/(3*'OddsRatio_working_3-way'!X254^(1/3))*COS(('OddsRatio_working_3-way'!Y254+4*PI())/3)</f>
        <v>-0.15429421495418871</v>
      </c>
      <c r="AI254" s="11">
        <f>'OddsRatio_working_3-way'!U254/(3*'OddsRatio_working_3-way'!X254^(1/3))*SIN(('OddsRatio_working_3-way'!Y254)/3)</f>
        <v>-0.13220065304402667</v>
      </c>
      <c r="AJ254" s="11">
        <f>'OddsRatio_working_3-way'!U254/(3*'OddsRatio_working_3-way'!X254^(1/3))*SIN(('OddsRatio_working_3-way'!Y254+2*PI())/3)</f>
        <v>-0.39944607265863502</v>
      </c>
      <c r="AK254" s="11">
        <f>'OddsRatio_working_3-way'!U254/(3*'OddsRatio_working_3-way'!X254^(1/3))*SIN(('OddsRatio_working_3-way'!Y254+4*PI())/3)</f>
        <v>0.5316467257026618</v>
      </c>
      <c r="AL254" s="11">
        <f>'OddsRatio_working_3-way'!Z254+'OddsRatio_working_3-way'!AF254</f>
        <v>1.0751333555488332</v>
      </c>
      <c r="AM254" s="11">
        <f>'OddsRatio_working_3-way'!AA254+'OddsRatio_working_3-way'!AG254</f>
        <v>-0.76654492564045618</v>
      </c>
      <c r="AN254" s="11">
        <f>'OddsRatio_working_3-way'!AB254+'OddsRatio_working_3-way'!AH254</f>
        <v>-0.30858842990837743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1.0751333555488332</v>
      </c>
      <c r="AS254" s="11">
        <f>IF(('OddsRatio_working_3-way'!X254=0),IF(Q254&gt;0,-Q254^(1/3),(-Q254)^(1/3)),'OddsRatio_working_3-way'!AM254-'OddsRatio_working_3-way'!R254/3)</f>
        <v>-0.76654492564045618</v>
      </c>
      <c r="AT254" s="11">
        <f>IF(('OddsRatio_working_3-way'!X254=0),IF(Q254&gt;0,-Q254^(1/3),(-Q254)^(1/3)),'OddsRatio_working_3-way'!AN254-'OddsRatio_working_3-way'!R254/3)</f>
        <v>-0.30858842990837743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9">
        <f t="shared" si="52"/>
        <v>0.6103992611270842</v>
      </c>
      <c r="E255" s="9">
        <f t="shared" si="53"/>
        <v>0.22197130830244691</v>
      </c>
      <c r="F255" s="9">
        <f t="shared" si="54"/>
        <v>0.16762943057046875</v>
      </c>
      <c r="G255" s="9">
        <f t="shared" si="55"/>
        <v>1.0818168982683969</v>
      </c>
      <c r="H255" s="9">
        <f t="shared" si="56"/>
        <v>1.6382719699783541</v>
      </c>
      <c r="I255" s="9">
        <f t="shared" si="57"/>
        <v>4.5050867503896068</v>
      </c>
      <c r="J255" s="9">
        <f t="shared" si="58"/>
        <v>5.9655395630519417</v>
      </c>
      <c r="K255" s="11">
        <f t="shared" si="59"/>
        <v>0.62893081761006286</v>
      </c>
      <c r="L255" s="11">
        <f t="shared" si="60"/>
        <v>0.23584905660377356</v>
      </c>
      <c r="M255" s="11">
        <f t="shared" si="61"/>
        <v>0.17889087656529518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-0.23282784507502396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0.22342784808944244</v>
      </c>
      <c r="Q255" s="11">
        <f>2*'OddsRatio_working_3-way'!K255*'OddsRatio_working_3-way'!L255*'OddsRatio_working_3-way'!M255</f>
        <v>5.3070747764713176E-2</v>
      </c>
      <c r="R255" s="11">
        <f t="shared" si="62"/>
        <v>0</v>
      </c>
      <c r="S255" s="11">
        <f t="shared" si="63"/>
        <v>-0.95962683508687474</v>
      </c>
      <c r="T255" s="11">
        <f t="shared" si="64"/>
        <v>-0.22793986581635983</v>
      </c>
      <c r="U255" s="11">
        <f>'OddsRatio_working_3-way'!S255-'OddsRatio_working_3-way'!R255^2/3</f>
        <v>-0.95962683508687474</v>
      </c>
      <c r="V255" s="11">
        <f>'OddsRatio_working_3-way'!S255*'OddsRatio_working_3-way'!R255/3-2*'OddsRatio_working_3-way'!R255^3/27-'OddsRatio_working_3-way'!T255</f>
        <v>0.22793986581635983</v>
      </c>
      <c r="W255" s="11">
        <f>'OddsRatio_working_3-way'!V255^2+4*'OddsRatio_working_3-way'!U255^3/27</f>
        <v>-7.8962628629714413E-2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0.18091379926507439</v>
      </c>
      <c r="Y255" s="11">
        <f>IF('OddsRatio_working_3-way'!W255&gt;=0,IF('OddsRatio_working_3-way'!V255+SQRT('OddsRatio_working_3-way'!W255)&gt;0,0,PI()),ACOS('OddsRatio_working_3-way'!V255/(2*'OddsRatio_working_3-way'!X255)))</f>
        <v>0.88928411640763083</v>
      </c>
      <c r="Z255" s="11">
        <f>'OddsRatio_working_3-way'!X255^(1/3)*COS('OddsRatio_working_3-way'!Y255/3)</f>
        <v>0.54090844913419844</v>
      </c>
      <c r="AA255" s="11">
        <f>'OddsRatio_working_3-way'!X255^(1/3)*COS(('OddsRatio_working_3-way'!Y255+2*PI())/3)</f>
        <v>-0.41352849204083464</v>
      </c>
      <c r="AB255" s="11">
        <f>'OddsRatio_working_3-way'!X255^(1/3)*COS(('OddsRatio_working_3-way'!Y255+4*PI())/3)</f>
        <v>-0.12737995709336383</v>
      </c>
      <c r="AC255" s="11">
        <f>'OddsRatio_working_3-way'!X255^(1/3)*SIN('OddsRatio_working_3-way'!Y255/3)</f>
        <v>0.16520793368013931</v>
      </c>
      <c r="AD255" s="11">
        <f>'OddsRatio_working_3-way'!X255^(1/3)*SIN(('OddsRatio_working_3-way'!Y255+2*PI())/3)</f>
        <v>0.38583649123178893</v>
      </c>
      <c r="AE255" s="11">
        <f>'OddsRatio_working_3-way'!X255^(1/3)*SIN(('OddsRatio_working_3-way'!Y255+4*PI())/3)</f>
        <v>-0.55104442491192829</v>
      </c>
      <c r="AF255" s="11">
        <f>-'OddsRatio_working_3-way'!U255/(3*'OddsRatio_working_3-way'!X255^(1/3))*COS(('OddsRatio_working_3-way'!Y255)/3)</f>
        <v>0.54090844913419833</v>
      </c>
      <c r="AG255" s="11">
        <f>-'OddsRatio_working_3-way'!U255/(3*'OddsRatio_working_3-way'!X255^(1/3))*COS(('OddsRatio_working_3-way'!Y255+2*PI())/3)</f>
        <v>-0.41352849204083458</v>
      </c>
      <c r="AH255" s="11">
        <f>-'OddsRatio_working_3-way'!U255/(3*'OddsRatio_working_3-way'!X255^(1/3))*COS(('OddsRatio_working_3-way'!Y255+4*PI())/3)</f>
        <v>-0.1273799570933638</v>
      </c>
      <c r="AI255" s="11">
        <f>'OddsRatio_working_3-way'!U255/(3*'OddsRatio_working_3-way'!X255^(1/3))*SIN(('OddsRatio_working_3-way'!Y255)/3)</f>
        <v>-0.16520793368013928</v>
      </c>
      <c r="AJ255" s="11">
        <f>'OddsRatio_working_3-way'!U255/(3*'OddsRatio_working_3-way'!X255^(1/3))*SIN(('OddsRatio_working_3-way'!Y255+2*PI())/3)</f>
        <v>-0.38583649123178887</v>
      </c>
      <c r="AK255" s="11">
        <f>'OddsRatio_working_3-way'!U255/(3*'OddsRatio_working_3-way'!X255^(1/3))*SIN(('OddsRatio_working_3-way'!Y255+4*PI())/3)</f>
        <v>0.55104442491192818</v>
      </c>
      <c r="AL255" s="11">
        <f>'OddsRatio_working_3-way'!Z255+'OddsRatio_working_3-way'!AF255</f>
        <v>1.0818168982683969</v>
      </c>
      <c r="AM255" s="11">
        <f>'OddsRatio_working_3-way'!AA255+'OddsRatio_working_3-way'!AG255</f>
        <v>-0.82705698408166928</v>
      </c>
      <c r="AN255" s="11">
        <f>'OddsRatio_working_3-way'!AB255+'OddsRatio_working_3-way'!AH255</f>
        <v>-0.25475991418672761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1.0818168982683969</v>
      </c>
      <c r="AS255" s="11">
        <f>IF(('OddsRatio_working_3-way'!X255=0),IF(Q255&gt;0,-Q255^(1/3),(-Q255)^(1/3)),'OddsRatio_working_3-way'!AM255-'OddsRatio_working_3-way'!R255/3)</f>
        <v>-0.82705698408166928</v>
      </c>
      <c r="AT255" s="11">
        <f>IF(('OddsRatio_working_3-way'!X255=0),IF(Q255&gt;0,-Q255^(1/3),(-Q255)^(1/3)),'OddsRatio_working_3-way'!AN255-'OddsRatio_working_3-way'!R255/3)</f>
        <v>-0.25475991418672761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9">
        <f t="shared" si="52"/>
        <v>0.5578288671219509</v>
      </c>
      <c r="E256" s="9">
        <f t="shared" si="53"/>
        <v>0.23680931120940649</v>
      </c>
      <c r="F256" s="9">
        <f t="shared" si="54"/>
        <v>0.20536182166864247</v>
      </c>
      <c r="G256" s="9">
        <f t="shared" si="55"/>
        <v>1.0429795883631945</v>
      </c>
      <c r="H256" s="9">
        <f t="shared" si="56"/>
        <v>1.7926644871560276</v>
      </c>
      <c r="I256" s="9">
        <f t="shared" si="57"/>
        <v>4.2228069280422709</v>
      </c>
      <c r="J256" s="9">
        <f t="shared" si="58"/>
        <v>4.8694542728274506</v>
      </c>
      <c r="K256" s="11">
        <f t="shared" si="59"/>
        <v>0.56818181818181823</v>
      </c>
      <c r="L256" s="11">
        <f t="shared" si="60"/>
        <v>0.24449877750611249</v>
      </c>
      <c r="M256" s="11">
        <f t="shared" si="61"/>
        <v>0.21231422505307856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-0.25697394891716907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0.22297948730291098</v>
      </c>
      <c r="Q256" s="11">
        <f>2*'OddsRatio_working_3-way'!K256*'OddsRatio_working_3-way'!L256*'OddsRatio_working_3-way'!M256</f>
        <v>5.8989282355267451E-2</v>
      </c>
      <c r="R256" s="11">
        <f t="shared" si="62"/>
        <v>0</v>
      </c>
      <c r="S256" s="11">
        <f t="shared" si="63"/>
        <v>-0.86771242082124211</v>
      </c>
      <c r="T256" s="11">
        <f t="shared" si="64"/>
        <v>-0.22955355048181006</v>
      </c>
      <c r="U256" s="11">
        <f>'OddsRatio_working_3-way'!S256-'OddsRatio_working_3-way'!R256^2/3</f>
        <v>-0.86771242082124211</v>
      </c>
      <c r="V256" s="11">
        <f>'OddsRatio_working_3-way'!S256*'OddsRatio_working_3-way'!R256/3-2*'OddsRatio_working_3-way'!R256^3/27-'OddsRatio_working_3-way'!T256</f>
        <v>0.22955355048181006</v>
      </c>
      <c r="W256" s="11">
        <f>'OddsRatio_working_3-way'!V256^2+4*'OddsRatio_working_3-way'!U256^3/27</f>
        <v>-4.4093647485807359E-2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0.1555542349348068</v>
      </c>
      <c r="Y256" s="11">
        <f>IF('OddsRatio_working_3-way'!W256&gt;=0,IF('OddsRatio_working_3-way'!V256+SQRT('OddsRatio_working_3-way'!W256)&gt;0,0,PI()),ACOS('OddsRatio_working_3-way'!V256/(2*'OddsRatio_working_3-way'!X256)))</f>
        <v>0.74090657591738118</v>
      </c>
      <c r="Z256" s="11">
        <f>'OddsRatio_working_3-way'!X256^(1/3)*COS('OddsRatio_working_3-way'!Y256/3)</f>
        <v>0.52148979418159724</v>
      </c>
      <c r="AA256" s="11">
        <f>'OddsRatio_working_3-way'!X256^(1/3)*COS(('OddsRatio_working_3-way'!Y256+2*PI())/3)</f>
        <v>-0.37460622120323406</v>
      </c>
      <c r="AB256" s="11">
        <f>'OddsRatio_working_3-way'!X256^(1/3)*COS(('OddsRatio_working_3-way'!Y256+4*PI())/3)</f>
        <v>-0.14688357297836308</v>
      </c>
      <c r="AC256" s="11">
        <f>'OddsRatio_working_3-way'!X256^(1/3)*SIN('OddsRatio_working_3-way'!Y256/3)</f>
        <v>0.13147573225320372</v>
      </c>
      <c r="AD256" s="11">
        <f>'OddsRatio_working_3-way'!X256^(1/3)*SIN(('OddsRatio_working_3-way'!Y256+2*PI())/3)</f>
        <v>0.38588554344897974</v>
      </c>
      <c r="AE256" s="11">
        <f>'OddsRatio_working_3-way'!X256^(1/3)*SIN(('OddsRatio_working_3-way'!Y256+4*PI())/3)</f>
        <v>-0.51736127570218349</v>
      </c>
      <c r="AF256" s="11">
        <f>-'OddsRatio_working_3-way'!U256/(3*'OddsRatio_working_3-way'!X256^(1/3))*COS(('OddsRatio_working_3-way'!Y256)/3)</f>
        <v>0.52148979418159713</v>
      </c>
      <c r="AG256" s="11">
        <f>-'OddsRatio_working_3-way'!U256/(3*'OddsRatio_working_3-way'!X256^(1/3))*COS(('OddsRatio_working_3-way'!Y256+2*PI())/3)</f>
        <v>-0.374606221203234</v>
      </c>
      <c r="AH256" s="11">
        <f>-'OddsRatio_working_3-way'!U256/(3*'OddsRatio_working_3-way'!X256^(1/3))*COS(('OddsRatio_working_3-way'!Y256+4*PI())/3)</f>
        <v>-0.14688357297836302</v>
      </c>
      <c r="AI256" s="11">
        <f>'OddsRatio_working_3-way'!U256/(3*'OddsRatio_working_3-way'!X256^(1/3))*SIN(('OddsRatio_working_3-way'!Y256)/3)</f>
        <v>-0.13147573225320369</v>
      </c>
      <c r="AJ256" s="11">
        <f>'OddsRatio_working_3-way'!U256/(3*'OddsRatio_working_3-way'!X256^(1/3))*SIN(('OddsRatio_working_3-way'!Y256+2*PI())/3)</f>
        <v>-0.38588554344897968</v>
      </c>
      <c r="AK256" s="11">
        <f>'OddsRatio_working_3-way'!U256/(3*'OddsRatio_working_3-way'!X256^(1/3))*SIN(('OddsRatio_working_3-way'!Y256+4*PI())/3)</f>
        <v>0.51736127570218338</v>
      </c>
      <c r="AL256" s="11">
        <f>'OddsRatio_working_3-way'!Z256+'OddsRatio_working_3-way'!AF256</f>
        <v>1.0429795883631945</v>
      </c>
      <c r="AM256" s="11">
        <f>'OddsRatio_working_3-way'!AA256+'OddsRatio_working_3-way'!AG256</f>
        <v>-0.74921244240646812</v>
      </c>
      <c r="AN256" s="11">
        <f>'OddsRatio_working_3-way'!AB256+'OddsRatio_working_3-way'!AH256</f>
        <v>-0.29376714595672609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1.0429795883631945</v>
      </c>
      <c r="AS256" s="11">
        <f>IF(('OddsRatio_working_3-way'!X256=0),IF(Q256&gt;0,-Q256^(1/3),(-Q256)^(1/3)),'OddsRatio_working_3-way'!AM256-'OddsRatio_working_3-way'!R256/3)</f>
        <v>-0.74921244240646812</v>
      </c>
      <c r="AT256" s="11">
        <f>IF(('OddsRatio_working_3-way'!X256=0),IF(Q256&gt;0,-Q256^(1/3),(-Q256)^(1/3)),'OddsRatio_working_3-way'!AN256-'OddsRatio_working_3-way'!R256/3)</f>
        <v>-0.29376714595672609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9">
        <f t="shared" si="52"/>
        <v>0.40499034878536622</v>
      </c>
      <c r="E257" s="9">
        <f t="shared" si="53"/>
        <v>0.28881258506361113</v>
      </c>
      <c r="F257" s="9">
        <f t="shared" si="54"/>
        <v>0.30619706615102293</v>
      </c>
      <c r="G257" s="9">
        <f t="shared" si="55"/>
        <v>1.0346441153320809</v>
      </c>
      <c r="H257" s="9">
        <f t="shared" si="56"/>
        <v>2.4691946437715546</v>
      </c>
      <c r="I257" s="9">
        <f t="shared" si="57"/>
        <v>3.4624529944903526</v>
      </c>
      <c r="J257" s="9">
        <f t="shared" si="58"/>
        <v>3.2658706125772565</v>
      </c>
      <c r="K257" s="11">
        <f t="shared" si="59"/>
        <v>0.41322314049586778</v>
      </c>
      <c r="L257" s="11">
        <f t="shared" si="60"/>
        <v>0.29585798816568049</v>
      </c>
      <c r="M257" s="11">
        <f t="shared" si="61"/>
        <v>0.31347962382445144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-0.28365253353744502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0.22956415310143086</v>
      </c>
      <c r="Q257" s="11">
        <f>2*'OddsRatio_working_3-way'!K257*'OddsRatio_working_3-way'!L257*'OddsRatio_working_3-way'!M257</f>
        <v>7.6649132922013655E-2</v>
      </c>
      <c r="R257" s="11">
        <f t="shared" si="62"/>
        <v>0</v>
      </c>
      <c r="S257" s="11">
        <f t="shared" si="63"/>
        <v>-0.80931465775582812</v>
      </c>
      <c r="T257" s="11">
        <f t="shared" si="64"/>
        <v>-0.2702219224560361</v>
      </c>
      <c r="U257" s="11">
        <f>'OddsRatio_working_3-way'!S257-'OddsRatio_working_3-way'!R257^2/3</f>
        <v>-0.80931465775582812</v>
      </c>
      <c r="V257" s="11">
        <f>'OddsRatio_working_3-way'!S257*'OddsRatio_working_3-way'!R257/3-2*'OddsRatio_working_3-way'!R257^3/27-'OddsRatio_working_3-way'!T257</f>
        <v>0.2702219224560361</v>
      </c>
      <c r="W257" s="11">
        <f>'OddsRatio_working_3-way'!V257^2+4*'OddsRatio_working_3-way'!U257^3/27</f>
        <v>-5.5124358679114055E-3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0.14011809594387462</v>
      </c>
      <c r="Y257" s="11">
        <f>IF('OddsRatio_working_3-way'!W257&gt;=0,IF('OddsRatio_working_3-way'!V257+SQRT('OddsRatio_working_3-way'!W257)&gt;0,0,PI()),ACOS('OddsRatio_working_3-way'!V257/(2*'OddsRatio_working_3-way'!X257)))</f>
        <v>0.26814171101432382</v>
      </c>
      <c r="Z257" s="11">
        <f>'OddsRatio_working_3-way'!X257^(1/3)*COS('OddsRatio_working_3-way'!Y257/3)</f>
        <v>0.51732205766604045</v>
      </c>
      <c r="AA257" s="11">
        <f>'OddsRatio_working_3-way'!X257^(1/3)*COS(('OddsRatio_working_3-way'!Y257+2*PI())/3)</f>
        <v>-0.29881175644893587</v>
      </c>
      <c r="AB257" s="11">
        <f>'OddsRatio_working_3-way'!X257^(1/3)*COS(('OddsRatio_working_3-way'!Y257+4*PI())/3)</f>
        <v>-0.21851030121710491</v>
      </c>
      <c r="AC257" s="11">
        <f>'OddsRatio_working_3-way'!X257^(1/3)*SIN('OddsRatio_working_3-way'!Y257/3)</f>
        <v>4.6362066794416547E-2</v>
      </c>
      <c r="AD257" s="11">
        <f>'OddsRatio_working_3-way'!X257^(1/3)*SIN(('OddsRatio_working_3-way'!Y257+2*PI())/3)</f>
        <v>0.42483301047962108</v>
      </c>
      <c r="AE257" s="11">
        <f>'OddsRatio_working_3-way'!X257^(1/3)*SIN(('OddsRatio_working_3-way'!Y257+4*PI())/3)</f>
        <v>-0.47119507727403742</v>
      </c>
      <c r="AF257" s="11">
        <f>-'OddsRatio_working_3-way'!U257/(3*'OddsRatio_working_3-way'!X257^(1/3))*COS(('OddsRatio_working_3-way'!Y257)/3)</f>
        <v>0.51732205766604045</v>
      </c>
      <c r="AG257" s="11">
        <f>-'OddsRatio_working_3-way'!U257/(3*'OddsRatio_working_3-way'!X257^(1/3))*COS(('OddsRatio_working_3-way'!Y257+2*PI())/3)</f>
        <v>-0.29881175644893587</v>
      </c>
      <c r="AH257" s="11">
        <f>-'OddsRatio_working_3-way'!U257/(3*'OddsRatio_working_3-way'!X257^(1/3))*COS(('OddsRatio_working_3-way'!Y257+4*PI())/3)</f>
        <v>-0.21851030121710491</v>
      </c>
      <c r="AI257" s="11">
        <f>'OddsRatio_working_3-way'!U257/(3*'OddsRatio_working_3-way'!X257^(1/3))*SIN(('OddsRatio_working_3-way'!Y257)/3)</f>
        <v>-4.6362066794416547E-2</v>
      </c>
      <c r="AJ257" s="11">
        <f>'OddsRatio_working_3-way'!U257/(3*'OddsRatio_working_3-way'!X257^(1/3))*SIN(('OddsRatio_working_3-way'!Y257+2*PI())/3)</f>
        <v>-0.42483301047962108</v>
      </c>
      <c r="AK257" s="11">
        <f>'OddsRatio_working_3-way'!U257/(3*'OddsRatio_working_3-way'!X257^(1/3))*SIN(('OddsRatio_working_3-way'!Y257+4*PI())/3)</f>
        <v>0.47119507727403742</v>
      </c>
      <c r="AL257" s="11">
        <f>'OddsRatio_working_3-way'!Z257+'OddsRatio_working_3-way'!AF257</f>
        <v>1.0346441153320809</v>
      </c>
      <c r="AM257" s="11">
        <f>'OddsRatio_working_3-way'!AA257+'OddsRatio_working_3-way'!AG257</f>
        <v>-0.59762351289787174</v>
      </c>
      <c r="AN257" s="11">
        <f>'OddsRatio_working_3-way'!AB257+'OddsRatio_working_3-way'!AH257</f>
        <v>-0.43702060243420982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1.0346441153320809</v>
      </c>
      <c r="AS257" s="11">
        <f>IF(('OddsRatio_working_3-way'!X257=0),IF(Q257&gt;0,-Q257^(1/3),(-Q257)^(1/3)),'OddsRatio_working_3-way'!AM257-'OddsRatio_working_3-way'!R257/3)</f>
        <v>-0.59762351289787174</v>
      </c>
      <c r="AT257" s="11">
        <f>IF(('OddsRatio_working_3-way'!X257=0),IF(Q257&gt;0,-Q257^(1/3),(-Q257)^(1/3)),'OddsRatio_working_3-way'!AN257-'OddsRatio_working_3-way'!R257/3)</f>
        <v>-0.43702060243420982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9">
        <f t="shared" si="52"/>
        <v>0.86429652544840385</v>
      </c>
      <c r="E258" s="9">
        <f t="shared" si="53"/>
        <v>9.5757472078543487E-2</v>
      </c>
      <c r="F258" s="9">
        <f t="shared" si="54"/>
        <v>3.9946002473052564E-2</v>
      </c>
      <c r="G258" s="9">
        <f t="shared" si="55"/>
        <v>1.1215022899791425</v>
      </c>
      <c r="H258" s="9">
        <f t="shared" si="56"/>
        <v>1.1570103205970799</v>
      </c>
      <c r="I258" s="9">
        <f t="shared" si="57"/>
        <v>10.443049281624377</v>
      </c>
      <c r="J258" s="9">
        <f t="shared" si="58"/>
        <v>25.033794074253027</v>
      </c>
      <c r="K258" s="11">
        <f t="shared" si="59"/>
        <v>0.87719298245614041</v>
      </c>
      <c r="L258" s="11">
        <f t="shared" si="60"/>
        <v>0.10615711252653928</v>
      </c>
      <c r="M258" s="11">
        <f t="shared" si="61"/>
        <v>4.4583147570218459E-2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-0.10487627906695585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0.12450633177178563</v>
      </c>
      <c r="Q258" s="11">
        <f>2*'OddsRatio_working_3-way'!K258*'OddsRatio_working_3-way'!L258*'OddsRatio_working_3-way'!M258</f>
        <v>8.3031898480683992E-3</v>
      </c>
      <c r="R258" s="11">
        <f t="shared" si="62"/>
        <v>0</v>
      </c>
      <c r="S258" s="11">
        <f t="shared" si="63"/>
        <v>-1.1871734283430997</v>
      </c>
      <c r="T258" s="11">
        <f t="shared" si="64"/>
        <v>-7.9171285651423798E-2</v>
      </c>
      <c r="U258" s="11">
        <f>'OddsRatio_working_3-way'!S258-'OddsRatio_working_3-way'!R258^2/3</f>
        <v>-1.1871734283430997</v>
      </c>
      <c r="V258" s="11">
        <f>'OddsRatio_working_3-way'!S258*'OddsRatio_working_3-way'!R258/3-2*'OddsRatio_working_3-way'!R258^3/27-'OddsRatio_working_3-way'!T258</f>
        <v>7.9171285651423798E-2</v>
      </c>
      <c r="W258" s="11">
        <f>'OddsRatio_working_3-way'!V258^2+4*'OddsRatio_working_3-way'!U258^3/27</f>
        <v>-0.24161033354137459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0.24893695286812781</v>
      </c>
      <c r="Y258" s="11">
        <f>IF('OddsRatio_working_3-way'!W258&gt;=0,IF('OddsRatio_working_3-way'!V258+SQRT('OddsRatio_working_3-way'!W258)&gt;0,0,PI()),ACOS('OddsRatio_working_3-way'!V258/(2*'OddsRatio_working_3-way'!X258)))</f>
        <v>1.4110996513603413</v>
      </c>
      <c r="Z258" s="11">
        <f>'OddsRatio_working_3-way'!X258^(1/3)*COS('OddsRatio_working_3-way'!Y258/3)</f>
        <v>0.56075114498957124</v>
      </c>
      <c r="AA258" s="11">
        <f>'OddsRatio_working_3-way'!X258^(1/3)*COS(('OddsRatio_working_3-way'!Y258+2*PI())/3)</f>
        <v>-0.52728035602568157</v>
      </c>
      <c r="AB258" s="11">
        <f>'OddsRatio_working_3-way'!X258^(1/3)*COS(('OddsRatio_working_3-way'!Y258+4*PI())/3)</f>
        <v>-3.3470788963889733E-2</v>
      </c>
      <c r="AC258" s="11">
        <f>'OddsRatio_working_3-way'!X258^(1/3)*SIN('OddsRatio_working_3-way'!Y258/3)</f>
        <v>0.28510108647153809</v>
      </c>
      <c r="AD258" s="11">
        <f>'OddsRatio_working_3-way'!X258^(1/3)*SIN(('OddsRatio_working_3-way'!Y258+2*PI())/3)</f>
        <v>0.34307419352641066</v>
      </c>
      <c r="AE258" s="11">
        <f>'OddsRatio_working_3-way'!X258^(1/3)*SIN(('OddsRatio_working_3-way'!Y258+4*PI())/3)</f>
        <v>-0.62817527999794875</v>
      </c>
      <c r="AF258" s="11">
        <f>-'OddsRatio_working_3-way'!U258/(3*'OddsRatio_working_3-way'!X258^(1/3))*COS(('OddsRatio_working_3-way'!Y258)/3)</f>
        <v>0.56075114498957113</v>
      </c>
      <c r="AG258" s="11">
        <f>-'OddsRatio_working_3-way'!U258/(3*'OddsRatio_working_3-way'!X258^(1/3))*COS(('OddsRatio_working_3-way'!Y258+2*PI())/3)</f>
        <v>-0.52728035602568157</v>
      </c>
      <c r="AH258" s="11">
        <f>-'OddsRatio_working_3-way'!U258/(3*'OddsRatio_working_3-way'!X258^(1/3))*COS(('OddsRatio_working_3-way'!Y258+4*PI())/3)</f>
        <v>-3.3470788963889726E-2</v>
      </c>
      <c r="AI258" s="11">
        <f>'OddsRatio_working_3-way'!U258/(3*'OddsRatio_working_3-way'!X258^(1/3))*SIN(('OddsRatio_working_3-way'!Y258)/3)</f>
        <v>-0.28510108647153803</v>
      </c>
      <c r="AJ258" s="11">
        <f>'OddsRatio_working_3-way'!U258/(3*'OddsRatio_working_3-way'!X258^(1/3))*SIN(('OddsRatio_working_3-way'!Y258+2*PI())/3)</f>
        <v>-0.34307419352641061</v>
      </c>
      <c r="AK258" s="11">
        <f>'OddsRatio_working_3-way'!U258/(3*'OddsRatio_working_3-way'!X258^(1/3))*SIN(('OddsRatio_working_3-way'!Y258+4*PI())/3)</f>
        <v>0.62817527999794864</v>
      </c>
      <c r="AL258" s="11">
        <f>'OddsRatio_working_3-way'!Z258+'OddsRatio_working_3-way'!AF258</f>
        <v>1.1215022899791425</v>
      </c>
      <c r="AM258" s="11">
        <f>'OddsRatio_working_3-way'!AA258+'OddsRatio_working_3-way'!AG258</f>
        <v>-1.0545607120513631</v>
      </c>
      <c r="AN258" s="11">
        <f>'OddsRatio_working_3-way'!AB258+'OddsRatio_working_3-way'!AH258</f>
        <v>-6.6941577927779466E-2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1.1215022899791425</v>
      </c>
      <c r="AS258" s="11">
        <f>IF(('OddsRatio_working_3-way'!X258=0),IF(Q258&gt;0,-Q258^(1/3),(-Q258)^(1/3)),'OddsRatio_working_3-way'!AM258-'OddsRatio_working_3-way'!R258/3)</f>
        <v>-1.0545607120513631</v>
      </c>
      <c r="AT258" s="11">
        <f>IF(('OddsRatio_working_3-way'!X258=0),IF(Q258&gt;0,-Q258^(1/3),(-Q258)^(1/3)),'OddsRatio_working_3-way'!AN258-'OddsRatio_working_3-way'!R258/3)</f>
        <v>-6.6941577927779466E-2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9">
        <f t="shared" si="52"/>
        <v>0.25893953054343977</v>
      </c>
      <c r="E259" s="9">
        <f t="shared" si="53"/>
        <v>0.28922583281256553</v>
      </c>
      <c r="F259" s="9">
        <f t="shared" si="54"/>
        <v>0.45183463664399459</v>
      </c>
      <c r="G259" s="9">
        <f t="shared" si="55"/>
        <v>1.0369222865641712</v>
      </c>
      <c r="H259" s="9">
        <f t="shared" si="56"/>
        <v>3.8619055109171123</v>
      </c>
      <c r="I259" s="9">
        <f t="shared" si="57"/>
        <v>3.4575058191570869</v>
      </c>
      <c r="J259" s="9">
        <f t="shared" si="58"/>
        <v>2.2131990752800803</v>
      </c>
      <c r="K259" s="11">
        <f t="shared" si="59"/>
        <v>0.26595744680851063</v>
      </c>
      <c r="L259" s="11">
        <f t="shared" si="60"/>
        <v>0.29673590504451036</v>
      </c>
      <c r="M259" s="11">
        <f t="shared" si="61"/>
        <v>0.46082949308755761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-0.27833371107832472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0.22912003649627599</v>
      </c>
      <c r="Q259" s="11">
        <f>2*'OddsRatio_working_3-way'!K259*'OddsRatio_working_3-way'!L259*'OddsRatio_working_3-way'!M259</f>
        <v>7.2736519522627316E-2</v>
      </c>
      <c r="R259" s="11">
        <f t="shared" si="62"/>
        <v>0</v>
      </c>
      <c r="S259" s="11">
        <f t="shared" si="63"/>
        <v>-0.82318464266730629</v>
      </c>
      <c r="T259" s="11">
        <f t="shared" si="64"/>
        <v>-0.26132845798962107</v>
      </c>
      <c r="U259" s="11">
        <f>'OddsRatio_working_3-way'!S259-'OddsRatio_working_3-way'!R259^2/3</f>
        <v>-0.82318464266730629</v>
      </c>
      <c r="V259" s="11">
        <f>'OddsRatio_working_3-way'!S259*'OddsRatio_working_3-way'!R259/3-2*'OddsRatio_working_3-way'!R259^3/27-'OddsRatio_working_3-way'!T259</f>
        <v>0.26132845798962107</v>
      </c>
      <c r="W259" s="11">
        <f>'OddsRatio_working_3-way'!V259^2+4*'OddsRatio_working_3-way'!U259^3/27</f>
        <v>-1.4346998923479862E-2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0.14373548785765558</v>
      </c>
      <c r="Y259" s="11">
        <f>IF('OddsRatio_working_3-way'!W259&gt;=0,IF('OddsRatio_working_3-way'!V259+SQRT('OddsRatio_working_3-way'!W259)&gt;0,0,PI()),ACOS('OddsRatio_working_3-way'!V259/(2*'OddsRatio_working_3-way'!X259)))</f>
        <v>0.42977307942023524</v>
      </c>
      <c r="Z259" s="11">
        <f>'OddsRatio_working_3-way'!X259^(1/3)*COS('OddsRatio_working_3-way'!Y259/3)</f>
        <v>0.51846114328208559</v>
      </c>
      <c r="AA259" s="11">
        <f>'OddsRatio_working_3-way'!X259^(1/3)*COS(('OddsRatio_working_3-way'!Y259+2*PI())/3)</f>
        <v>-0.32399702010628678</v>
      </c>
      <c r="AB259" s="11">
        <f>'OddsRatio_working_3-way'!X259^(1/3)*COS(('OddsRatio_working_3-way'!Y259+4*PI())/3)</f>
        <v>-0.19446412317579867</v>
      </c>
      <c r="AC259" s="11">
        <f>'OddsRatio_working_3-way'!X259^(1/3)*SIN('OddsRatio_working_3-way'!Y259/3)</f>
        <v>7.4785852911729414E-2</v>
      </c>
      <c r="AD259" s="11">
        <f>'OddsRatio_working_3-way'!X259^(1/3)*SIN(('OddsRatio_working_3-way'!Y259+2*PI())/3)</f>
        <v>0.41160759450154522</v>
      </c>
      <c r="AE259" s="11">
        <f>'OddsRatio_working_3-way'!X259^(1/3)*SIN(('OddsRatio_working_3-way'!Y259+4*PI())/3)</f>
        <v>-0.4863934474132745</v>
      </c>
      <c r="AF259" s="11">
        <f>-'OddsRatio_working_3-way'!U259/(3*'OddsRatio_working_3-way'!X259^(1/3))*COS(('OddsRatio_working_3-way'!Y259)/3)</f>
        <v>0.5184611432820857</v>
      </c>
      <c r="AG259" s="11">
        <f>-'OddsRatio_working_3-way'!U259/(3*'OddsRatio_working_3-way'!X259^(1/3))*COS(('OddsRatio_working_3-way'!Y259+2*PI())/3)</f>
        <v>-0.32399702010628684</v>
      </c>
      <c r="AH259" s="11">
        <f>-'OddsRatio_working_3-way'!U259/(3*'OddsRatio_working_3-way'!X259^(1/3))*COS(('OddsRatio_working_3-way'!Y259+4*PI())/3)</f>
        <v>-0.1944641231757987</v>
      </c>
      <c r="AI259" s="11">
        <f>'OddsRatio_working_3-way'!U259/(3*'OddsRatio_working_3-way'!X259^(1/3))*SIN(('OddsRatio_working_3-way'!Y259)/3)</f>
        <v>-7.4785852911729428E-2</v>
      </c>
      <c r="AJ259" s="11">
        <f>'OddsRatio_working_3-way'!U259/(3*'OddsRatio_working_3-way'!X259^(1/3))*SIN(('OddsRatio_working_3-way'!Y259+2*PI())/3)</f>
        <v>-0.41160759450154533</v>
      </c>
      <c r="AK259" s="11">
        <f>'OddsRatio_working_3-way'!U259/(3*'OddsRatio_working_3-way'!X259^(1/3))*SIN(('OddsRatio_working_3-way'!Y259+4*PI())/3)</f>
        <v>0.48639344741327462</v>
      </c>
      <c r="AL259" s="11">
        <f>'OddsRatio_working_3-way'!Z259+'OddsRatio_working_3-way'!AF259</f>
        <v>1.0369222865641712</v>
      </c>
      <c r="AM259" s="11">
        <f>'OddsRatio_working_3-way'!AA259+'OddsRatio_working_3-way'!AG259</f>
        <v>-0.64799404021257367</v>
      </c>
      <c r="AN259" s="11">
        <f>'OddsRatio_working_3-way'!AB259+'OddsRatio_working_3-way'!AH259</f>
        <v>-0.3889282463515974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1.0369222865641712</v>
      </c>
      <c r="AS259" s="11">
        <f>IF(('OddsRatio_working_3-way'!X259=0),IF(Q259&gt;0,-Q259^(1/3),(-Q259)^(1/3)),'OddsRatio_working_3-way'!AM259-'OddsRatio_working_3-way'!R259/3)</f>
        <v>-0.64799404021257367</v>
      </c>
      <c r="AT259" s="11">
        <f>IF(('OddsRatio_working_3-way'!X259=0),IF(Q259&gt;0,-Q259^(1/3),(-Q259)^(1/3)),'OddsRatio_working_3-way'!AN259-'OddsRatio_working_3-way'!R259/3)</f>
        <v>-0.3889282463515974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9">
        <f t="shared" ref="D260:D323" si="65">(K260/(AR260+K260-(AR260*K260)))</f>
        <v>0.35088677674285368</v>
      </c>
      <c r="E260" s="9">
        <f t="shared" ref="E260:E323" si="66">(L260/(AR260+L260-(AR260*L260)))</f>
        <v>0.32344943565223272</v>
      </c>
      <c r="F260" s="9">
        <f t="shared" ref="F260:F323" si="67">(M260/(AR260+M260-(AR260*M260)))</f>
        <v>0.32566378760491344</v>
      </c>
      <c r="G260" s="9">
        <f t="shared" ref="G260:G323" si="68">AR260</f>
        <v>1.0510921352456388</v>
      </c>
      <c r="H260" s="9">
        <f t="shared" ref="H260:H323" si="69">IF(A260="","",1/D260)</f>
        <v>2.8499221580323244</v>
      </c>
      <c r="I260" s="9">
        <f t="shared" ref="I260:I323" si="70">IF(B260="","",1/E260)</f>
        <v>3.0916733491388211</v>
      </c>
      <c r="J260" s="9">
        <f t="shared" ref="J260:J323" si="71">IF(C260="","",1/F260)</f>
        <v>3.0706515064339088</v>
      </c>
      <c r="K260" s="11">
        <f t="shared" ref="K260:K323" si="72">1/A260</f>
        <v>0.3623188405797102</v>
      </c>
      <c r="L260" s="11">
        <f t="shared" ref="L260:L323" si="73">1/B260</f>
        <v>0.33444816053511706</v>
      </c>
      <c r="M260" s="11">
        <f t="shared" ref="M260:M323" si="74">1/C260</f>
        <v>0.33670033670033667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-0.28151092297280067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0.23337767509160079</v>
      </c>
      <c r="Q260" s="11">
        <f>2*'OddsRatio_working_3-way'!K260*'OddsRatio_working_3-way'!L260*'OddsRatio_working_3-way'!M260</f>
        <v>8.16005856963639E-2</v>
      </c>
      <c r="R260" s="11">
        <f t="shared" ref="R260:R323" si="75">O260/N260</f>
        <v>0</v>
      </c>
      <c r="S260" s="11">
        <f t="shared" ref="S260:S323" si="76">P260/N260</f>
        <v>-0.82901818738361899</v>
      </c>
      <c r="T260" s="11">
        <f t="shared" ref="T260:T323" si="77">Q260/N260</f>
        <v>-0.28986649908518142</v>
      </c>
      <c r="U260" s="11">
        <f>'OddsRatio_working_3-way'!S260-'OddsRatio_working_3-way'!R260^2/3</f>
        <v>-0.82901818738361899</v>
      </c>
      <c r="V260" s="11">
        <f>'OddsRatio_working_3-way'!S260*'OddsRatio_working_3-way'!R260/3-2*'OddsRatio_working_3-way'!R260^3/27-'OddsRatio_working_3-way'!T260</f>
        <v>0.28986649908518142</v>
      </c>
      <c r="W260" s="11">
        <f>'OddsRatio_working_3-way'!V260^2+4*'OddsRatio_working_3-way'!U260^3/27</f>
        <v>-3.8634414065981393E-4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0.14526607607469758</v>
      </c>
      <c r="Y260" s="11">
        <f>IF('OddsRatio_working_3-way'!W260&gt;=0,IF('OddsRatio_working_3-way'!V260+SQRT('OddsRatio_working_3-way'!W260)&gt;0,0,PI()),ACOS('OddsRatio_working_3-way'!V260/(2*'OddsRatio_working_3-way'!X260)))</f>
        <v>6.7705635586229107E-2</v>
      </c>
      <c r="Z260" s="11">
        <f>'OddsRatio_working_3-way'!X260^(1/3)*COS('OddsRatio_working_3-way'!Y260/3)</f>
        <v>0.52554606762281952</v>
      </c>
      <c r="AA260" s="11">
        <f>'OddsRatio_working_3-way'!X260^(1/3)*COS(('OddsRatio_working_3-way'!Y260+2*PI())/3)</f>
        <v>-0.27304654102890474</v>
      </c>
      <c r="AB260" s="11">
        <f>'OddsRatio_working_3-way'!X260^(1/3)*COS(('OddsRatio_working_3-way'!Y260+4*PI())/3)</f>
        <v>-0.25249952659391472</v>
      </c>
      <c r="AC260" s="11">
        <f>'OddsRatio_working_3-way'!X260^(1/3)*SIN('OddsRatio_working_3-way'!Y260/3)</f>
        <v>1.1862824315084598E-2</v>
      </c>
      <c r="AD260" s="11">
        <f>'OddsRatio_working_3-way'!X260^(1/3)*SIN(('OddsRatio_working_3-way'!Y260+2*PI())/3)</f>
        <v>0.44920483326283389</v>
      </c>
      <c r="AE260" s="11">
        <f>'OddsRatio_working_3-way'!X260^(1/3)*SIN(('OddsRatio_working_3-way'!Y260+4*PI())/3)</f>
        <v>-0.46106765757791851</v>
      </c>
      <c r="AF260" s="11">
        <f>-'OddsRatio_working_3-way'!U260/(3*'OddsRatio_working_3-way'!X260^(1/3))*COS(('OddsRatio_working_3-way'!Y260)/3)</f>
        <v>0.52554606762281941</v>
      </c>
      <c r="AG260" s="11">
        <f>-'OddsRatio_working_3-way'!U260/(3*'OddsRatio_working_3-way'!X260^(1/3))*COS(('OddsRatio_working_3-way'!Y260+2*PI())/3)</f>
        <v>-0.27304654102890469</v>
      </c>
      <c r="AH260" s="11">
        <f>-'OddsRatio_working_3-way'!U260/(3*'OddsRatio_working_3-way'!X260^(1/3))*COS(('OddsRatio_working_3-way'!Y260+4*PI())/3)</f>
        <v>-0.25249952659391467</v>
      </c>
      <c r="AI260" s="11">
        <f>'OddsRatio_working_3-way'!U260/(3*'OddsRatio_working_3-way'!X260^(1/3))*SIN(('OddsRatio_working_3-way'!Y260)/3)</f>
        <v>-1.1862824315084597E-2</v>
      </c>
      <c r="AJ260" s="11">
        <f>'OddsRatio_working_3-way'!U260/(3*'OddsRatio_working_3-way'!X260^(1/3))*SIN(('OddsRatio_working_3-way'!Y260+2*PI())/3)</f>
        <v>-0.44920483326283384</v>
      </c>
      <c r="AK260" s="11">
        <f>'OddsRatio_working_3-way'!U260/(3*'OddsRatio_working_3-way'!X260^(1/3))*SIN(('OddsRatio_working_3-way'!Y260+4*PI())/3)</f>
        <v>0.4610676575779184</v>
      </c>
      <c r="AL260" s="11">
        <f>'OddsRatio_working_3-way'!Z260+'OddsRatio_working_3-way'!AF260</f>
        <v>1.0510921352456388</v>
      </c>
      <c r="AM260" s="11">
        <f>'OddsRatio_working_3-way'!AA260+'OddsRatio_working_3-way'!AG260</f>
        <v>-0.54609308205780938</v>
      </c>
      <c r="AN260" s="11">
        <f>'OddsRatio_working_3-way'!AB260+'OddsRatio_working_3-way'!AH260</f>
        <v>-0.50499905318782945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1.0510921352456388</v>
      </c>
      <c r="AS260" s="11">
        <f>IF(('OddsRatio_working_3-way'!X260=0),IF(Q260&gt;0,-Q260^(1/3),(-Q260)^(1/3)),'OddsRatio_working_3-way'!AM260-'OddsRatio_working_3-way'!R260/3)</f>
        <v>-0.54609308205780938</v>
      </c>
      <c r="AT260" s="11">
        <f>IF(('OddsRatio_working_3-way'!X260=0),IF(Q260&gt;0,-Q260^(1/3),(-Q260)^(1/3)),'OddsRatio_working_3-way'!AN260-'OddsRatio_working_3-way'!R260/3)</f>
        <v>-0.50499905318782945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9">
        <f t="shared" si="65"/>
        <v>0.20963337339527496</v>
      </c>
      <c r="E261" s="9">
        <f t="shared" si="66"/>
        <v>0.2755815374579208</v>
      </c>
      <c r="F261" s="9">
        <f t="shared" si="67"/>
        <v>0.51478508914680421</v>
      </c>
      <c r="G261" s="9">
        <f t="shared" si="68"/>
        <v>1.0472868971774494</v>
      </c>
      <c r="H261" s="9">
        <f t="shared" si="69"/>
        <v>4.7702328298388172</v>
      </c>
      <c r="I261" s="9">
        <f t="shared" si="70"/>
        <v>3.6286901119153976</v>
      </c>
      <c r="J261" s="9">
        <f t="shared" si="71"/>
        <v>1.9425582074597041</v>
      </c>
      <c r="K261" s="11">
        <f t="shared" si="72"/>
        <v>0.21739130434782611</v>
      </c>
      <c r="L261" s="11">
        <f t="shared" si="73"/>
        <v>0.28490028490028491</v>
      </c>
      <c r="M261" s="11">
        <f t="shared" si="74"/>
        <v>0.52631578947368418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-0.26509417356099263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0.22850697907906148</v>
      </c>
      <c r="Q261" s="11">
        <f>2*'OddsRatio_working_3-way'!K261*'OddsRatio_working_3-way'!L261*'OddsRatio_working_3-way'!M261</f>
        <v>6.5194573203726527E-2</v>
      </c>
      <c r="R261" s="11">
        <f t="shared" si="75"/>
        <v>0</v>
      </c>
      <c r="S261" s="11">
        <f t="shared" si="76"/>
        <v>-0.86198416211696482</v>
      </c>
      <c r="T261" s="11">
        <f t="shared" si="77"/>
        <v>-0.24592986080369894</v>
      </c>
      <c r="U261" s="11">
        <f>'OddsRatio_working_3-way'!S261-'OddsRatio_working_3-way'!R261^2/3</f>
        <v>-0.86198416211696482</v>
      </c>
      <c r="V261" s="11">
        <f>'OddsRatio_working_3-way'!S261*'OddsRatio_working_3-way'!R261/3-2*'OddsRatio_working_3-way'!R261^3/27-'OddsRatio_working_3-way'!T261</f>
        <v>0.24592986080369894</v>
      </c>
      <c r="W261" s="11">
        <f>'OddsRatio_working_3-way'!V261^2+4*'OddsRatio_working_3-way'!U261^3/27</f>
        <v>-3.4402744145336749E-2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0.15401642816617281</v>
      </c>
      <c r="Y261" s="11">
        <f>IF('OddsRatio_working_3-way'!W261&gt;=0,IF('OddsRatio_working_3-way'!V261+SQRT('OddsRatio_working_3-way'!W261)&gt;0,0,PI()),ACOS('OddsRatio_working_3-way'!V261/(2*'OddsRatio_working_3-way'!X261)))</f>
        <v>0.64618231138674143</v>
      </c>
      <c r="Z261" s="11">
        <f>'OddsRatio_working_3-way'!X261^(1/3)*COS('OddsRatio_working_3-way'!Y261/3)</f>
        <v>0.52364344858872469</v>
      </c>
      <c r="AA261" s="11">
        <f>'OddsRatio_working_3-way'!X261^(1/3)*COS(('OddsRatio_working_3-way'!Y261+2*PI())/3)</f>
        <v>-0.36103963896616897</v>
      </c>
      <c r="AB261" s="11">
        <f>'OddsRatio_working_3-way'!X261^(1/3)*COS(('OddsRatio_working_3-way'!Y261+4*PI())/3)</f>
        <v>-0.1626038096225558</v>
      </c>
      <c r="AC261" s="11">
        <f>'OddsRatio_working_3-way'!X261^(1/3)*SIN('OddsRatio_working_3-way'!Y261/3)</f>
        <v>0.11456697948840168</v>
      </c>
      <c r="AD261" s="11">
        <f>'OddsRatio_working_3-way'!X261^(1/3)*SIN(('OddsRatio_working_3-way'!Y261+2*PI())/3)</f>
        <v>0.39620503925892531</v>
      </c>
      <c r="AE261" s="11">
        <f>'OddsRatio_working_3-way'!X261^(1/3)*SIN(('OddsRatio_working_3-way'!Y261+4*PI())/3)</f>
        <v>-0.51077201874732703</v>
      </c>
      <c r="AF261" s="11">
        <f>-'OddsRatio_working_3-way'!U261/(3*'OddsRatio_working_3-way'!X261^(1/3))*COS(('OddsRatio_working_3-way'!Y261)/3)</f>
        <v>0.5236434485887248</v>
      </c>
      <c r="AG261" s="11">
        <f>-'OddsRatio_working_3-way'!U261/(3*'OddsRatio_working_3-way'!X261^(1/3))*COS(('OddsRatio_working_3-way'!Y261+2*PI())/3)</f>
        <v>-0.36103963896616909</v>
      </c>
      <c r="AH261" s="11">
        <f>-'OddsRatio_working_3-way'!U261/(3*'OddsRatio_working_3-way'!X261^(1/3))*COS(('OddsRatio_working_3-way'!Y261+4*PI())/3)</f>
        <v>-0.16260380962255583</v>
      </c>
      <c r="AI261" s="11">
        <f>'OddsRatio_working_3-way'!U261/(3*'OddsRatio_working_3-way'!X261^(1/3))*SIN(('OddsRatio_working_3-way'!Y261)/3)</f>
        <v>-0.11456697948840171</v>
      </c>
      <c r="AJ261" s="11">
        <f>'OddsRatio_working_3-way'!U261/(3*'OddsRatio_working_3-way'!X261^(1/3))*SIN(('OddsRatio_working_3-way'!Y261+2*PI())/3)</f>
        <v>-0.39620503925892542</v>
      </c>
      <c r="AK261" s="11">
        <f>'OddsRatio_working_3-way'!U261/(3*'OddsRatio_working_3-way'!X261^(1/3))*SIN(('OddsRatio_working_3-way'!Y261+4*PI())/3)</f>
        <v>0.51077201874732714</v>
      </c>
      <c r="AL261" s="11">
        <f>'OddsRatio_working_3-way'!Z261+'OddsRatio_working_3-way'!AF261</f>
        <v>1.0472868971774494</v>
      </c>
      <c r="AM261" s="11">
        <f>'OddsRatio_working_3-way'!AA261+'OddsRatio_working_3-way'!AG261</f>
        <v>-0.72207927793233806</v>
      </c>
      <c r="AN261" s="11">
        <f>'OddsRatio_working_3-way'!AB261+'OddsRatio_working_3-way'!AH261</f>
        <v>-0.32520761924511166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1.0472868971774494</v>
      </c>
      <c r="AS261" s="11">
        <f>IF(('OddsRatio_working_3-way'!X261=0),IF(Q261&gt;0,-Q261^(1/3),(-Q261)^(1/3)),'OddsRatio_working_3-way'!AM261-'OddsRatio_working_3-way'!R261/3)</f>
        <v>-0.72207927793233806</v>
      </c>
      <c r="AT261" s="11">
        <f>IF(('OddsRatio_working_3-way'!X261=0),IF(Q261&gt;0,-Q261^(1/3),(-Q261)^(1/3)),'OddsRatio_working_3-way'!AN261-'OddsRatio_working_3-way'!R261/3)</f>
        <v>-0.32520761924511166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9">
        <f t="shared" si="65"/>
        <v>0.50686101386657478</v>
      </c>
      <c r="E262" s="9">
        <f t="shared" si="66"/>
        <v>0.27603919434815793</v>
      </c>
      <c r="F262" s="9">
        <f t="shared" si="67"/>
        <v>0.21709979178526706</v>
      </c>
      <c r="G262" s="9">
        <f t="shared" si="68"/>
        <v>1.0575298206751609</v>
      </c>
      <c r="H262" s="9">
        <f t="shared" si="69"/>
        <v>1.9729274350211481</v>
      </c>
      <c r="I262" s="9">
        <f t="shared" si="70"/>
        <v>3.6226739552743994</v>
      </c>
      <c r="J262" s="9">
        <f t="shared" si="71"/>
        <v>4.6061766885022992</v>
      </c>
      <c r="K262" s="11">
        <f t="shared" si="72"/>
        <v>0.52083333333333337</v>
      </c>
      <c r="L262" s="11">
        <f t="shared" si="73"/>
        <v>0.28735632183908044</v>
      </c>
      <c r="M262" s="11">
        <f t="shared" si="74"/>
        <v>0.22675736961451246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-0.26404310127627018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0.23111495556076833</v>
      </c>
      <c r="Q262" s="11">
        <f>2*'OddsRatio_working_3-way'!K262*'OddsRatio_working_3-way'!L262*'OddsRatio_working_3-way'!M262</f>
        <v>6.7875170502428306E-2</v>
      </c>
      <c r="R262" s="11">
        <f t="shared" si="75"/>
        <v>0</v>
      </c>
      <c r="S262" s="11">
        <f t="shared" si="76"/>
        <v>-0.87529253536130491</v>
      </c>
      <c r="T262" s="11">
        <f t="shared" si="77"/>
        <v>-0.25706095017953162</v>
      </c>
      <c r="U262" s="11">
        <f>'OddsRatio_working_3-way'!S262-'OddsRatio_working_3-way'!R262^2/3</f>
        <v>-0.87529253536130491</v>
      </c>
      <c r="V262" s="11">
        <f>'OddsRatio_working_3-way'!S262*'OddsRatio_working_3-way'!R262/3-2*'OddsRatio_working_3-way'!R262^3/27-'OddsRatio_working_3-way'!T262</f>
        <v>0.25706095017953162</v>
      </c>
      <c r="W262" s="11">
        <f>'OddsRatio_working_3-way'!V262^2+4*'OddsRatio_working_3-way'!U262^3/27</f>
        <v>-3.3266929644276771E-2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0.15759700326424389</v>
      </c>
      <c r="Y262" s="11">
        <f>IF('OddsRatio_working_3-way'!W262&gt;=0,IF('OddsRatio_working_3-way'!V262+SQRT('OddsRatio_working_3-way'!W262)&gt;0,0,PI()),ACOS('OddsRatio_working_3-way'!V262/(2*'OddsRatio_working_3-way'!X262)))</f>
        <v>0.61709278741076423</v>
      </c>
      <c r="Z262" s="11">
        <f>'OddsRatio_working_3-way'!X262^(1/3)*COS('OddsRatio_working_3-way'!Y262/3)</f>
        <v>0.52876491033758055</v>
      </c>
      <c r="AA262" s="11">
        <f>'OddsRatio_working_3-way'!X262^(1/3)*COS(('OddsRatio_working_3-way'!Y262+2*PI())/3)</f>
        <v>-0.35992765932417464</v>
      </c>
      <c r="AB262" s="11">
        <f>'OddsRatio_working_3-way'!X262^(1/3)*COS(('OddsRatio_working_3-way'!Y262+4*PI())/3)</f>
        <v>-0.16883725101340605</v>
      </c>
      <c r="AC262" s="11">
        <f>'OddsRatio_working_3-way'!X262^(1/3)*SIN('OddsRatio_working_3-way'!Y262/3)</f>
        <v>0.11032609867777769</v>
      </c>
      <c r="AD262" s="11">
        <f>'OddsRatio_working_3-way'!X262^(1/3)*SIN(('OddsRatio_working_3-way'!Y262+2*PI())/3)</f>
        <v>0.40276079564325679</v>
      </c>
      <c r="AE262" s="11">
        <f>'OddsRatio_working_3-way'!X262^(1/3)*SIN(('OddsRatio_working_3-way'!Y262+4*PI())/3)</f>
        <v>-0.51308689432103449</v>
      </c>
      <c r="AF262" s="11">
        <f>-'OddsRatio_working_3-way'!U262/(3*'OddsRatio_working_3-way'!X262^(1/3))*COS(('OddsRatio_working_3-way'!Y262)/3)</f>
        <v>0.52876491033758044</v>
      </c>
      <c r="AG262" s="11">
        <f>-'OddsRatio_working_3-way'!U262/(3*'OddsRatio_working_3-way'!X262^(1/3))*COS(('OddsRatio_working_3-way'!Y262+2*PI())/3)</f>
        <v>-0.35992765932417453</v>
      </c>
      <c r="AH262" s="11">
        <f>-'OddsRatio_working_3-way'!U262/(3*'OddsRatio_working_3-way'!X262^(1/3))*COS(('OddsRatio_working_3-way'!Y262+4*PI())/3)</f>
        <v>-0.16883725101340602</v>
      </c>
      <c r="AI262" s="11">
        <f>'OddsRatio_working_3-way'!U262/(3*'OddsRatio_working_3-way'!X262^(1/3))*SIN(('OddsRatio_working_3-way'!Y262)/3)</f>
        <v>-0.11032609867777766</v>
      </c>
      <c r="AJ262" s="11">
        <f>'OddsRatio_working_3-way'!U262/(3*'OddsRatio_working_3-way'!X262^(1/3))*SIN(('OddsRatio_working_3-way'!Y262+2*PI())/3)</f>
        <v>-0.40276079564325673</v>
      </c>
      <c r="AK262" s="11">
        <f>'OddsRatio_working_3-way'!U262/(3*'OddsRatio_working_3-way'!X262^(1/3))*SIN(('OddsRatio_working_3-way'!Y262+4*PI())/3)</f>
        <v>0.51308689432103438</v>
      </c>
      <c r="AL262" s="11">
        <f>'OddsRatio_working_3-way'!Z262+'OddsRatio_working_3-way'!AF262</f>
        <v>1.0575298206751609</v>
      </c>
      <c r="AM262" s="11">
        <f>'OddsRatio_working_3-way'!AA262+'OddsRatio_working_3-way'!AG262</f>
        <v>-0.71985531864834917</v>
      </c>
      <c r="AN262" s="11">
        <f>'OddsRatio_working_3-way'!AB262+'OddsRatio_working_3-way'!AH262</f>
        <v>-0.33767450202681204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1.0575298206751609</v>
      </c>
      <c r="AS262" s="11">
        <f>IF(('OddsRatio_working_3-way'!X262=0),IF(Q262&gt;0,-Q262^(1/3),(-Q262)^(1/3)),'OddsRatio_working_3-way'!AM262-'OddsRatio_working_3-way'!R262/3)</f>
        <v>-0.71985531864834917</v>
      </c>
      <c r="AT262" s="11">
        <f>IF(('OddsRatio_working_3-way'!X262=0),IF(Q262&gt;0,-Q262^(1/3),(-Q262)^(1/3)),'OddsRatio_working_3-way'!AN262-'OddsRatio_working_3-way'!R262/3)</f>
        <v>-0.33767450202681204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9">
        <f t="shared" si="65"/>
        <v>0.48757620773627797</v>
      </c>
      <c r="E263" s="9">
        <f t="shared" si="66"/>
        <v>0.28637126892203457</v>
      </c>
      <c r="F263" s="9">
        <f t="shared" si="67"/>
        <v>0.22605252334168738</v>
      </c>
      <c r="G263" s="9">
        <f t="shared" si="68"/>
        <v>1.0834653996756871</v>
      </c>
      <c r="H263" s="9">
        <f t="shared" si="69"/>
        <v>2.0509614376854164</v>
      </c>
      <c r="I263" s="9">
        <f t="shared" si="70"/>
        <v>3.4919704192540801</v>
      </c>
      <c r="J263" s="9">
        <f t="shared" si="71"/>
        <v>4.4237506629751717</v>
      </c>
      <c r="K263" s="11">
        <f t="shared" si="72"/>
        <v>0.50761421319796951</v>
      </c>
      <c r="L263" s="11">
        <f t="shared" si="73"/>
        <v>0.30303030303030304</v>
      </c>
      <c r="M263" s="11">
        <f t="shared" si="74"/>
        <v>0.24038461538461536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-0.26068326766296301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0.23775927963745219</v>
      </c>
      <c r="Q263" s="11">
        <f>2*'OddsRatio_working_3-way'!K263*'OddsRatio_working_3-way'!L263*'OddsRatio_working_3-way'!M263</f>
        <v>7.3953119638398818E-2</v>
      </c>
      <c r="R263" s="11">
        <f t="shared" si="75"/>
        <v>0</v>
      </c>
      <c r="S263" s="11">
        <f t="shared" si="76"/>
        <v>-0.91206191240801382</v>
      </c>
      <c r="T263" s="11">
        <f t="shared" si="77"/>
        <v>-0.28368955284852687</v>
      </c>
      <c r="U263" s="11">
        <f>'OddsRatio_working_3-way'!S263-'OddsRatio_working_3-way'!R263^2/3</f>
        <v>-0.91206191240801382</v>
      </c>
      <c r="V263" s="11">
        <f>'OddsRatio_working_3-way'!S263*'OddsRatio_working_3-way'!R263/3-2*'OddsRatio_working_3-way'!R263^3/27-'OddsRatio_working_3-way'!T263</f>
        <v>0.28368955284852687</v>
      </c>
      <c r="W263" s="11">
        <f>'OddsRatio_working_3-way'!V263^2+4*'OddsRatio_working_3-way'!U263^3/27</f>
        <v>-3.1920981946736024E-2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0.16763110118809482</v>
      </c>
      <c r="Y263" s="11">
        <f>IF('OddsRatio_working_3-way'!W263&gt;=0,IF('OddsRatio_working_3-way'!V263+SQRT('OddsRatio_working_3-way'!W263)&gt;0,0,PI()),ACOS('OddsRatio_working_3-way'!V263/(2*'OddsRatio_working_3-way'!X263)))</f>
        <v>0.56203537718582042</v>
      </c>
      <c r="Z263" s="11">
        <f>'OddsRatio_working_3-way'!X263^(1/3)*COS('OddsRatio_working_3-way'!Y263/3)</f>
        <v>0.54173269983784367</v>
      </c>
      <c r="AA263" s="11">
        <f>'OddsRatio_working_3-way'!X263^(1/3)*COS(('OddsRatio_working_3-way'!Y263+2*PI())/3)</f>
        <v>-0.35980306644704713</v>
      </c>
      <c r="AB263" s="11">
        <f>'OddsRatio_working_3-way'!X263^(1/3)*COS(('OddsRatio_working_3-way'!Y263+4*PI())/3)</f>
        <v>-0.18192963339079668</v>
      </c>
      <c r="AC263" s="11">
        <f>'OddsRatio_working_3-way'!X263^(1/3)*SIN('OddsRatio_working_3-way'!Y263/3)</f>
        <v>0.10269527445670928</v>
      </c>
      <c r="AD263" s="11">
        <f>'OddsRatio_working_3-way'!X263^(1/3)*SIN(('OddsRatio_working_3-way'!Y263+2*PI())/3)</f>
        <v>0.41780664289194808</v>
      </c>
      <c r="AE263" s="11">
        <f>'OddsRatio_working_3-way'!X263^(1/3)*SIN(('OddsRatio_working_3-way'!Y263+4*PI())/3)</f>
        <v>-0.52050191734865725</v>
      </c>
      <c r="AF263" s="11">
        <f>-'OddsRatio_working_3-way'!U263/(3*'OddsRatio_working_3-way'!X263^(1/3))*COS(('OddsRatio_working_3-way'!Y263)/3)</f>
        <v>0.54173269983784345</v>
      </c>
      <c r="AG263" s="11">
        <f>-'OddsRatio_working_3-way'!U263/(3*'OddsRatio_working_3-way'!X263^(1/3))*COS(('OddsRatio_working_3-way'!Y263+2*PI())/3)</f>
        <v>-0.35980306644704696</v>
      </c>
      <c r="AH263" s="11">
        <f>-'OddsRatio_working_3-way'!U263/(3*'OddsRatio_working_3-way'!X263^(1/3))*COS(('OddsRatio_working_3-way'!Y263+4*PI())/3)</f>
        <v>-0.18192963339079662</v>
      </c>
      <c r="AI263" s="11">
        <f>'OddsRatio_working_3-way'!U263/(3*'OddsRatio_working_3-way'!X263^(1/3))*SIN(('OddsRatio_working_3-way'!Y263)/3)</f>
        <v>-0.10269527445670924</v>
      </c>
      <c r="AJ263" s="11">
        <f>'OddsRatio_working_3-way'!U263/(3*'OddsRatio_working_3-way'!X263^(1/3))*SIN(('OddsRatio_working_3-way'!Y263+2*PI())/3)</f>
        <v>-0.41780664289194791</v>
      </c>
      <c r="AK263" s="11">
        <f>'OddsRatio_working_3-way'!U263/(3*'OddsRatio_working_3-way'!X263^(1/3))*SIN(('OddsRatio_working_3-way'!Y263+4*PI())/3)</f>
        <v>0.52050191734865703</v>
      </c>
      <c r="AL263" s="11">
        <f>'OddsRatio_working_3-way'!Z263+'OddsRatio_working_3-way'!AF263</f>
        <v>1.0834653996756871</v>
      </c>
      <c r="AM263" s="11">
        <f>'OddsRatio_working_3-way'!AA263+'OddsRatio_working_3-way'!AG263</f>
        <v>-0.71960613289409414</v>
      </c>
      <c r="AN263" s="11">
        <f>'OddsRatio_working_3-way'!AB263+'OddsRatio_working_3-way'!AH263</f>
        <v>-0.3638592667815933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1.0834653996756871</v>
      </c>
      <c r="AS263" s="11">
        <f>IF(('OddsRatio_working_3-way'!X263=0),IF(Q263&gt;0,-Q263^(1/3),(-Q263)^(1/3)),'OddsRatio_working_3-way'!AM263-'OddsRatio_working_3-way'!R263/3)</f>
        <v>-0.71960613289409414</v>
      </c>
      <c r="AT263" s="11">
        <f>IF(('OddsRatio_working_3-way'!X263=0),IF(Q263&gt;0,-Q263^(1/3),(-Q263)^(1/3)),'OddsRatio_working_3-way'!AN263-'OddsRatio_working_3-way'!R263/3)</f>
        <v>-0.3638592667815933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9">
        <f t="shared" si="65"/>
        <v>0.44324657351826363</v>
      </c>
      <c r="E264" s="9">
        <f t="shared" si="66"/>
        <v>0.30986919690665737</v>
      </c>
      <c r="F264" s="9">
        <f t="shared" si="67"/>
        <v>0.24688422957507924</v>
      </c>
      <c r="G264" s="9">
        <f t="shared" si="68"/>
        <v>1.0555299244389587</v>
      </c>
      <c r="H264" s="9">
        <f t="shared" si="69"/>
        <v>2.2560806100823605</v>
      </c>
      <c r="I264" s="9">
        <f t="shared" si="70"/>
        <v>3.2271681405662025</v>
      </c>
      <c r="J264" s="9">
        <f t="shared" si="71"/>
        <v>4.0504814816285899</v>
      </c>
      <c r="K264" s="11">
        <f t="shared" si="72"/>
        <v>0.45662100456621008</v>
      </c>
      <c r="L264" s="11">
        <f t="shared" si="73"/>
        <v>0.32154340836012862</v>
      </c>
      <c r="M264" s="11">
        <f t="shared" si="74"/>
        <v>0.25706940874035988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-0.27388809431849404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0.23363426861396111</v>
      </c>
      <c r="Q264" s="11">
        <f>2*'OddsRatio_working_3-way'!K264*'OddsRatio_working_3-way'!L264*'OddsRatio_working_3-way'!M264</f>
        <v>7.5487647371231384E-2</v>
      </c>
      <c r="R264" s="11">
        <f t="shared" si="75"/>
        <v>0</v>
      </c>
      <c r="S264" s="11">
        <f t="shared" si="76"/>
        <v>-0.8530282018840758</v>
      </c>
      <c r="T264" s="11">
        <f t="shared" si="77"/>
        <v>-0.27561492791084841</v>
      </c>
      <c r="U264" s="11">
        <f>'OddsRatio_working_3-way'!S264-'OddsRatio_working_3-way'!R264^2/3</f>
        <v>-0.8530282018840758</v>
      </c>
      <c r="V264" s="11">
        <f>'OddsRatio_working_3-way'!S264*'OddsRatio_working_3-way'!R264/3-2*'OddsRatio_working_3-way'!R264^3/27-'OddsRatio_working_3-way'!T264</f>
        <v>0.27561492791084841</v>
      </c>
      <c r="W264" s="11">
        <f>'OddsRatio_working_3-way'!V264^2+4*'OddsRatio_working_3-way'!U264^3/27</f>
        <v>-1.5993750604449686E-2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0.15162234259151242</v>
      </c>
      <c r="Y264" s="11">
        <f>IF('OddsRatio_working_3-way'!W264&gt;=0,IF('OddsRatio_working_3-way'!V264+SQRT('OddsRatio_working_3-way'!W264)&gt;0,0,PI()),ACOS('OddsRatio_working_3-way'!V264/(2*'OddsRatio_working_3-way'!X264)))</f>
        <v>0.43019064114961569</v>
      </c>
      <c r="Z264" s="11">
        <f>'OddsRatio_working_3-way'!X264^(1/3)*COS('OddsRatio_working_3-way'!Y264/3)</f>
        <v>0.52776496221947933</v>
      </c>
      <c r="AA264" s="11">
        <f>'OddsRatio_working_3-way'!X264^(1/3)*COS(('OddsRatio_working_3-way'!Y264+2*PI())/3)</f>
        <v>-0.32987610929551675</v>
      </c>
      <c r="AB264" s="11">
        <f>'OddsRatio_working_3-way'!X264^(1/3)*COS(('OddsRatio_working_3-way'!Y264+4*PI())/3)</f>
        <v>-0.19788885292396269</v>
      </c>
      <c r="AC264" s="11">
        <f>'OddsRatio_working_3-way'!X264^(1/3)*SIN('OddsRatio_working_3-way'!Y264/3)</f>
        <v>7.6202877995716928E-2</v>
      </c>
      <c r="AD264" s="11">
        <f>'OddsRatio_working_3-way'!X264^(1/3)*SIN(('OddsRatio_working_3-way'!Y264+2*PI())/3)</f>
        <v>0.41895642551154516</v>
      </c>
      <c r="AE264" s="11">
        <f>'OddsRatio_working_3-way'!X264^(1/3)*SIN(('OddsRatio_working_3-way'!Y264+4*PI())/3)</f>
        <v>-0.49515930350726206</v>
      </c>
      <c r="AF264" s="11">
        <f>-'OddsRatio_working_3-way'!U264/(3*'OddsRatio_working_3-way'!X264^(1/3))*COS(('OddsRatio_working_3-way'!Y264)/3)</f>
        <v>0.52776496221947933</v>
      </c>
      <c r="AG264" s="11">
        <f>-'OddsRatio_working_3-way'!U264/(3*'OddsRatio_working_3-way'!X264^(1/3))*COS(('OddsRatio_working_3-way'!Y264+2*PI())/3)</f>
        <v>-0.32987610929551675</v>
      </c>
      <c r="AH264" s="11">
        <f>-'OddsRatio_working_3-way'!U264/(3*'OddsRatio_working_3-way'!X264^(1/3))*COS(('OddsRatio_working_3-way'!Y264+4*PI())/3)</f>
        <v>-0.19788885292396269</v>
      </c>
      <c r="AI264" s="11">
        <f>'OddsRatio_working_3-way'!U264/(3*'OddsRatio_working_3-way'!X264^(1/3))*SIN(('OddsRatio_working_3-way'!Y264)/3)</f>
        <v>-7.6202877995716928E-2</v>
      </c>
      <c r="AJ264" s="11">
        <f>'OddsRatio_working_3-way'!U264/(3*'OddsRatio_working_3-way'!X264^(1/3))*SIN(('OddsRatio_working_3-way'!Y264+2*PI())/3)</f>
        <v>-0.41895642551154516</v>
      </c>
      <c r="AK264" s="11">
        <f>'OddsRatio_working_3-way'!U264/(3*'OddsRatio_working_3-way'!X264^(1/3))*SIN(('OddsRatio_working_3-way'!Y264+4*PI())/3)</f>
        <v>0.49515930350726206</v>
      </c>
      <c r="AL264" s="11">
        <f>'OddsRatio_working_3-way'!Z264+'OddsRatio_working_3-way'!AF264</f>
        <v>1.0555299244389587</v>
      </c>
      <c r="AM264" s="11">
        <f>'OddsRatio_working_3-way'!AA264+'OddsRatio_working_3-way'!AG264</f>
        <v>-0.6597522185910335</v>
      </c>
      <c r="AN264" s="11">
        <f>'OddsRatio_working_3-way'!AB264+'OddsRatio_working_3-way'!AH264</f>
        <v>-0.39577770584792538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1.0555299244389587</v>
      </c>
      <c r="AS264" s="11">
        <f>IF(('OddsRatio_working_3-way'!X264=0),IF(Q264&gt;0,-Q264^(1/3),(-Q264)^(1/3)),'OddsRatio_working_3-way'!AM264-'OddsRatio_working_3-way'!R264/3)</f>
        <v>-0.6597522185910335</v>
      </c>
      <c r="AT264" s="11">
        <f>IF(('OddsRatio_working_3-way'!X264=0),IF(Q264&gt;0,-Q264^(1/3),(-Q264)^(1/3)),'OddsRatio_working_3-way'!AN264-'OddsRatio_working_3-way'!R264/3)</f>
        <v>-0.39577770584792538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9">
        <f t="shared" si="65"/>
        <v>0.58285016912790522</v>
      </c>
      <c r="E265" s="9">
        <f t="shared" si="66"/>
        <v>0.23904613274140224</v>
      </c>
      <c r="F265" s="9">
        <f t="shared" si="67"/>
        <v>0.17810369813069246</v>
      </c>
      <c r="G265" s="9">
        <f t="shared" si="68"/>
        <v>1.0682191081807297</v>
      </c>
      <c r="H265" s="9">
        <f t="shared" si="69"/>
        <v>1.7157068024810886</v>
      </c>
      <c r="I265" s="9">
        <f t="shared" si="70"/>
        <v>4.183292942378575</v>
      </c>
      <c r="J265" s="9">
        <f t="shared" si="71"/>
        <v>5.6147065473407531</v>
      </c>
      <c r="K265" s="11">
        <f t="shared" si="72"/>
        <v>0.5988023952095809</v>
      </c>
      <c r="L265" s="11">
        <f t="shared" si="73"/>
        <v>0.25125628140703515</v>
      </c>
      <c r="M265" s="11">
        <f t="shared" si="74"/>
        <v>0.18796992481203006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-0.24392911385073579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0.2253964885432973</v>
      </c>
      <c r="Q265" s="11">
        <f>2*'OddsRatio_working_3-way'!K265*'OddsRatio_working_3-way'!L265*'OddsRatio_working_3-way'!M265</f>
        <v>5.6561226736084637E-2</v>
      </c>
      <c r="R265" s="11">
        <f t="shared" si="75"/>
        <v>0</v>
      </c>
      <c r="S265" s="11">
        <f t="shared" si="76"/>
        <v>-0.92402454543093648</v>
      </c>
      <c r="T265" s="11">
        <f t="shared" si="77"/>
        <v>-0.23187567012068669</v>
      </c>
      <c r="U265" s="11">
        <f>'OddsRatio_working_3-way'!S265-'OddsRatio_working_3-way'!R265^2/3</f>
        <v>-0.92402454543093648</v>
      </c>
      <c r="V265" s="11">
        <f>'OddsRatio_working_3-way'!S265*'OddsRatio_working_3-way'!R265/3-2*'OddsRatio_working_3-way'!R265^3/27-'OddsRatio_working_3-way'!T265</f>
        <v>0.23187567012068669</v>
      </c>
      <c r="W265" s="11">
        <f>'OddsRatio_working_3-way'!V265^2+4*'OddsRatio_working_3-way'!U265^3/27</f>
        <v>-6.3115435764543829E-2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0.17093987404820249</v>
      </c>
      <c r="Y265" s="11">
        <f>IF('OddsRatio_working_3-way'!W265&gt;=0,IF('OddsRatio_working_3-way'!V265+SQRT('OddsRatio_working_3-way'!W265)&gt;0,0,PI()),ACOS('OddsRatio_working_3-way'!V265/(2*'OddsRatio_working_3-way'!X265)))</f>
        <v>0.82543480957904691</v>
      </c>
      <c r="Z265" s="11">
        <f>'OddsRatio_working_3-way'!X265^(1/3)*COS('OddsRatio_working_3-way'!Y265/3)</f>
        <v>0.53410955409036487</v>
      </c>
      <c r="AA265" s="11">
        <f>'OddsRatio_working_3-way'!X265^(1/3)*COS(('OddsRatio_working_3-way'!Y265+2*PI())/3)</f>
        <v>-0.39763568885765926</v>
      </c>
      <c r="AB265" s="11">
        <f>'OddsRatio_working_3-way'!X265^(1/3)*COS(('OddsRatio_working_3-way'!Y265+4*PI())/3)</f>
        <v>-0.13647386523270574</v>
      </c>
      <c r="AC265" s="11">
        <f>'OddsRatio_working_3-way'!X265^(1/3)*SIN('OddsRatio_working_3-way'!Y265/3)</f>
        <v>0.1507818491719207</v>
      </c>
      <c r="AD265" s="11">
        <f>'OddsRatio_working_3-way'!X265^(1/3)*SIN(('OddsRatio_working_3-way'!Y265+2*PI())/3)</f>
        <v>0.38716151766027446</v>
      </c>
      <c r="AE265" s="11">
        <f>'OddsRatio_working_3-way'!X265^(1/3)*SIN(('OddsRatio_working_3-way'!Y265+4*PI())/3)</f>
        <v>-0.53794336683219501</v>
      </c>
      <c r="AF265" s="11">
        <f>-'OddsRatio_working_3-way'!U265/(3*'OddsRatio_working_3-way'!X265^(1/3))*COS(('OddsRatio_working_3-way'!Y265)/3)</f>
        <v>0.53410955409036476</v>
      </c>
      <c r="AG265" s="11">
        <f>-'OddsRatio_working_3-way'!U265/(3*'OddsRatio_working_3-way'!X265^(1/3))*COS(('OddsRatio_working_3-way'!Y265+2*PI())/3)</f>
        <v>-0.39763568885765921</v>
      </c>
      <c r="AH265" s="11">
        <f>-'OddsRatio_working_3-way'!U265/(3*'OddsRatio_working_3-way'!X265^(1/3))*COS(('OddsRatio_working_3-way'!Y265+4*PI())/3)</f>
        <v>-0.13647386523270572</v>
      </c>
      <c r="AI265" s="11">
        <f>'OddsRatio_working_3-way'!U265/(3*'OddsRatio_working_3-way'!X265^(1/3))*SIN(('OddsRatio_working_3-way'!Y265)/3)</f>
        <v>-0.15078184917192067</v>
      </c>
      <c r="AJ265" s="11">
        <f>'OddsRatio_working_3-way'!U265/(3*'OddsRatio_working_3-way'!X265^(1/3))*SIN(('OddsRatio_working_3-way'!Y265+2*PI())/3)</f>
        <v>-0.3871615176602744</v>
      </c>
      <c r="AK265" s="11">
        <f>'OddsRatio_working_3-way'!U265/(3*'OddsRatio_working_3-way'!X265^(1/3))*SIN(('OddsRatio_working_3-way'!Y265+4*PI())/3)</f>
        <v>0.5379433668321949</v>
      </c>
      <c r="AL265" s="11">
        <f>'OddsRatio_working_3-way'!Z265+'OddsRatio_working_3-way'!AF265</f>
        <v>1.0682191081807297</v>
      </c>
      <c r="AM265" s="11">
        <f>'OddsRatio_working_3-way'!AA265+'OddsRatio_working_3-way'!AG265</f>
        <v>-0.79527137771531842</v>
      </c>
      <c r="AN265" s="11">
        <f>'OddsRatio_working_3-way'!AB265+'OddsRatio_working_3-way'!AH265</f>
        <v>-0.27294773046541143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1.0682191081807297</v>
      </c>
      <c r="AS265" s="11">
        <f>IF(('OddsRatio_working_3-way'!X265=0),IF(Q265&gt;0,-Q265^(1/3),(-Q265)^(1/3)),'OddsRatio_working_3-way'!AM265-'OddsRatio_working_3-way'!R265/3)</f>
        <v>-0.79527137771531842</v>
      </c>
      <c r="AT265" s="11">
        <f>IF(('OddsRatio_working_3-way'!X265=0),IF(Q265&gt;0,-Q265^(1/3),(-Q265)^(1/3)),'OddsRatio_working_3-way'!AN265-'OddsRatio_working_3-way'!R265/3)</f>
        <v>-0.27294773046541143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9">
        <f t="shared" si="65"/>
        <v>0.46752229842262527</v>
      </c>
      <c r="E266" s="9">
        <f t="shared" si="66"/>
        <v>0.29649113636000135</v>
      </c>
      <c r="F266" s="9">
        <f t="shared" si="67"/>
        <v>0.23598656521737357</v>
      </c>
      <c r="G266" s="9">
        <f t="shared" si="68"/>
        <v>1.054569825934274</v>
      </c>
      <c r="H266" s="9">
        <f t="shared" si="69"/>
        <v>2.1389354120090158</v>
      </c>
      <c r="I266" s="9">
        <f t="shared" si="70"/>
        <v>3.3727821083521157</v>
      </c>
      <c r="J266" s="9">
        <f t="shared" si="71"/>
        <v>4.2375293656182214</v>
      </c>
      <c r="K266" s="11">
        <f t="shared" si="72"/>
        <v>0.48076923076923073</v>
      </c>
      <c r="L266" s="11">
        <f t="shared" si="73"/>
        <v>0.30769230769230771</v>
      </c>
      <c r="M266" s="11">
        <f t="shared" si="74"/>
        <v>0.24570024570024568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-0.27114621345390577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0.23261561723100183</v>
      </c>
      <c r="Q266" s="11">
        <f>2*'OddsRatio_working_3-way'!K266*'OddsRatio_working_3-way'!L266*'OddsRatio_working_3-way'!M266</f>
        <v>7.2692380384688074E-2</v>
      </c>
      <c r="R266" s="11">
        <f t="shared" si="75"/>
        <v>0</v>
      </c>
      <c r="S266" s="11">
        <f t="shared" si="76"/>
        <v>-0.85789734722054656</v>
      </c>
      <c r="T266" s="11">
        <f t="shared" si="77"/>
        <v>-0.26809292100642079</v>
      </c>
      <c r="U266" s="11">
        <f>'OddsRatio_working_3-way'!S266-'OddsRatio_working_3-way'!R266^2/3</f>
        <v>-0.85789734722054656</v>
      </c>
      <c r="V266" s="11">
        <f>'OddsRatio_working_3-way'!S266*'OddsRatio_working_3-way'!R266/3-2*'OddsRatio_working_3-way'!R266^3/27-'OddsRatio_working_3-way'!T266</f>
        <v>0.26809292100642079</v>
      </c>
      <c r="W266" s="11">
        <f>'OddsRatio_working_3-way'!V266^2+4*'OddsRatio_working_3-way'!U266^3/27</f>
        <v>-2.16672273774276E-2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0.15292239998703802</v>
      </c>
      <c r="Y266" s="11">
        <f>IF('OddsRatio_working_3-way'!W266&gt;=0,IF('OddsRatio_working_3-way'!V266+SQRT('OddsRatio_working_3-way'!W266)&gt;0,0,PI()),ACOS('OddsRatio_working_3-way'!V266/(2*'OddsRatio_working_3-way'!X266)))</f>
        <v>0.50211785308713086</v>
      </c>
      <c r="Z266" s="11">
        <f>'OddsRatio_working_3-way'!X266^(1/3)*COS('OddsRatio_working_3-way'!Y266/3)</f>
        <v>0.52728491296713698</v>
      </c>
      <c r="AA266" s="11">
        <f>'OddsRatio_working_3-way'!X266^(1/3)*COS(('OddsRatio_working_3-way'!Y266+2*PI())/3)</f>
        <v>-0.34079362123864959</v>
      </c>
      <c r="AB266" s="11">
        <f>'OddsRatio_working_3-way'!X266^(1/3)*COS(('OddsRatio_working_3-way'!Y266+4*PI())/3)</f>
        <v>-0.18649129172848733</v>
      </c>
      <c r="AC266" s="11">
        <f>'OddsRatio_working_3-way'!X266^(1/3)*SIN('OddsRatio_working_3-way'!Y266/3)</f>
        <v>8.908649147927851E-2</v>
      </c>
      <c r="AD266" s="11">
        <f>'OddsRatio_working_3-way'!X266^(1/3)*SIN(('OddsRatio_working_3-way'!Y266+2*PI())/3)</f>
        <v>0.41209888392216826</v>
      </c>
      <c r="AE266" s="11">
        <f>'OddsRatio_working_3-way'!X266^(1/3)*SIN(('OddsRatio_working_3-way'!Y266+4*PI())/3)</f>
        <v>-0.5011853754014467</v>
      </c>
      <c r="AF266" s="11">
        <f>-'OddsRatio_working_3-way'!U266/(3*'OddsRatio_working_3-way'!X266^(1/3))*COS(('OddsRatio_working_3-way'!Y266)/3)</f>
        <v>0.52728491296713698</v>
      </c>
      <c r="AG266" s="11">
        <f>-'OddsRatio_working_3-way'!U266/(3*'OddsRatio_working_3-way'!X266^(1/3))*COS(('OddsRatio_working_3-way'!Y266+2*PI())/3)</f>
        <v>-0.34079362123864959</v>
      </c>
      <c r="AH266" s="11">
        <f>-'OddsRatio_working_3-way'!U266/(3*'OddsRatio_working_3-way'!X266^(1/3))*COS(('OddsRatio_working_3-way'!Y266+4*PI())/3)</f>
        <v>-0.18649129172848733</v>
      </c>
      <c r="AI266" s="11">
        <f>'OddsRatio_working_3-way'!U266/(3*'OddsRatio_working_3-way'!X266^(1/3))*SIN(('OddsRatio_working_3-way'!Y266)/3)</f>
        <v>-8.908649147927851E-2</v>
      </c>
      <c r="AJ266" s="11">
        <f>'OddsRatio_working_3-way'!U266/(3*'OddsRatio_working_3-way'!X266^(1/3))*SIN(('OddsRatio_working_3-way'!Y266+2*PI())/3)</f>
        <v>-0.41209888392216826</v>
      </c>
      <c r="AK266" s="11">
        <f>'OddsRatio_working_3-way'!U266/(3*'OddsRatio_working_3-way'!X266^(1/3))*SIN(('OddsRatio_working_3-way'!Y266+4*PI())/3)</f>
        <v>0.5011853754014467</v>
      </c>
      <c r="AL266" s="11">
        <f>'OddsRatio_working_3-way'!Z266+'OddsRatio_working_3-way'!AF266</f>
        <v>1.054569825934274</v>
      </c>
      <c r="AM266" s="11">
        <f>'OddsRatio_working_3-way'!AA266+'OddsRatio_working_3-way'!AG266</f>
        <v>-0.68158724247729918</v>
      </c>
      <c r="AN266" s="11">
        <f>'OddsRatio_working_3-way'!AB266+'OddsRatio_working_3-way'!AH266</f>
        <v>-0.37298258345697466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1.054569825934274</v>
      </c>
      <c r="AS266" s="11">
        <f>IF(('OddsRatio_working_3-way'!X266=0),IF(Q266&gt;0,-Q266^(1/3),(-Q266)^(1/3)),'OddsRatio_working_3-way'!AM266-'OddsRatio_working_3-way'!R266/3)</f>
        <v>-0.68158724247729918</v>
      </c>
      <c r="AT266" s="11">
        <f>IF(('OddsRatio_working_3-way'!X266=0),IF(Q266&gt;0,-Q266^(1/3),(-Q266)^(1/3)),'OddsRatio_working_3-way'!AN266-'OddsRatio_working_3-way'!R266/3)</f>
        <v>-0.37298258345697466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9">
        <f t="shared" si="65"/>
        <v>0.33998794223002354</v>
      </c>
      <c r="E267" s="9">
        <f t="shared" si="66"/>
        <v>0.32714930781729035</v>
      </c>
      <c r="F267" s="9">
        <f t="shared" si="67"/>
        <v>0.33286274995268594</v>
      </c>
      <c r="G267" s="9">
        <f t="shared" si="68"/>
        <v>1.0493409623006109</v>
      </c>
      <c r="H267" s="9">
        <f t="shared" si="69"/>
        <v>2.9412807802561307</v>
      </c>
      <c r="I267" s="9">
        <f t="shared" si="70"/>
        <v>3.0567082861091981</v>
      </c>
      <c r="J267" s="9">
        <f t="shared" si="71"/>
        <v>3.004241237994167</v>
      </c>
      <c r="K267" s="11">
        <f t="shared" si="72"/>
        <v>0.35087719298245612</v>
      </c>
      <c r="L267" s="11">
        <f t="shared" si="73"/>
        <v>0.33783783783783783</v>
      </c>
      <c r="M267" s="11">
        <f t="shared" si="74"/>
        <v>0.3436426116838488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-0.28211852655694214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0.23300565894163289</v>
      </c>
      <c r="Q267" s="11">
        <f>2*'OddsRatio_working_3-way'!K267*'OddsRatio_working_3-way'!L267*'OddsRatio_working_3-way'!M267</f>
        <v>8.1470510119452055E-2</v>
      </c>
      <c r="R267" s="11">
        <f t="shared" si="75"/>
        <v>0</v>
      </c>
      <c r="S267" s="11">
        <f t="shared" si="76"/>
        <v>-0.82591406450793148</v>
      </c>
      <c r="T267" s="11">
        <f t="shared" si="77"/>
        <v>-0.28878114143633965</v>
      </c>
      <c r="U267" s="11">
        <f>'OddsRatio_working_3-way'!S267-'OddsRatio_working_3-way'!R267^2/3</f>
        <v>-0.82591406450793148</v>
      </c>
      <c r="V267" s="11">
        <f>'OddsRatio_working_3-way'!S267*'OddsRatio_working_3-way'!R267/3-2*'OddsRatio_working_3-way'!R267^3/27-'OddsRatio_working_3-way'!T267</f>
        <v>0.28878114143633965</v>
      </c>
      <c r="W267" s="11">
        <f>'OddsRatio_working_3-way'!V267^2+4*'OddsRatio_working_3-way'!U267^3/27</f>
        <v>-6.9763332622541085E-5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0.14445095273301051</v>
      </c>
      <c r="Y267" s="11">
        <f>IF('OddsRatio_working_3-way'!W267&gt;=0,IF('OddsRatio_working_3-way'!V267+SQRT('OddsRatio_working_3-way'!W267)&gt;0,0,PI()),ACOS('OddsRatio_working_3-way'!V267/(2*'OddsRatio_working_3-way'!X267)))</f>
        <v>2.8915034996685129E-2</v>
      </c>
      <c r="Z267" s="11">
        <f>'OddsRatio_working_3-way'!X267^(1/3)*COS('OddsRatio_working_3-way'!Y267/3)</f>
        <v>0.52467048115030557</v>
      </c>
      <c r="AA267" s="11">
        <f>'OddsRatio_working_3-way'!X267^(1/3)*COS(('OddsRatio_working_3-way'!Y267+2*PI())/3)</f>
        <v>-0.26671482778322375</v>
      </c>
      <c r="AB267" s="11">
        <f>'OddsRatio_working_3-way'!X267^(1/3)*COS(('OddsRatio_working_3-way'!Y267+4*PI())/3)</f>
        <v>-0.25795565336708148</v>
      </c>
      <c r="AC267" s="11">
        <f>'OddsRatio_working_3-way'!X267^(1/3)*SIN('OddsRatio_working_3-way'!Y267/3)</f>
        <v>5.0571117070385817E-3</v>
      </c>
      <c r="AD267" s="11">
        <f>'OddsRatio_working_3-way'!X267^(1/3)*SIN(('OddsRatio_working_3-way'!Y267+2*PI())/3)</f>
        <v>0.45184940943844981</v>
      </c>
      <c r="AE267" s="11">
        <f>'OddsRatio_working_3-way'!X267^(1/3)*SIN(('OddsRatio_working_3-way'!Y267+4*PI())/3)</f>
        <v>-0.45690652114548846</v>
      </c>
      <c r="AF267" s="11">
        <f>-'OddsRatio_working_3-way'!U267/(3*'OddsRatio_working_3-way'!X267^(1/3))*COS(('OddsRatio_working_3-way'!Y267)/3)</f>
        <v>0.52467048115030535</v>
      </c>
      <c r="AG267" s="11">
        <f>-'OddsRatio_working_3-way'!U267/(3*'OddsRatio_working_3-way'!X267^(1/3))*COS(('OddsRatio_working_3-way'!Y267+2*PI())/3)</f>
        <v>-0.26671482778322364</v>
      </c>
      <c r="AH267" s="11">
        <f>-'OddsRatio_working_3-way'!U267/(3*'OddsRatio_working_3-way'!X267^(1/3))*COS(('OddsRatio_working_3-way'!Y267+4*PI())/3)</f>
        <v>-0.25795565336708137</v>
      </c>
      <c r="AI267" s="11">
        <f>'OddsRatio_working_3-way'!U267/(3*'OddsRatio_working_3-way'!X267^(1/3))*SIN(('OddsRatio_working_3-way'!Y267)/3)</f>
        <v>-5.05711170703858E-3</v>
      </c>
      <c r="AJ267" s="11">
        <f>'OddsRatio_working_3-way'!U267/(3*'OddsRatio_working_3-way'!X267^(1/3))*SIN(('OddsRatio_working_3-way'!Y267+2*PI())/3)</f>
        <v>-0.45184940943844965</v>
      </c>
      <c r="AK267" s="11">
        <f>'OddsRatio_working_3-way'!U267/(3*'OddsRatio_working_3-way'!X267^(1/3))*SIN(('OddsRatio_working_3-way'!Y267+4*PI())/3)</f>
        <v>0.45690652114548824</v>
      </c>
      <c r="AL267" s="11">
        <f>'OddsRatio_working_3-way'!Z267+'OddsRatio_working_3-way'!AF267</f>
        <v>1.0493409623006109</v>
      </c>
      <c r="AM267" s="11">
        <f>'OddsRatio_working_3-way'!AA267+'OddsRatio_working_3-way'!AG267</f>
        <v>-0.53342965556644739</v>
      </c>
      <c r="AN267" s="11">
        <f>'OddsRatio_working_3-way'!AB267+'OddsRatio_working_3-way'!AH267</f>
        <v>-0.51591130673416286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1.0493409623006109</v>
      </c>
      <c r="AS267" s="11">
        <f>IF(('OddsRatio_working_3-way'!X267=0),IF(Q267&gt;0,-Q267^(1/3),(-Q267)^(1/3)),'OddsRatio_working_3-way'!AM267-'OddsRatio_working_3-way'!R267/3)</f>
        <v>-0.53342965556644739</v>
      </c>
      <c r="AT267" s="11">
        <f>IF(('OddsRatio_working_3-way'!X267=0),IF(Q267&gt;0,-Q267^(1/3),(-Q267)^(1/3)),'OddsRatio_working_3-way'!AN267-'OddsRatio_working_3-way'!R267/3)</f>
        <v>-0.51591130673416286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9">
        <f t="shared" si="65"/>
        <v>0.37664747698094164</v>
      </c>
      <c r="E268" s="9">
        <f t="shared" si="66"/>
        <v>0.29554146329473813</v>
      </c>
      <c r="F268" s="9">
        <f t="shared" si="67"/>
        <v>0.32781105972432001</v>
      </c>
      <c r="G268" s="9">
        <f t="shared" si="68"/>
        <v>1.0408820871552245</v>
      </c>
      <c r="H268" s="9">
        <f t="shared" si="69"/>
        <v>2.6550025185768069</v>
      </c>
      <c r="I268" s="9">
        <f t="shared" si="70"/>
        <v>3.3836199795854642</v>
      </c>
      <c r="J268" s="9">
        <f t="shared" si="71"/>
        <v>3.0505377116957928</v>
      </c>
      <c r="K268" s="11">
        <f t="shared" si="72"/>
        <v>0.38610038610038611</v>
      </c>
      <c r="L268" s="11">
        <f t="shared" si="73"/>
        <v>0.303951367781155</v>
      </c>
      <c r="M268" s="11">
        <f t="shared" si="74"/>
        <v>0.33670033670033667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-0.28343059042147178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0.23115524635281476</v>
      </c>
      <c r="Q268" s="11">
        <f>2*'OddsRatio_working_3-way'!K268*'OddsRatio_working_3-way'!L268*'OddsRatio_working_3-way'!M268</f>
        <v>7.9027434650534953E-2</v>
      </c>
      <c r="R268" s="11">
        <f t="shared" si="75"/>
        <v>0</v>
      </c>
      <c r="S268" s="11">
        <f t="shared" si="76"/>
        <v>-0.81556209585238615</v>
      </c>
      <c r="T268" s="11">
        <f t="shared" si="77"/>
        <v>-0.2788246481546619</v>
      </c>
      <c r="U268" s="11">
        <f>'OddsRatio_working_3-way'!S268-'OddsRatio_working_3-way'!R268^2/3</f>
        <v>-0.81556209585238615</v>
      </c>
      <c r="V268" s="11">
        <f>'OddsRatio_working_3-way'!S268*'OddsRatio_working_3-way'!R268/3-2*'OddsRatio_working_3-way'!R268^3/27-'OddsRatio_working_3-way'!T268</f>
        <v>0.2788246481546619</v>
      </c>
      <c r="W268" s="11">
        <f>'OddsRatio_working_3-way'!V268^2+4*'OddsRatio_working_3-way'!U268^3/27</f>
        <v>-2.6218855121357826E-3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0.14174366822781431</v>
      </c>
      <c r="Y268" s="11">
        <f>IF('OddsRatio_working_3-way'!W268&gt;=0,IF('OddsRatio_working_3-way'!V268+SQRT('OddsRatio_working_3-way'!W268)&gt;0,0,PI()),ACOS('OddsRatio_working_3-way'!V268/(2*'OddsRatio_working_3-way'!X268)))</f>
        <v>0.18161989487389674</v>
      </c>
      <c r="Z268" s="11">
        <f>'OddsRatio_working_3-way'!X268^(1/3)*COS('OddsRatio_working_3-way'!Y268/3)</f>
        <v>0.52044104357761223</v>
      </c>
      <c r="AA268" s="11">
        <f>'OddsRatio_working_3-way'!X268^(1/3)*COS(('OddsRatio_working_3-way'!Y268+2*PI())/3)</f>
        <v>-0.28754018655580121</v>
      </c>
      <c r="AB268" s="11">
        <f>'OddsRatio_working_3-way'!X268^(1/3)*COS(('OddsRatio_working_3-way'!Y268+4*PI())/3)</f>
        <v>-0.23290085702181096</v>
      </c>
      <c r="AC268" s="11">
        <f>'OddsRatio_working_3-way'!X268^(1/3)*SIN('OddsRatio_working_3-way'!Y268/3)</f>
        <v>3.1546031614789874E-2</v>
      </c>
      <c r="AD268" s="11">
        <f>'OddsRatio_working_3-way'!X268^(1/3)*SIN(('OddsRatio_working_3-way'!Y268+2*PI())/3)</f>
        <v>0.43494214910290135</v>
      </c>
      <c r="AE268" s="11">
        <f>'OddsRatio_working_3-way'!X268^(1/3)*SIN(('OddsRatio_working_3-way'!Y268+4*PI())/3)</f>
        <v>-0.46648818071769127</v>
      </c>
      <c r="AF268" s="11">
        <f>-'OddsRatio_working_3-way'!U268/(3*'OddsRatio_working_3-way'!X268^(1/3))*COS(('OddsRatio_working_3-way'!Y268)/3)</f>
        <v>0.52044104357761223</v>
      </c>
      <c r="AG268" s="11">
        <f>-'OddsRatio_working_3-way'!U268/(3*'OddsRatio_working_3-way'!X268^(1/3))*COS(('OddsRatio_working_3-way'!Y268+2*PI())/3)</f>
        <v>-0.28754018655580121</v>
      </c>
      <c r="AH268" s="11">
        <f>-'OddsRatio_working_3-way'!U268/(3*'OddsRatio_working_3-way'!X268^(1/3))*COS(('OddsRatio_working_3-way'!Y268+4*PI())/3)</f>
        <v>-0.23290085702181096</v>
      </c>
      <c r="AI268" s="11">
        <f>'OddsRatio_working_3-way'!U268/(3*'OddsRatio_working_3-way'!X268^(1/3))*SIN(('OddsRatio_working_3-way'!Y268)/3)</f>
        <v>-3.1546031614789874E-2</v>
      </c>
      <c r="AJ268" s="11">
        <f>'OddsRatio_working_3-way'!U268/(3*'OddsRatio_working_3-way'!X268^(1/3))*SIN(('OddsRatio_working_3-way'!Y268+2*PI())/3)</f>
        <v>-0.43494214910290135</v>
      </c>
      <c r="AK268" s="11">
        <f>'OddsRatio_working_3-way'!U268/(3*'OddsRatio_working_3-way'!X268^(1/3))*SIN(('OddsRatio_working_3-way'!Y268+4*PI())/3)</f>
        <v>0.46648818071769127</v>
      </c>
      <c r="AL268" s="11">
        <f>'OddsRatio_working_3-way'!Z268+'OddsRatio_working_3-way'!AF268</f>
        <v>1.0408820871552245</v>
      </c>
      <c r="AM268" s="11">
        <f>'OddsRatio_working_3-way'!AA268+'OddsRatio_working_3-way'!AG268</f>
        <v>-0.57508037311160243</v>
      </c>
      <c r="AN268" s="11">
        <f>'OddsRatio_working_3-way'!AB268+'OddsRatio_working_3-way'!AH268</f>
        <v>-0.46580171404362192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1.0408820871552245</v>
      </c>
      <c r="AS268" s="11">
        <f>IF(('OddsRatio_working_3-way'!X268=0),IF(Q268&gt;0,-Q268^(1/3),(-Q268)^(1/3)),'OddsRatio_working_3-way'!AM268-'OddsRatio_working_3-way'!R268/3)</f>
        <v>-0.57508037311160243</v>
      </c>
      <c r="AT268" s="11">
        <f>IF(('OddsRatio_working_3-way'!X268=0),IF(Q268&gt;0,-Q268^(1/3),(-Q268)^(1/3)),'OddsRatio_working_3-way'!AN268-'OddsRatio_working_3-way'!R268/3)</f>
        <v>-0.46580171404362192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9">
        <f t="shared" si="65"/>
        <v>0.27075787055227396</v>
      </c>
      <c r="E269" s="9">
        <f t="shared" si="66"/>
        <v>0.32657476332520141</v>
      </c>
      <c r="F269" s="9">
        <f t="shared" si="67"/>
        <v>0.40266736612252452</v>
      </c>
      <c r="G269" s="9">
        <f t="shared" si="68"/>
        <v>1.0520846771119856</v>
      </c>
      <c r="H269" s="9">
        <f t="shared" si="69"/>
        <v>3.6933367734066835</v>
      </c>
      <c r="I269" s="9">
        <f t="shared" si="70"/>
        <v>3.0620859671394918</v>
      </c>
      <c r="J269" s="9">
        <f t="shared" si="71"/>
        <v>2.4834393947278999</v>
      </c>
      <c r="K269" s="11">
        <f t="shared" si="72"/>
        <v>0.2808988764044944</v>
      </c>
      <c r="L269" s="11">
        <f t="shared" si="73"/>
        <v>0.33783783783783783</v>
      </c>
      <c r="M269" s="11">
        <f t="shared" si="74"/>
        <v>0.41493775933609955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-0.27858414617704086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0.2335048695018857</v>
      </c>
      <c r="Q269" s="11">
        <f>2*'OddsRatio_working_3-way'!K269*'OddsRatio_working_3-way'!L269*'OddsRatio_working_3-way'!M269</f>
        <v>7.8753750253587065E-2</v>
      </c>
      <c r="R269" s="11">
        <f t="shared" si="75"/>
        <v>0</v>
      </c>
      <c r="S269" s="11">
        <f t="shared" si="76"/>
        <v>-0.83818434288609101</v>
      </c>
      <c r="T269" s="11">
        <f t="shared" si="77"/>
        <v>-0.28269286437979452</v>
      </c>
      <c r="U269" s="11">
        <f>'OddsRatio_working_3-way'!S269-'OddsRatio_working_3-way'!R269^2/3</f>
        <v>-0.83818434288609101</v>
      </c>
      <c r="V269" s="11">
        <f>'OddsRatio_working_3-way'!S269*'OddsRatio_working_3-way'!R269/3-2*'OddsRatio_working_3-way'!R269^3/27-'OddsRatio_working_3-way'!T269</f>
        <v>0.28269286437979452</v>
      </c>
      <c r="W269" s="11">
        <f>'OddsRatio_working_3-way'!V269^2+4*'OddsRatio_working_3-way'!U269^3/27</f>
        <v>-7.3245842057642896E-3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0.14768195537794823</v>
      </c>
      <c r="Y269" s="11">
        <f>IF('OddsRatio_working_3-way'!W269&gt;=0,IF('OddsRatio_working_3-way'!V269+SQRT('OddsRatio_working_3-way'!W269)&gt;0,0,PI()),ACOS('OddsRatio_working_3-way'!V269/(2*'OddsRatio_working_3-way'!X269)))</f>
        <v>0.29397302107012435</v>
      </c>
      <c r="Z269" s="11">
        <f>'OddsRatio_working_3-way'!X269^(1/3)*COS('OddsRatio_working_3-way'!Y269/3)</f>
        <v>0.52604233855599281</v>
      </c>
      <c r="AA269" s="11">
        <f>'OddsRatio_working_3-way'!X269^(1/3)*COS(('OddsRatio_working_3-way'!Y269+2*PI())/3)</f>
        <v>-0.30780597983279706</v>
      </c>
      <c r="AB269" s="11">
        <f>'OddsRatio_working_3-way'!X269^(1/3)*COS(('OddsRatio_working_3-way'!Y269+4*PI())/3)</f>
        <v>-0.21823635872319586</v>
      </c>
      <c r="AC269" s="11">
        <f>'OddsRatio_working_3-way'!X269^(1/3)*SIN('OddsRatio_working_3-way'!Y269/3)</f>
        <v>5.1713044858841047E-2</v>
      </c>
      <c r="AD269" s="11">
        <f>'OddsRatio_working_3-way'!X269^(1/3)*SIN(('OddsRatio_working_3-way'!Y269+2*PI())/3)</f>
        <v>0.42970950622624349</v>
      </c>
      <c r="AE269" s="11">
        <f>'OddsRatio_working_3-way'!X269^(1/3)*SIN(('OddsRatio_working_3-way'!Y269+4*PI())/3)</f>
        <v>-0.48142255108508458</v>
      </c>
      <c r="AF269" s="11">
        <f>-'OddsRatio_working_3-way'!U269/(3*'OddsRatio_working_3-way'!X269^(1/3))*COS(('OddsRatio_working_3-way'!Y269)/3)</f>
        <v>0.52604233855599281</v>
      </c>
      <c r="AG269" s="11">
        <f>-'OddsRatio_working_3-way'!U269/(3*'OddsRatio_working_3-way'!X269^(1/3))*COS(('OddsRatio_working_3-way'!Y269+2*PI())/3)</f>
        <v>-0.30780597983279706</v>
      </c>
      <c r="AH269" s="11">
        <f>-'OddsRatio_working_3-way'!U269/(3*'OddsRatio_working_3-way'!X269^(1/3))*COS(('OddsRatio_working_3-way'!Y269+4*PI())/3)</f>
        <v>-0.21823635872319586</v>
      </c>
      <c r="AI269" s="11">
        <f>'OddsRatio_working_3-way'!U269/(3*'OddsRatio_working_3-way'!X269^(1/3))*SIN(('OddsRatio_working_3-way'!Y269)/3)</f>
        <v>-5.1713044858841047E-2</v>
      </c>
      <c r="AJ269" s="11">
        <f>'OddsRatio_working_3-way'!U269/(3*'OddsRatio_working_3-way'!X269^(1/3))*SIN(('OddsRatio_working_3-way'!Y269+2*PI())/3)</f>
        <v>-0.42970950622624349</v>
      </c>
      <c r="AK269" s="11">
        <f>'OddsRatio_working_3-way'!U269/(3*'OddsRatio_working_3-way'!X269^(1/3))*SIN(('OddsRatio_working_3-way'!Y269+4*PI())/3)</f>
        <v>0.48142255108508458</v>
      </c>
      <c r="AL269" s="11">
        <f>'OddsRatio_working_3-way'!Z269+'OddsRatio_working_3-way'!AF269</f>
        <v>1.0520846771119856</v>
      </c>
      <c r="AM269" s="11">
        <f>'OddsRatio_working_3-way'!AA269+'OddsRatio_working_3-way'!AG269</f>
        <v>-0.61561195966559412</v>
      </c>
      <c r="AN269" s="11">
        <f>'OddsRatio_working_3-way'!AB269+'OddsRatio_working_3-way'!AH269</f>
        <v>-0.43647271744639171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1.0520846771119856</v>
      </c>
      <c r="AS269" s="11">
        <f>IF(('OddsRatio_working_3-way'!X269=0),IF(Q269&gt;0,-Q269^(1/3),(-Q269)^(1/3)),'OddsRatio_working_3-way'!AM269-'OddsRatio_working_3-way'!R269/3)</f>
        <v>-0.61561195966559412</v>
      </c>
      <c r="AT269" s="11">
        <f>IF(('OddsRatio_working_3-way'!X269=0),IF(Q269&gt;0,-Q269^(1/3),(-Q269)^(1/3)),'OddsRatio_working_3-way'!AN269-'OddsRatio_working_3-way'!R269/3)</f>
        <v>-0.43647271744639171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9">
        <f t="shared" si="65"/>
        <v>0.33759164146997034</v>
      </c>
      <c r="E270" s="9">
        <f t="shared" si="66"/>
        <v>0.26120362312598455</v>
      </c>
      <c r="F270" s="9">
        <f t="shared" si="67"/>
        <v>0.40120473540404533</v>
      </c>
      <c r="G270" s="9">
        <f t="shared" si="68"/>
        <v>1.0437014080808287</v>
      </c>
      <c r="H270" s="9">
        <f t="shared" si="69"/>
        <v>2.9621586471919583</v>
      </c>
      <c r="I270" s="9">
        <f t="shared" si="70"/>
        <v>3.8284308158990461</v>
      </c>
      <c r="J270" s="9">
        <f t="shared" si="71"/>
        <v>2.4924930135555847</v>
      </c>
      <c r="K270" s="11">
        <f t="shared" si="72"/>
        <v>0.34722222222222221</v>
      </c>
      <c r="L270" s="11">
        <f t="shared" si="73"/>
        <v>0.26954177897574122</v>
      </c>
      <c r="M270" s="11">
        <f t="shared" si="74"/>
        <v>0.41152263374485593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-0.28060183490535251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0.23185892624513638</v>
      </c>
      <c r="Q270" s="11">
        <f>2*'OddsRatio_working_3-way'!K270*'OddsRatio_working_3-way'!L270*'OddsRatio_working_3-way'!M270</f>
        <v>7.7029543603035322E-2</v>
      </c>
      <c r="R270" s="11">
        <f t="shared" si="75"/>
        <v>0</v>
      </c>
      <c r="S270" s="11">
        <f t="shared" si="76"/>
        <v>-0.82629155409244848</v>
      </c>
      <c r="T270" s="11">
        <f t="shared" si="77"/>
        <v>-0.27451546647589642</v>
      </c>
      <c r="U270" s="11">
        <f>'OddsRatio_working_3-way'!S270-'OddsRatio_working_3-way'!R270^2/3</f>
        <v>-0.82629155409244848</v>
      </c>
      <c r="V270" s="11">
        <f>'OddsRatio_working_3-way'!S270*'OddsRatio_working_3-way'!R270/3-2*'OddsRatio_working_3-way'!R270^3/27-'OddsRatio_working_3-way'!T270</f>
        <v>0.27451546647589642</v>
      </c>
      <c r="W270" s="11">
        <f>'OddsRatio_working_3-way'!V270^2+4*'OddsRatio_working_3-way'!U270^3/27</f>
        <v>-8.2200657387224846E-3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0.14454999746904312</v>
      </c>
      <c r="Y270" s="11">
        <f>IF('OddsRatio_working_3-way'!W270&gt;=0,IF('OddsRatio_working_3-way'!V270+SQRT('OddsRatio_working_3-way'!W270)&gt;0,0,PI()),ACOS('OddsRatio_working_3-way'!V270/(2*'OddsRatio_working_3-way'!X270)))</f>
        <v>0.31899219164863535</v>
      </c>
      <c r="Z270" s="11">
        <f>'OddsRatio_working_3-way'!X270^(1/3)*COS('OddsRatio_working_3-way'!Y270/3)</f>
        <v>0.52185070404041445</v>
      </c>
      <c r="AA270" s="11">
        <f>'OddsRatio_working_3-way'!X270^(1/3)*COS(('OddsRatio_working_3-way'!Y270+2*PI())/3)</f>
        <v>-0.30916196200168283</v>
      </c>
      <c r="AB270" s="11">
        <f>'OddsRatio_working_3-way'!X270^(1/3)*COS(('OddsRatio_working_3-way'!Y270+4*PI())/3)</f>
        <v>-0.21268874203873125</v>
      </c>
      <c r="AC270" s="11">
        <f>'OddsRatio_working_3-way'!X270^(1/3)*SIN('OddsRatio_working_3-way'!Y270/3)</f>
        <v>5.5698839515200022E-2</v>
      </c>
      <c r="AD270" s="11">
        <f>'OddsRatio_working_3-way'!X270^(1/3)*SIN(('OddsRatio_working_3-way'!Y270+2*PI())/3)</f>
        <v>0.42408654692419351</v>
      </c>
      <c r="AE270" s="11">
        <f>'OddsRatio_working_3-way'!X270^(1/3)*SIN(('OddsRatio_working_3-way'!Y270+4*PI())/3)</f>
        <v>-0.47978538643939361</v>
      </c>
      <c r="AF270" s="11">
        <f>-'OddsRatio_working_3-way'!U270/(3*'OddsRatio_working_3-way'!X270^(1/3))*COS(('OddsRatio_working_3-way'!Y270)/3)</f>
        <v>0.52185070404041423</v>
      </c>
      <c r="AG270" s="11">
        <f>-'OddsRatio_working_3-way'!U270/(3*'OddsRatio_working_3-way'!X270^(1/3))*COS(('OddsRatio_working_3-way'!Y270+2*PI())/3)</f>
        <v>-0.30916196200168272</v>
      </c>
      <c r="AH270" s="11">
        <f>-'OddsRatio_working_3-way'!U270/(3*'OddsRatio_working_3-way'!X270^(1/3))*COS(('OddsRatio_working_3-way'!Y270+4*PI())/3)</f>
        <v>-0.21268874203873117</v>
      </c>
      <c r="AI270" s="11">
        <f>'OddsRatio_working_3-way'!U270/(3*'OddsRatio_working_3-way'!X270^(1/3))*SIN(('OddsRatio_working_3-way'!Y270)/3)</f>
        <v>-5.5698839515199994E-2</v>
      </c>
      <c r="AJ270" s="11">
        <f>'OddsRatio_working_3-way'!U270/(3*'OddsRatio_working_3-way'!X270^(1/3))*SIN(('OddsRatio_working_3-way'!Y270+2*PI())/3)</f>
        <v>-0.42408654692419334</v>
      </c>
      <c r="AK270" s="11">
        <f>'OddsRatio_working_3-way'!U270/(3*'OddsRatio_working_3-way'!X270^(1/3))*SIN(('OddsRatio_working_3-way'!Y270+4*PI())/3)</f>
        <v>0.47978538643939339</v>
      </c>
      <c r="AL270" s="11">
        <f>'OddsRatio_working_3-way'!Z270+'OddsRatio_working_3-way'!AF270</f>
        <v>1.0437014080808287</v>
      </c>
      <c r="AM270" s="11">
        <f>'OddsRatio_working_3-way'!AA270+'OddsRatio_working_3-way'!AG270</f>
        <v>-0.61832392400336555</v>
      </c>
      <c r="AN270" s="11">
        <f>'OddsRatio_working_3-way'!AB270+'OddsRatio_working_3-way'!AH270</f>
        <v>-0.42537748407746245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1.0437014080808287</v>
      </c>
      <c r="AS270" s="11">
        <f>IF(('OddsRatio_working_3-way'!X270=0),IF(Q270&gt;0,-Q270^(1/3),(-Q270)^(1/3)),'OddsRatio_working_3-way'!AM270-'OddsRatio_working_3-way'!R270/3)</f>
        <v>-0.61832392400336555</v>
      </c>
      <c r="AT270" s="11">
        <f>IF(('OddsRatio_working_3-way'!X270=0),IF(Q270&gt;0,-Q270^(1/3),(-Q270)^(1/3)),'OddsRatio_working_3-way'!AN270-'OddsRatio_working_3-way'!R270/3)</f>
        <v>-0.42537748407746245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9">
        <f t="shared" si="65"/>
        <v>0.38054162607337577</v>
      </c>
      <c r="E271" s="9">
        <f t="shared" si="66"/>
        <v>0.31929125888705523</v>
      </c>
      <c r="F271" s="9">
        <f t="shared" si="67"/>
        <v>0.300167115039569</v>
      </c>
      <c r="G271" s="9">
        <f t="shared" si="68"/>
        <v>1.0502151051053958</v>
      </c>
      <c r="H271" s="9">
        <f t="shared" si="69"/>
        <v>2.6278334129133634</v>
      </c>
      <c r="I271" s="9">
        <f t="shared" si="70"/>
        <v>3.1319366633639536</v>
      </c>
      <c r="J271" s="9">
        <f t="shared" si="71"/>
        <v>3.3314775333339788</v>
      </c>
      <c r="K271" s="11">
        <f t="shared" si="72"/>
        <v>0.39215686274509809</v>
      </c>
      <c r="L271" s="11">
        <f t="shared" si="73"/>
        <v>0.33003300330033003</v>
      </c>
      <c r="M271" s="11">
        <f t="shared" si="74"/>
        <v>0.3105590062111801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-0.28076439357490723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0.23312524895163977</v>
      </c>
      <c r="Q271" s="11">
        <f>2*'OddsRatio_working_3-way'!K271*'OddsRatio_working_3-way'!L271*'OddsRatio_working_3-way'!M271</f>
        <v>8.038801687987579E-2</v>
      </c>
      <c r="R271" s="11">
        <f t="shared" si="75"/>
        <v>0</v>
      </c>
      <c r="S271" s="11">
        <f t="shared" si="76"/>
        <v>-0.83032341096857265</v>
      </c>
      <c r="T271" s="11">
        <f t="shared" si="77"/>
        <v>-0.28631841757536991</v>
      </c>
      <c r="U271" s="11">
        <f>'OddsRatio_working_3-way'!S271-'OddsRatio_working_3-way'!R271^2/3</f>
        <v>-0.83032341096857265</v>
      </c>
      <c r="V271" s="11">
        <f>'OddsRatio_working_3-way'!S271*'OddsRatio_working_3-way'!R271/3-2*'OddsRatio_working_3-way'!R271^3/27-'OddsRatio_working_3-way'!T271</f>
        <v>0.28631841757536991</v>
      </c>
      <c r="W271" s="11">
        <f>'OddsRatio_working_3-way'!V271^2+4*'OddsRatio_working_3-way'!U271^3/27</f>
        <v>-2.8300087828051629E-3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0.1456092759971605</v>
      </c>
      <c r="Y271" s="11">
        <f>IF('OddsRatio_working_3-way'!W271&gt;=0,IF('OddsRatio_working_3-way'!V271+SQRT('OddsRatio_working_3-way'!W271)&gt;0,0,PI()),ACOS('OddsRatio_working_3-way'!V271/(2*'OddsRatio_working_3-way'!X271)))</f>
        <v>0.18370472528614146</v>
      </c>
      <c r="Z271" s="11">
        <f>'OddsRatio_working_3-way'!X271^(1/3)*COS('OddsRatio_working_3-way'!Y271/3)</f>
        <v>0.52510755255269792</v>
      </c>
      <c r="AA271" s="11">
        <f>'OddsRatio_working_3-way'!X271^(1/3)*COS(('OddsRatio_working_3-way'!Y271+2*PI())/3)</f>
        <v>-0.29043560604467256</v>
      </c>
      <c r="AB271" s="11">
        <f>'OddsRatio_working_3-way'!X271^(1/3)*COS(('OddsRatio_working_3-way'!Y271+4*PI())/3)</f>
        <v>-0.23467194650802534</v>
      </c>
      <c r="AC271" s="11">
        <f>'OddsRatio_working_3-way'!X271^(1/3)*SIN('OddsRatio_working_3-way'!Y271/3)</f>
        <v>3.2195163844481969E-2</v>
      </c>
      <c r="AD271" s="11">
        <f>'OddsRatio_working_3-way'!X271^(1/3)*SIN(('OddsRatio_working_3-way'!Y271+2*PI())/3)</f>
        <v>0.43865889830746768</v>
      </c>
      <c r="AE271" s="11">
        <f>'OddsRatio_working_3-way'!X271^(1/3)*SIN(('OddsRatio_working_3-way'!Y271+4*PI())/3)</f>
        <v>-0.47085406215194958</v>
      </c>
      <c r="AF271" s="11">
        <f>-'OddsRatio_working_3-way'!U271/(3*'OddsRatio_working_3-way'!X271^(1/3))*COS(('OddsRatio_working_3-way'!Y271)/3)</f>
        <v>0.52510755255269792</v>
      </c>
      <c r="AG271" s="11">
        <f>-'OddsRatio_working_3-way'!U271/(3*'OddsRatio_working_3-way'!X271^(1/3))*COS(('OddsRatio_working_3-way'!Y271+2*PI())/3)</f>
        <v>-0.29043560604467256</v>
      </c>
      <c r="AH271" s="11">
        <f>-'OddsRatio_working_3-way'!U271/(3*'OddsRatio_working_3-way'!X271^(1/3))*COS(('OddsRatio_working_3-way'!Y271+4*PI())/3)</f>
        <v>-0.23467194650802534</v>
      </c>
      <c r="AI271" s="11">
        <f>'OddsRatio_working_3-way'!U271/(3*'OddsRatio_working_3-way'!X271^(1/3))*SIN(('OddsRatio_working_3-way'!Y271)/3)</f>
        <v>-3.2195163844481969E-2</v>
      </c>
      <c r="AJ271" s="11">
        <f>'OddsRatio_working_3-way'!U271/(3*'OddsRatio_working_3-way'!X271^(1/3))*SIN(('OddsRatio_working_3-way'!Y271+2*PI())/3)</f>
        <v>-0.43865889830746768</v>
      </c>
      <c r="AK271" s="11">
        <f>'OddsRatio_working_3-way'!U271/(3*'OddsRatio_working_3-way'!X271^(1/3))*SIN(('OddsRatio_working_3-way'!Y271+4*PI())/3)</f>
        <v>0.47085406215194958</v>
      </c>
      <c r="AL271" s="11">
        <f>'OddsRatio_working_3-way'!Z271+'OddsRatio_working_3-way'!AF271</f>
        <v>1.0502151051053958</v>
      </c>
      <c r="AM271" s="11">
        <f>'OddsRatio_working_3-way'!AA271+'OddsRatio_working_3-way'!AG271</f>
        <v>-0.58087121208934511</v>
      </c>
      <c r="AN271" s="11">
        <f>'OddsRatio_working_3-way'!AB271+'OddsRatio_working_3-way'!AH271</f>
        <v>-0.46934389301605067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1.0502151051053958</v>
      </c>
      <c r="AS271" s="11">
        <f>IF(('OddsRatio_working_3-way'!X271=0),IF(Q271&gt;0,-Q271^(1/3),(-Q271)^(1/3)),'OddsRatio_working_3-way'!AM271-'OddsRatio_working_3-way'!R271/3)</f>
        <v>-0.58087121208934511</v>
      </c>
      <c r="AT271" s="11">
        <f>IF(('OddsRatio_working_3-way'!X271=0),IF(Q271&gt;0,-Q271^(1/3),(-Q271)^(1/3)),'OddsRatio_working_3-way'!AN271-'OddsRatio_working_3-way'!R271/3)</f>
        <v>-0.46934389301605067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9">
        <f t="shared" si="65"/>
        <v>0.46324203401611819</v>
      </c>
      <c r="E272" s="9">
        <f t="shared" si="66"/>
        <v>0.2894913516684004</v>
      </c>
      <c r="F272" s="9">
        <f t="shared" si="67"/>
        <v>0.24726661431548136</v>
      </c>
      <c r="G272" s="9">
        <f t="shared" si="68"/>
        <v>1.0533625004355622</v>
      </c>
      <c r="H272" s="9">
        <f t="shared" si="69"/>
        <v>2.1586987504791191</v>
      </c>
      <c r="I272" s="9">
        <f t="shared" si="70"/>
        <v>3.4543346260148593</v>
      </c>
      <c r="J272" s="9">
        <f t="shared" si="71"/>
        <v>4.0442176262587743</v>
      </c>
      <c r="K272" s="11">
        <f t="shared" si="72"/>
        <v>0.47619047619047616</v>
      </c>
      <c r="L272" s="11">
        <f t="shared" si="73"/>
        <v>0.3003003003003003</v>
      </c>
      <c r="M272" s="11">
        <f t="shared" si="74"/>
        <v>0.25706940874035988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-0.2722910203629999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0.23232928117246882</v>
      </c>
      <c r="Q272" s="11">
        <f>2*'OddsRatio_working_3-way'!K272*'OddsRatio_working_3-way'!L272*'OddsRatio_working_3-way'!M272</f>
        <v>7.3521924421667342E-2</v>
      </c>
      <c r="R272" s="11">
        <f t="shared" si="75"/>
        <v>0</v>
      </c>
      <c r="S272" s="11">
        <f t="shared" si="76"/>
        <v>-0.85323886503030177</v>
      </c>
      <c r="T272" s="11">
        <f t="shared" si="77"/>
        <v>-0.27001229906022206</v>
      </c>
      <c r="U272" s="11">
        <f>'OddsRatio_working_3-way'!S272-'OddsRatio_working_3-way'!R272^2/3</f>
        <v>-0.85323886503030177</v>
      </c>
      <c r="V272" s="11">
        <f>'OddsRatio_working_3-way'!S272*'OddsRatio_working_3-way'!R272/3-2*'OddsRatio_working_3-way'!R272^3/27-'OddsRatio_working_3-way'!T272</f>
        <v>0.27001229906022206</v>
      </c>
      <c r="W272" s="11">
        <f>'OddsRatio_working_3-way'!V272^2+4*'OddsRatio_working_3-way'!U272^3/27</f>
        <v>-1.9118843401949165E-2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0.15167851285344933</v>
      </c>
      <c r="Y272" s="11">
        <f>IF('OddsRatio_working_3-way'!W272&gt;=0,IF('OddsRatio_working_3-way'!V272+SQRT('OddsRatio_working_3-way'!W272)&gt;0,0,PI()),ACOS('OddsRatio_working_3-way'!V272/(2*'OddsRatio_working_3-way'!X272)))</f>
        <v>0.4732736656448453</v>
      </c>
      <c r="Z272" s="11">
        <f>'OddsRatio_working_3-way'!X272^(1/3)*COS('OddsRatio_working_3-way'!Y272/3)</f>
        <v>0.52668125021778112</v>
      </c>
      <c r="AA272" s="11">
        <f>'OddsRatio_working_3-way'!X272^(1/3)*COS(('OddsRatio_working_3-way'!Y272+2*PI())/3)</f>
        <v>-0.33589999224609585</v>
      </c>
      <c r="AB272" s="11">
        <f>'OddsRatio_working_3-way'!X272^(1/3)*COS(('OddsRatio_working_3-way'!Y272+4*PI())/3)</f>
        <v>-0.19078125797168516</v>
      </c>
      <c r="AC272" s="11">
        <f>'OddsRatio_working_3-way'!X272^(1/3)*SIN('OddsRatio_working_3-way'!Y272/3)</f>
        <v>8.3784340297788862E-2</v>
      </c>
      <c r="AD272" s="11">
        <f>'OddsRatio_working_3-way'!X272^(1/3)*SIN(('OddsRatio_working_3-way'!Y272+2*PI())/3)</f>
        <v>0.41422717223665245</v>
      </c>
      <c r="AE272" s="11">
        <f>'OddsRatio_working_3-way'!X272^(1/3)*SIN(('OddsRatio_working_3-way'!Y272+4*PI())/3)</f>
        <v>-0.49801151253444126</v>
      </c>
      <c r="AF272" s="11">
        <f>-'OddsRatio_working_3-way'!U272/(3*'OddsRatio_working_3-way'!X272^(1/3))*COS(('OddsRatio_working_3-way'!Y272)/3)</f>
        <v>0.52668125021778112</v>
      </c>
      <c r="AG272" s="11">
        <f>-'OddsRatio_working_3-way'!U272/(3*'OddsRatio_working_3-way'!X272^(1/3))*COS(('OddsRatio_working_3-way'!Y272+2*PI())/3)</f>
        <v>-0.33589999224609585</v>
      </c>
      <c r="AH272" s="11">
        <f>-'OddsRatio_working_3-way'!U272/(3*'OddsRatio_working_3-way'!X272^(1/3))*COS(('OddsRatio_working_3-way'!Y272+4*PI())/3)</f>
        <v>-0.19078125797168516</v>
      </c>
      <c r="AI272" s="11">
        <f>'OddsRatio_working_3-way'!U272/(3*'OddsRatio_working_3-way'!X272^(1/3))*SIN(('OddsRatio_working_3-way'!Y272)/3)</f>
        <v>-8.3784340297788862E-2</v>
      </c>
      <c r="AJ272" s="11">
        <f>'OddsRatio_working_3-way'!U272/(3*'OddsRatio_working_3-way'!X272^(1/3))*SIN(('OddsRatio_working_3-way'!Y272+2*PI())/3)</f>
        <v>-0.41422717223665245</v>
      </c>
      <c r="AK272" s="11">
        <f>'OddsRatio_working_3-way'!U272/(3*'OddsRatio_working_3-way'!X272^(1/3))*SIN(('OddsRatio_working_3-way'!Y272+4*PI())/3)</f>
        <v>0.49801151253444126</v>
      </c>
      <c r="AL272" s="11">
        <f>'OddsRatio_working_3-way'!Z272+'OddsRatio_working_3-way'!AF272</f>
        <v>1.0533625004355622</v>
      </c>
      <c r="AM272" s="11">
        <f>'OddsRatio_working_3-way'!AA272+'OddsRatio_working_3-way'!AG272</f>
        <v>-0.67179998449219169</v>
      </c>
      <c r="AN272" s="11">
        <f>'OddsRatio_working_3-way'!AB272+'OddsRatio_working_3-way'!AH272</f>
        <v>-0.38156251594337032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1.0533625004355622</v>
      </c>
      <c r="AS272" s="11">
        <f>IF(('OddsRatio_working_3-way'!X272=0),IF(Q272&gt;0,-Q272^(1/3),(-Q272)^(1/3)),'OddsRatio_working_3-way'!AM272-'OddsRatio_working_3-way'!R272/3)</f>
        <v>-0.67179998449219169</v>
      </c>
      <c r="AT272" s="11">
        <f>IF(('OddsRatio_working_3-way'!X272=0),IF(Q272&gt;0,-Q272^(1/3),(-Q272)^(1/3)),'OddsRatio_working_3-way'!AN272-'OddsRatio_working_3-way'!R272/3)</f>
        <v>-0.38156251594337032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9">
        <f t="shared" si="65"/>
        <v>0.3375735440130973</v>
      </c>
      <c r="E273" s="9">
        <f t="shared" si="66"/>
        <v>0.2920527309487092</v>
      </c>
      <c r="F273" s="9">
        <f t="shared" si="67"/>
        <v>0.37037372503819332</v>
      </c>
      <c r="G273" s="9">
        <f t="shared" si="68"/>
        <v>1.0493676201809117</v>
      </c>
      <c r="H273" s="9">
        <f t="shared" si="69"/>
        <v>2.9623174497383054</v>
      </c>
      <c r="I273" s="9">
        <f t="shared" si="70"/>
        <v>3.4240392026179056</v>
      </c>
      <c r="J273" s="9">
        <f t="shared" si="71"/>
        <v>2.6999755446930771</v>
      </c>
      <c r="K273" s="11">
        <f t="shared" si="72"/>
        <v>0.34843205574912889</v>
      </c>
      <c r="L273" s="11">
        <f t="shared" si="73"/>
        <v>0.30211480362537763</v>
      </c>
      <c r="M273" s="11">
        <f t="shared" si="74"/>
        <v>0.38167938931297707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-0.28116251481465027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0.23303267029645852</v>
      </c>
      <c r="Q273" s="11">
        <f>2*'OddsRatio_working_3-way'!K273*'OddsRatio_working_3-way'!L273*'OddsRatio_working_3-way'!M273</f>
        <v>8.0356093205675341E-2</v>
      </c>
      <c r="R273" s="11">
        <f t="shared" si="75"/>
        <v>0</v>
      </c>
      <c r="S273" s="11">
        <f t="shared" si="76"/>
        <v>-0.82881841645953336</v>
      </c>
      <c r="T273" s="11">
        <f t="shared" si="77"/>
        <v>-0.2857994539515632</v>
      </c>
      <c r="U273" s="11">
        <f>'OddsRatio_working_3-way'!S273-'OddsRatio_working_3-way'!R273^2/3</f>
        <v>-0.82881841645953336</v>
      </c>
      <c r="V273" s="11">
        <f>'OddsRatio_working_3-way'!S273*'OddsRatio_working_3-way'!R273/3-2*'OddsRatio_working_3-way'!R273^3/27-'OddsRatio_working_3-way'!T273</f>
        <v>0.2857994539515632</v>
      </c>
      <c r="W273" s="11">
        <f>'OddsRatio_working_3-way'!V273^2+4*'OddsRatio_working_3-way'!U273^3/27</f>
        <v>-2.6665974595102282E-3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0.1452135714547042</v>
      </c>
      <c r="Y273" s="11">
        <f>IF('OddsRatio_working_3-way'!W273&gt;=0,IF('OddsRatio_working_3-way'!V273+SQRT('OddsRatio_working_3-way'!W273)&gt;0,0,PI()),ACOS('OddsRatio_working_3-way'!V273/(2*'OddsRatio_working_3-way'!X273)))</f>
        <v>0.17875444196748758</v>
      </c>
      <c r="Z273" s="11">
        <f>'OddsRatio_working_3-way'!X273^(1/3)*COS('OddsRatio_working_3-way'!Y273/3)</f>
        <v>0.52468381009045584</v>
      </c>
      <c r="AA273" s="11">
        <f>'OddsRatio_working_3-way'!X273^(1/3)*COS(('OddsRatio_working_3-way'!Y273+2*PI())/3)</f>
        <v>-0.28944870652761046</v>
      </c>
      <c r="AB273" s="11">
        <f>'OddsRatio_working_3-way'!X273^(1/3)*COS(('OddsRatio_working_3-way'!Y273+4*PI())/3)</f>
        <v>-0.23523510356284522</v>
      </c>
      <c r="AC273" s="11">
        <f>'OddsRatio_working_3-way'!X273^(1/3)*SIN('OddsRatio_working_3-way'!Y273/3)</f>
        <v>3.130023826544661E-2</v>
      </c>
      <c r="AD273" s="11">
        <f>'OddsRatio_working_3-way'!X273^(1/3)*SIN(('OddsRatio_working_3-way'!Y273+2*PI())/3)</f>
        <v>0.43873938936002138</v>
      </c>
      <c r="AE273" s="11">
        <f>'OddsRatio_working_3-way'!X273^(1/3)*SIN(('OddsRatio_working_3-way'!Y273+4*PI())/3)</f>
        <v>-0.47003962762546808</v>
      </c>
      <c r="AF273" s="11">
        <f>-'OddsRatio_working_3-way'!U273/(3*'OddsRatio_working_3-way'!X273^(1/3))*COS(('OddsRatio_working_3-way'!Y273)/3)</f>
        <v>0.52468381009045573</v>
      </c>
      <c r="AG273" s="11">
        <f>-'OddsRatio_working_3-way'!U273/(3*'OddsRatio_working_3-way'!X273^(1/3))*COS(('OddsRatio_working_3-way'!Y273+2*PI())/3)</f>
        <v>-0.2894487065276104</v>
      </c>
      <c r="AH273" s="11">
        <f>-'OddsRatio_working_3-way'!U273/(3*'OddsRatio_working_3-way'!X273^(1/3))*COS(('OddsRatio_working_3-way'!Y273+4*PI())/3)</f>
        <v>-0.23523510356284516</v>
      </c>
      <c r="AI273" s="11">
        <f>'OddsRatio_working_3-way'!U273/(3*'OddsRatio_working_3-way'!X273^(1/3))*SIN(('OddsRatio_working_3-way'!Y273)/3)</f>
        <v>-3.1300238265446603E-2</v>
      </c>
      <c r="AJ273" s="11">
        <f>'OddsRatio_working_3-way'!U273/(3*'OddsRatio_working_3-way'!X273^(1/3))*SIN(('OddsRatio_working_3-way'!Y273+2*PI())/3)</f>
        <v>-0.43873938936002127</v>
      </c>
      <c r="AK273" s="11">
        <f>'OddsRatio_working_3-way'!U273/(3*'OddsRatio_working_3-way'!X273^(1/3))*SIN(('OddsRatio_working_3-way'!Y273+4*PI())/3)</f>
        <v>0.47003962762546797</v>
      </c>
      <c r="AL273" s="11">
        <f>'OddsRatio_working_3-way'!Z273+'OddsRatio_working_3-way'!AF273</f>
        <v>1.0493676201809117</v>
      </c>
      <c r="AM273" s="11">
        <f>'OddsRatio_working_3-way'!AA273+'OddsRatio_working_3-way'!AG273</f>
        <v>-0.57889741305522091</v>
      </c>
      <c r="AN273" s="11">
        <f>'OddsRatio_working_3-way'!AB273+'OddsRatio_working_3-way'!AH273</f>
        <v>-0.47047020712569038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1.0493676201809117</v>
      </c>
      <c r="AS273" s="11">
        <f>IF(('OddsRatio_working_3-way'!X273=0),IF(Q273&gt;0,-Q273^(1/3),(-Q273)^(1/3)),'OddsRatio_working_3-way'!AM273-'OddsRatio_working_3-way'!R273/3)</f>
        <v>-0.57889741305522091</v>
      </c>
      <c r="AT273" s="11">
        <f>IF(('OddsRatio_working_3-way'!X273=0),IF(Q273&gt;0,-Q273^(1/3),(-Q273)^(1/3)),'OddsRatio_working_3-way'!AN273-'OddsRatio_working_3-way'!R273/3)</f>
        <v>-0.47047020712569038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9">
        <f t="shared" si="65"/>
        <v>0.12707371274702842</v>
      </c>
      <c r="E274" s="9">
        <f t="shared" si="66"/>
        <v>0.21759343957081234</v>
      </c>
      <c r="F274" s="9">
        <f t="shared" si="67"/>
        <v>0.65533284768215938</v>
      </c>
      <c r="G274" s="9">
        <f t="shared" si="68"/>
        <v>1.0733512811953809</v>
      </c>
      <c r="H274" s="9">
        <f t="shared" si="69"/>
        <v>7.8694481996504404</v>
      </c>
      <c r="I274" s="9">
        <f t="shared" si="70"/>
        <v>4.5957267920045259</v>
      </c>
      <c r="J274" s="9">
        <f t="shared" si="71"/>
        <v>1.5259421277857361</v>
      </c>
      <c r="K274" s="11">
        <f t="shared" si="72"/>
        <v>0.13513513513513511</v>
      </c>
      <c r="L274" s="11">
        <f t="shared" si="73"/>
        <v>0.22988505747126439</v>
      </c>
      <c r="M274" s="11">
        <f t="shared" si="74"/>
        <v>0.67114093959731547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-0.21903504986124744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0.21349745950532806</v>
      </c>
      <c r="Q274" s="11">
        <f>2*'OddsRatio_working_3-way'!K274*'OddsRatio_working_3-way'!L274*'OddsRatio_working_3-way'!M274</f>
        <v>4.1698722559634388E-2</v>
      </c>
      <c r="R274" s="11">
        <f t="shared" si="75"/>
        <v>0</v>
      </c>
      <c r="S274" s="11">
        <f t="shared" si="76"/>
        <v>-0.97471824550715835</v>
      </c>
      <c r="T274" s="11">
        <f t="shared" si="77"/>
        <v>-0.19037465732561687</v>
      </c>
      <c r="U274" s="11">
        <f>'OddsRatio_working_3-way'!S274-'OddsRatio_working_3-way'!R274^2/3</f>
        <v>-0.97471824550715835</v>
      </c>
      <c r="V274" s="11">
        <f>'OddsRatio_working_3-way'!S274*'OddsRatio_working_3-way'!R274/3-2*'OddsRatio_working_3-way'!R274^3/27-'OddsRatio_working_3-way'!T274</f>
        <v>0.19037465732561687</v>
      </c>
      <c r="W274" s="11">
        <f>'OddsRatio_working_3-way'!V274^2+4*'OddsRatio_working_3-way'!U274^3/27</f>
        <v>-0.10095098297203889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0.18519819999387477</v>
      </c>
      <c r="Y274" s="11">
        <f>IF('OddsRatio_working_3-way'!W274&gt;=0,IF('OddsRatio_working_3-way'!V274+SQRT('OddsRatio_working_3-way'!W274)&gt;0,0,PI()),ACOS('OddsRatio_working_3-way'!V274/(2*'OddsRatio_working_3-way'!X274)))</f>
        <v>1.0309834883000044</v>
      </c>
      <c r="Z274" s="11">
        <f>'OddsRatio_working_3-way'!X274^(1/3)*COS('OddsRatio_working_3-way'!Y274/3)</f>
        <v>0.53667564059769046</v>
      </c>
      <c r="AA274" s="11">
        <f>'OddsRatio_working_3-way'!X274^(1/3)*COS(('OddsRatio_working_3-way'!Y274+2*PI())/3)</f>
        <v>-0.43466281531938777</v>
      </c>
      <c r="AB274" s="11">
        <f>'OddsRatio_working_3-way'!X274^(1/3)*COS(('OddsRatio_working_3-way'!Y274+4*PI())/3)</f>
        <v>-0.10201282527830263</v>
      </c>
      <c r="AC274" s="11">
        <f>'OddsRatio_working_3-way'!X274^(1/3)*SIN('OddsRatio_working_3-way'!Y274/3)</f>
        <v>0.19205556129614687</v>
      </c>
      <c r="AD274" s="11">
        <f>'OddsRatio_working_3-way'!X274^(1/3)*SIN(('OddsRatio_working_3-way'!Y274+2*PI())/3)</f>
        <v>0.36874695770181382</v>
      </c>
      <c r="AE274" s="11">
        <f>'OddsRatio_working_3-way'!X274^(1/3)*SIN(('OddsRatio_working_3-way'!Y274+4*PI())/3)</f>
        <v>-0.56080251899796063</v>
      </c>
      <c r="AF274" s="11">
        <f>-'OddsRatio_working_3-way'!U274/(3*'OddsRatio_working_3-way'!X274^(1/3))*COS(('OddsRatio_working_3-way'!Y274)/3)</f>
        <v>0.53667564059769046</v>
      </c>
      <c r="AG274" s="11">
        <f>-'OddsRatio_working_3-way'!U274/(3*'OddsRatio_working_3-way'!X274^(1/3))*COS(('OddsRatio_working_3-way'!Y274+2*PI())/3)</f>
        <v>-0.43466281531938777</v>
      </c>
      <c r="AH274" s="11">
        <f>-'OddsRatio_working_3-way'!U274/(3*'OddsRatio_working_3-way'!X274^(1/3))*COS(('OddsRatio_working_3-way'!Y274+4*PI())/3)</f>
        <v>-0.10201282527830263</v>
      </c>
      <c r="AI274" s="11">
        <f>'OddsRatio_working_3-way'!U274/(3*'OddsRatio_working_3-way'!X274^(1/3))*SIN(('OddsRatio_working_3-way'!Y274)/3)</f>
        <v>-0.19205556129614687</v>
      </c>
      <c r="AJ274" s="11">
        <f>'OddsRatio_working_3-way'!U274/(3*'OddsRatio_working_3-way'!X274^(1/3))*SIN(('OddsRatio_working_3-way'!Y274+2*PI())/3)</f>
        <v>-0.36874695770181382</v>
      </c>
      <c r="AK274" s="11">
        <f>'OddsRatio_working_3-way'!U274/(3*'OddsRatio_working_3-way'!X274^(1/3))*SIN(('OddsRatio_working_3-way'!Y274+4*PI())/3)</f>
        <v>0.56080251899796063</v>
      </c>
      <c r="AL274" s="11">
        <f>'OddsRatio_working_3-way'!Z274+'OddsRatio_working_3-way'!AF274</f>
        <v>1.0733512811953809</v>
      </c>
      <c r="AM274" s="11">
        <f>'OddsRatio_working_3-way'!AA274+'OddsRatio_working_3-way'!AG274</f>
        <v>-0.86932563063877555</v>
      </c>
      <c r="AN274" s="11">
        <f>'OddsRatio_working_3-way'!AB274+'OddsRatio_working_3-way'!AH274</f>
        <v>-0.20402565055660526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1.0733512811953809</v>
      </c>
      <c r="AS274" s="11">
        <f>IF(('OddsRatio_working_3-way'!X274=0),IF(Q274&gt;0,-Q274^(1/3),(-Q274)^(1/3)),'OddsRatio_working_3-way'!AM274-'OddsRatio_working_3-way'!R274/3)</f>
        <v>-0.86932563063877555</v>
      </c>
      <c r="AT274" s="11">
        <f>IF(('OddsRatio_working_3-way'!X274=0),IF(Q274&gt;0,-Q274^(1/3),(-Q274)^(1/3)),'OddsRatio_working_3-way'!AN274-'OddsRatio_working_3-way'!R274/3)</f>
        <v>-0.20402565055660526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9">
        <f t="shared" si="65"/>
        <v>0.32153259552855817</v>
      </c>
      <c r="E275" s="9">
        <f t="shared" si="66"/>
        <v>0.26174298045601135</v>
      </c>
      <c r="F275" s="9">
        <f t="shared" si="67"/>
        <v>0.41672442401543047</v>
      </c>
      <c r="G275" s="9">
        <f t="shared" si="68"/>
        <v>1.0603540634699753</v>
      </c>
      <c r="H275" s="9">
        <f t="shared" si="69"/>
        <v>3.1101045863052508</v>
      </c>
      <c r="I275" s="9">
        <f t="shared" si="70"/>
        <v>3.8205418088301339</v>
      </c>
      <c r="J275" s="9">
        <f t="shared" si="71"/>
        <v>2.3996673637803672</v>
      </c>
      <c r="K275" s="11">
        <f t="shared" si="72"/>
        <v>0.33444816053511706</v>
      </c>
      <c r="L275" s="11">
        <f t="shared" si="73"/>
        <v>0.27322404371584696</v>
      </c>
      <c r="M275" s="11">
        <f t="shared" si="74"/>
        <v>0.43103448275862072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-0.27521264588386762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0.23514409251868396</v>
      </c>
      <c r="Q275" s="11">
        <f>2*'OddsRatio_working_3-way'!K275*'OddsRatio_working_3-way'!L275*'OddsRatio_working_3-way'!M275</f>
        <v>7.8775240374768477E-2</v>
      </c>
      <c r="R275" s="11">
        <f t="shared" si="75"/>
        <v>0</v>
      </c>
      <c r="S275" s="11">
        <f t="shared" si="76"/>
        <v>-0.85440874914559151</v>
      </c>
      <c r="T275" s="11">
        <f t="shared" si="77"/>
        <v>-0.28623408681594348</v>
      </c>
      <c r="U275" s="11">
        <f>'OddsRatio_working_3-way'!S275-'OddsRatio_working_3-way'!R275^2/3</f>
        <v>-0.85440874914559151</v>
      </c>
      <c r="V275" s="11">
        <f>'OddsRatio_working_3-way'!S275*'OddsRatio_working_3-way'!R275/3-2*'OddsRatio_working_3-way'!R275^3/27-'OddsRatio_working_3-way'!T275</f>
        <v>0.28623408681594348</v>
      </c>
      <c r="W275" s="11">
        <f>'OddsRatio_working_3-way'!V275^2+4*'OddsRatio_working_3-way'!U275^3/27</f>
        <v>-1.0474582950902839E-2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0.15199057158773033</v>
      </c>
      <c r="Y275" s="11">
        <f>IF('OddsRatio_working_3-way'!W275&gt;=0,IF('OddsRatio_working_3-way'!V275+SQRT('OddsRatio_working_3-way'!W275)&gt;0,0,PI()),ACOS('OddsRatio_working_3-way'!V275/(2*'OddsRatio_working_3-way'!X275)))</f>
        <v>0.34339245214163716</v>
      </c>
      <c r="Z275" s="11">
        <f>'OddsRatio_working_3-way'!X275^(1/3)*COS('OddsRatio_working_3-way'!Y275/3)</f>
        <v>0.53017703173498776</v>
      </c>
      <c r="AA275" s="11">
        <f>'OddsRatio_working_3-way'!X275^(1/3)*COS(('OddsRatio_working_3-way'!Y275+2*PI())/3)</f>
        <v>-0.31787510082907566</v>
      </c>
      <c r="AB275" s="11">
        <f>'OddsRatio_working_3-way'!X275^(1/3)*COS(('OddsRatio_working_3-way'!Y275+4*PI())/3)</f>
        <v>-0.21230193090591215</v>
      </c>
      <c r="AC275" s="11">
        <f>'OddsRatio_working_3-way'!X275^(1/3)*SIN('OddsRatio_working_3-way'!Y275/3)</f>
        <v>6.0952698074340519E-2</v>
      </c>
      <c r="AD275" s="11">
        <f>'OddsRatio_working_3-way'!X275^(1/3)*SIN(('OddsRatio_working_3-way'!Y275+2*PI())/3)</f>
        <v>0.42867042894835755</v>
      </c>
      <c r="AE275" s="11">
        <f>'OddsRatio_working_3-way'!X275^(1/3)*SIN(('OddsRatio_working_3-way'!Y275+4*PI())/3)</f>
        <v>-0.48962312702269811</v>
      </c>
      <c r="AF275" s="11">
        <f>-'OddsRatio_working_3-way'!U275/(3*'OddsRatio_working_3-way'!X275^(1/3))*COS(('OddsRatio_working_3-way'!Y275)/3)</f>
        <v>0.53017703173498765</v>
      </c>
      <c r="AG275" s="11">
        <f>-'OddsRatio_working_3-way'!U275/(3*'OddsRatio_working_3-way'!X275^(1/3))*COS(('OddsRatio_working_3-way'!Y275+2*PI())/3)</f>
        <v>-0.31787510082907561</v>
      </c>
      <c r="AH275" s="11">
        <f>-'OddsRatio_working_3-way'!U275/(3*'OddsRatio_working_3-way'!X275^(1/3))*COS(('OddsRatio_working_3-way'!Y275+4*PI())/3)</f>
        <v>-0.21230193090591212</v>
      </c>
      <c r="AI275" s="11">
        <f>'OddsRatio_working_3-way'!U275/(3*'OddsRatio_working_3-way'!X275^(1/3))*SIN(('OddsRatio_working_3-way'!Y275)/3)</f>
        <v>-6.0952698074340506E-2</v>
      </c>
      <c r="AJ275" s="11">
        <f>'OddsRatio_working_3-way'!U275/(3*'OddsRatio_working_3-way'!X275^(1/3))*SIN(('OddsRatio_working_3-way'!Y275+2*PI())/3)</f>
        <v>-0.4286704289483575</v>
      </c>
      <c r="AK275" s="11">
        <f>'OddsRatio_working_3-way'!U275/(3*'OddsRatio_working_3-way'!X275^(1/3))*SIN(('OddsRatio_working_3-way'!Y275+4*PI())/3)</f>
        <v>0.48962312702269806</v>
      </c>
      <c r="AL275" s="11">
        <f>'OddsRatio_working_3-way'!Z275+'OddsRatio_working_3-way'!AF275</f>
        <v>1.0603540634699753</v>
      </c>
      <c r="AM275" s="11">
        <f>'OddsRatio_working_3-way'!AA275+'OddsRatio_working_3-way'!AG275</f>
        <v>-0.63575020165815133</v>
      </c>
      <c r="AN275" s="11">
        <f>'OddsRatio_working_3-way'!AB275+'OddsRatio_working_3-way'!AH275</f>
        <v>-0.4246038618118243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1.0603540634699753</v>
      </c>
      <c r="AS275" s="11">
        <f>IF(('OddsRatio_working_3-way'!X275=0),IF(Q275&gt;0,-Q275^(1/3),(-Q275)^(1/3)),'OddsRatio_working_3-way'!AM275-'OddsRatio_working_3-way'!R275/3)</f>
        <v>-0.63575020165815133</v>
      </c>
      <c r="AT275" s="11">
        <f>IF(('OddsRatio_working_3-way'!X275=0),IF(Q275&gt;0,-Q275^(1/3),(-Q275)^(1/3)),'OddsRatio_working_3-way'!AN275-'OddsRatio_working_3-way'!R275/3)</f>
        <v>-0.4246038618118243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9">
        <f t="shared" si="65"/>
        <v>0.42391670027743517</v>
      </c>
      <c r="E276" s="9">
        <f t="shared" si="66"/>
        <v>0.30390563735952442</v>
      </c>
      <c r="F276" s="9">
        <f t="shared" si="67"/>
        <v>0.27217766236304047</v>
      </c>
      <c r="G276" s="9">
        <f t="shared" si="68"/>
        <v>1.0959306531774407</v>
      </c>
      <c r="H276" s="9">
        <f t="shared" si="69"/>
        <v>2.3589540099400264</v>
      </c>
      <c r="I276" s="9">
        <f t="shared" si="70"/>
        <v>3.2904950651408504</v>
      </c>
      <c r="J276" s="9">
        <f t="shared" si="71"/>
        <v>3.6740707937529553</v>
      </c>
      <c r="K276" s="11">
        <f t="shared" si="72"/>
        <v>0.4464285714285714</v>
      </c>
      <c r="L276" s="11">
        <f t="shared" si="73"/>
        <v>0.3236245954692557</v>
      </c>
      <c r="M276" s="11">
        <f t="shared" si="74"/>
        <v>0.29069767441860467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-0.26557846552484166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0.24233205926308207</v>
      </c>
      <c r="Q276" s="11">
        <f>2*'OddsRatio_working_3-way'!K276*'OddsRatio_working_3-way'!L276*'OddsRatio_working_3-way'!M276</f>
        <v>8.3997247578191367E-2</v>
      </c>
      <c r="R276" s="11">
        <f t="shared" si="75"/>
        <v>0</v>
      </c>
      <c r="S276" s="11">
        <f t="shared" si="76"/>
        <v>-0.91246878313036583</v>
      </c>
      <c r="T276" s="11">
        <f t="shared" si="77"/>
        <v>-0.31628034077309042</v>
      </c>
      <c r="U276" s="11">
        <f>'OddsRatio_working_3-way'!S276-'OddsRatio_working_3-way'!R276^2/3</f>
        <v>-0.91246878313036583</v>
      </c>
      <c r="V276" s="11">
        <f>'OddsRatio_working_3-way'!S276*'OddsRatio_working_3-way'!R276/3-2*'OddsRatio_working_3-way'!R276^3/27-'OddsRatio_working_3-way'!T276</f>
        <v>0.31628034077309042</v>
      </c>
      <c r="W276" s="11">
        <f>'OddsRatio_working_3-way'!V276^2+4*'OddsRatio_working_3-way'!U276^3/27</f>
        <v>-1.2517983377913364E-2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0.16774328402163793</v>
      </c>
      <c r="Y276" s="11">
        <f>IF('OddsRatio_working_3-way'!W276&gt;=0,IF('OddsRatio_working_3-way'!V276+SQRT('OddsRatio_working_3-way'!W276)&gt;0,0,PI()),ACOS('OddsRatio_working_3-way'!V276/(2*'OddsRatio_working_3-way'!X276)))</f>
        <v>0.3400106046599054</v>
      </c>
      <c r="Z276" s="11">
        <f>'OddsRatio_working_3-way'!X276^(1/3)*COS('OddsRatio_working_3-way'!Y276/3)</f>
        <v>0.54796532658872033</v>
      </c>
      <c r="AA276" s="11">
        <f>'OddsRatio_working_3-way'!X276^(1/3)*COS(('OddsRatio_working_3-way'!Y276+2*PI())/3)</f>
        <v>-0.32799836864918458</v>
      </c>
      <c r="AB276" s="11">
        <f>'OddsRatio_working_3-way'!X276^(1/3)*COS(('OddsRatio_working_3-way'!Y276+4*PI())/3)</f>
        <v>-0.21996695793953569</v>
      </c>
      <c r="AC276" s="11">
        <f>'OddsRatio_working_3-way'!X276^(1/3)*SIN('OddsRatio_working_3-way'!Y276/3)</f>
        <v>6.2371964054150748E-2</v>
      </c>
      <c r="AD276" s="11">
        <f>'OddsRatio_working_3-way'!X276^(1/3)*SIN(('OddsRatio_working_3-way'!Y276+2*PI())/3)</f>
        <v>0.44336591119179292</v>
      </c>
      <c r="AE276" s="11">
        <f>'OddsRatio_working_3-way'!X276^(1/3)*SIN(('OddsRatio_working_3-way'!Y276+4*PI())/3)</f>
        <v>-0.50573787524594371</v>
      </c>
      <c r="AF276" s="11">
        <f>-'OddsRatio_working_3-way'!U276/(3*'OddsRatio_working_3-way'!X276^(1/3))*COS(('OddsRatio_working_3-way'!Y276)/3)</f>
        <v>0.54796532658872044</v>
      </c>
      <c r="AG276" s="11">
        <f>-'OddsRatio_working_3-way'!U276/(3*'OddsRatio_working_3-way'!X276^(1/3))*COS(('OddsRatio_working_3-way'!Y276+2*PI())/3)</f>
        <v>-0.32799836864918464</v>
      </c>
      <c r="AH276" s="11">
        <f>-'OddsRatio_working_3-way'!U276/(3*'OddsRatio_working_3-way'!X276^(1/3))*COS(('OddsRatio_working_3-way'!Y276+4*PI())/3)</f>
        <v>-0.21996695793953572</v>
      </c>
      <c r="AI276" s="11">
        <f>'OddsRatio_working_3-way'!U276/(3*'OddsRatio_working_3-way'!X276^(1/3))*SIN(('OddsRatio_working_3-way'!Y276)/3)</f>
        <v>-6.2371964054150762E-2</v>
      </c>
      <c r="AJ276" s="11">
        <f>'OddsRatio_working_3-way'!U276/(3*'OddsRatio_working_3-way'!X276^(1/3))*SIN(('OddsRatio_working_3-way'!Y276+2*PI())/3)</f>
        <v>-0.44336591119179303</v>
      </c>
      <c r="AK276" s="11">
        <f>'OddsRatio_working_3-way'!U276/(3*'OddsRatio_working_3-way'!X276^(1/3))*SIN(('OddsRatio_working_3-way'!Y276+4*PI())/3)</f>
        <v>0.50573787524594382</v>
      </c>
      <c r="AL276" s="11">
        <f>'OddsRatio_working_3-way'!Z276+'OddsRatio_working_3-way'!AF276</f>
        <v>1.0959306531774407</v>
      </c>
      <c r="AM276" s="11">
        <f>'OddsRatio_working_3-way'!AA276+'OddsRatio_working_3-way'!AG276</f>
        <v>-0.65599673729836927</v>
      </c>
      <c r="AN276" s="11">
        <f>'OddsRatio_working_3-way'!AB276+'OddsRatio_working_3-way'!AH276</f>
        <v>-0.43993391587907138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1.0959306531774407</v>
      </c>
      <c r="AS276" s="11">
        <f>IF(('OddsRatio_working_3-way'!X276=0),IF(Q276&gt;0,-Q276^(1/3),(-Q276)^(1/3)),'OddsRatio_working_3-way'!AM276-'OddsRatio_working_3-way'!R276/3)</f>
        <v>-0.65599673729836927</v>
      </c>
      <c r="AT276" s="11">
        <f>IF(('OddsRatio_working_3-way'!X276=0),IF(Q276&gt;0,-Q276^(1/3),(-Q276)^(1/3)),'OddsRatio_working_3-way'!AN276-'OddsRatio_working_3-way'!R276/3)</f>
        <v>-0.43993391587907138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9">
        <f t="shared" si="65"/>
        <v>0.52917566857321241</v>
      </c>
      <c r="E277" s="9">
        <f t="shared" si="66"/>
        <v>0.25749383923538238</v>
      </c>
      <c r="F277" s="9">
        <f t="shared" si="67"/>
        <v>0.21333049219140482</v>
      </c>
      <c r="G277" s="9">
        <f t="shared" si="68"/>
        <v>1.0719658221704544</v>
      </c>
      <c r="H277" s="9">
        <f t="shared" si="69"/>
        <v>1.8897316324014777</v>
      </c>
      <c r="I277" s="9">
        <f t="shared" si="70"/>
        <v>3.8835880616385223</v>
      </c>
      <c r="J277" s="9">
        <f t="shared" si="71"/>
        <v>4.6875624282663635</v>
      </c>
      <c r="K277" s="11">
        <f t="shared" si="72"/>
        <v>0.54644808743169393</v>
      </c>
      <c r="L277" s="11">
        <f t="shared" si="73"/>
        <v>0.2710027100271003</v>
      </c>
      <c r="M277" s="11">
        <f t="shared" si="74"/>
        <v>0.2252252252252252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-0.25617007117740143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0.23213937648163957</v>
      </c>
      <c r="Q277" s="11">
        <f>2*'OddsRatio_working_3-way'!K277*'OddsRatio_working_3-way'!L277*'OddsRatio_working_3-way'!M277</f>
        <v>6.6706717379781483E-2</v>
      </c>
      <c r="R277" s="11">
        <f t="shared" si="75"/>
        <v>0</v>
      </c>
      <c r="S277" s="11">
        <f t="shared" si="76"/>
        <v>-0.90619241902337511</v>
      </c>
      <c r="T277" s="11">
        <f t="shared" si="77"/>
        <v>-0.26040012040901583</v>
      </c>
      <c r="U277" s="11">
        <f>'OddsRatio_working_3-way'!S277-'OddsRatio_working_3-way'!R277^2/3</f>
        <v>-0.90619241902337511</v>
      </c>
      <c r="V277" s="11">
        <f>'OddsRatio_working_3-way'!S277*'OddsRatio_working_3-way'!R277/3-2*'OddsRatio_working_3-way'!R277^3/27-'OddsRatio_working_3-way'!T277</f>
        <v>0.26040012040901583</v>
      </c>
      <c r="W277" s="11">
        <f>'OddsRatio_working_3-way'!V277^2+4*'OddsRatio_working_3-way'!U277^3/27</f>
        <v>-4.2436421739222893E-2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0.16601554479042982</v>
      </c>
      <c r="Y277" s="11">
        <f>IF('OddsRatio_working_3-way'!W277&gt;=0,IF('OddsRatio_working_3-way'!V277+SQRT('OddsRatio_working_3-way'!W277)&gt;0,0,PI()),ACOS('OddsRatio_working_3-way'!V277/(2*'OddsRatio_working_3-way'!X277)))</f>
        <v>0.66928693334954659</v>
      </c>
      <c r="Z277" s="11">
        <f>'OddsRatio_working_3-way'!X277^(1/3)*COS('OddsRatio_working_3-way'!Y277/3)</f>
        <v>0.53598291108522722</v>
      </c>
      <c r="AA277" s="11">
        <f>'OddsRatio_working_3-way'!X277^(1/3)*COS(('OddsRatio_working_3-way'!Y277+2*PI())/3)</f>
        <v>-0.37329978391363033</v>
      </c>
      <c r="AB277" s="11">
        <f>'OddsRatio_working_3-way'!X277^(1/3)*COS(('OddsRatio_working_3-way'!Y277+4*PI())/3)</f>
        <v>-0.16268312717159703</v>
      </c>
      <c r="AC277" s="11">
        <f>'OddsRatio_working_3-way'!X277^(1/3)*SIN('OddsRatio_working_3-way'!Y277/3)</f>
        <v>0.12159958346583211</v>
      </c>
      <c r="AD277" s="11">
        <f>'OddsRatio_working_3-way'!X277^(1/3)*SIN(('OddsRatio_working_3-way'!Y277+2*PI())/3)</f>
        <v>0.40337502526122682</v>
      </c>
      <c r="AE277" s="11">
        <f>'OddsRatio_working_3-way'!X277^(1/3)*SIN(('OddsRatio_working_3-way'!Y277+4*PI())/3)</f>
        <v>-0.52497460872705881</v>
      </c>
      <c r="AF277" s="11">
        <f>-'OddsRatio_working_3-way'!U277/(3*'OddsRatio_working_3-way'!X277^(1/3))*COS(('OddsRatio_working_3-way'!Y277)/3)</f>
        <v>0.53598291108522711</v>
      </c>
      <c r="AG277" s="11">
        <f>-'OddsRatio_working_3-way'!U277/(3*'OddsRatio_working_3-way'!X277^(1/3))*COS(('OddsRatio_working_3-way'!Y277+2*PI())/3)</f>
        <v>-0.37329978391363022</v>
      </c>
      <c r="AH277" s="11">
        <f>-'OddsRatio_working_3-way'!U277/(3*'OddsRatio_working_3-way'!X277^(1/3))*COS(('OddsRatio_working_3-way'!Y277+4*PI())/3)</f>
        <v>-0.162683127171597</v>
      </c>
      <c r="AI277" s="11">
        <f>'OddsRatio_working_3-way'!U277/(3*'OddsRatio_working_3-way'!X277^(1/3))*SIN(('OddsRatio_working_3-way'!Y277)/3)</f>
        <v>-0.12159958346583208</v>
      </c>
      <c r="AJ277" s="11">
        <f>'OddsRatio_working_3-way'!U277/(3*'OddsRatio_working_3-way'!X277^(1/3))*SIN(('OddsRatio_working_3-way'!Y277+2*PI())/3)</f>
        <v>-0.40337502526122671</v>
      </c>
      <c r="AK277" s="11">
        <f>'OddsRatio_working_3-way'!U277/(3*'OddsRatio_working_3-way'!X277^(1/3))*SIN(('OddsRatio_working_3-way'!Y277+4*PI())/3)</f>
        <v>0.5249746087270587</v>
      </c>
      <c r="AL277" s="11">
        <f>'OddsRatio_working_3-way'!Z277+'OddsRatio_working_3-way'!AF277</f>
        <v>1.0719658221704544</v>
      </c>
      <c r="AM277" s="11">
        <f>'OddsRatio_working_3-way'!AA277+'OddsRatio_working_3-way'!AG277</f>
        <v>-0.74659956782726056</v>
      </c>
      <c r="AN277" s="11">
        <f>'OddsRatio_working_3-way'!AB277+'OddsRatio_working_3-way'!AH277</f>
        <v>-0.32536625434319399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1.0719658221704544</v>
      </c>
      <c r="AS277" s="11">
        <f>IF(('OddsRatio_working_3-way'!X277=0),IF(Q277&gt;0,-Q277^(1/3),(-Q277)^(1/3)),'OddsRatio_working_3-way'!AM277-'OddsRatio_working_3-way'!R277/3)</f>
        <v>-0.74659956782726056</v>
      </c>
      <c r="AT277" s="11">
        <f>IF(('OddsRatio_working_3-way'!X277=0),IF(Q277&gt;0,-Q277^(1/3),(-Q277)^(1/3)),'OddsRatio_working_3-way'!AN277-'OddsRatio_working_3-way'!R277/3)</f>
        <v>-0.32536625434319399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9">
        <f t="shared" si="65"/>
        <v>0.60026104873716313</v>
      </c>
      <c r="E278" s="9">
        <f t="shared" si="66"/>
        <v>0.22061039696225274</v>
      </c>
      <c r="F278" s="9">
        <f t="shared" si="67"/>
        <v>0.17912855430058391</v>
      </c>
      <c r="G278" s="9">
        <f t="shared" si="68"/>
        <v>1.1287149943071941</v>
      </c>
      <c r="H278" s="9">
        <f t="shared" si="69"/>
        <v>1.6659418466412452</v>
      </c>
      <c r="I278" s="9">
        <f t="shared" si="70"/>
        <v>4.5328779321815178</v>
      </c>
      <c r="J278" s="9">
        <f t="shared" si="71"/>
        <v>5.5825828768872068</v>
      </c>
      <c r="K278" s="11">
        <f t="shared" si="72"/>
        <v>0.62893081761006286</v>
      </c>
      <c r="L278" s="11">
        <f t="shared" si="73"/>
        <v>0.24213075060532688</v>
      </c>
      <c r="M278" s="11">
        <f t="shared" si="74"/>
        <v>0.19762845849802374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-0.22564446764610835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0.2341433912185153</v>
      </c>
      <c r="Q278" s="11">
        <f>2*'OddsRatio_working_3-way'!K278*'OddsRatio_working_3-way'!L278*'OddsRatio_working_3-way'!M278</f>
        <v>6.0191103141006508E-2</v>
      </c>
      <c r="R278" s="11">
        <f t="shared" si="75"/>
        <v>0</v>
      </c>
      <c r="S278" s="11">
        <f t="shared" si="76"/>
        <v>-1.0376651094576639</v>
      </c>
      <c r="T278" s="11">
        <f t="shared" si="77"/>
        <v>-0.2667519561587825</v>
      </c>
      <c r="U278" s="11">
        <f>'OddsRatio_working_3-way'!S278-'OddsRatio_working_3-way'!R278^2/3</f>
        <v>-1.0376651094576639</v>
      </c>
      <c r="V278" s="11">
        <f>'OddsRatio_working_3-way'!S278*'OddsRatio_working_3-way'!R278/3-2*'OddsRatio_working_3-way'!R278^3/27-'OddsRatio_working_3-way'!T278</f>
        <v>0.2667519561587825</v>
      </c>
      <c r="W278" s="11">
        <f>'OddsRatio_working_3-way'!V278^2+4*'OddsRatio_working_3-way'!U278^3/27</f>
        <v>-9.4370022594539762E-2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0.20342481947213126</v>
      </c>
      <c r="Y278" s="11">
        <f>IF('OddsRatio_working_3-way'!W278&gt;=0,IF('OddsRatio_working_3-way'!V278+SQRT('OddsRatio_working_3-way'!W278)&gt;0,0,PI()),ACOS('OddsRatio_working_3-way'!V278/(2*'OddsRatio_working_3-way'!X278)))</f>
        <v>0.85574995068711512</v>
      </c>
      <c r="Z278" s="11">
        <f>'OddsRatio_working_3-way'!X278^(1/3)*COS('OddsRatio_working_3-way'!Y278/3)</f>
        <v>0.56435749715359707</v>
      </c>
      <c r="AA278" s="11">
        <f>'OddsRatio_working_3-way'!X278^(1/3)*COS(('OddsRatio_working_3-way'!Y278+2*PI())/3)</f>
        <v>-0.42550264372101987</v>
      </c>
      <c r="AB278" s="11">
        <f>'OddsRatio_working_3-way'!X278^(1/3)*COS(('OddsRatio_working_3-way'!Y278+4*PI())/3)</f>
        <v>-0.13885485343257711</v>
      </c>
      <c r="AC278" s="11">
        <f>'OddsRatio_working_3-way'!X278^(1/3)*SIN('OddsRatio_working_3-way'!Y278/3)</f>
        <v>0.1654961788856438</v>
      </c>
      <c r="AD278" s="11">
        <f>'OddsRatio_working_3-way'!X278^(1/3)*SIN(('OddsRatio_working_3-way'!Y278+2*PI())/3)</f>
        <v>0.40599983990839728</v>
      </c>
      <c r="AE278" s="11">
        <f>'OddsRatio_working_3-way'!X278^(1/3)*SIN(('OddsRatio_working_3-way'!Y278+4*PI())/3)</f>
        <v>-0.57149601879404111</v>
      </c>
      <c r="AF278" s="11">
        <f>-'OddsRatio_working_3-way'!U278/(3*'OddsRatio_working_3-way'!X278^(1/3))*COS(('OddsRatio_working_3-way'!Y278)/3)</f>
        <v>0.56435749715359707</v>
      </c>
      <c r="AG278" s="11">
        <f>-'OddsRatio_working_3-way'!U278/(3*'OddsRatio_working_3-way'!X278^(1/3))*COS(('OddsRatio_working_3-way'!Y278+2*PI())/3)</f>
        <v>-0.42550264372101981</v>
      </c>
      <c r="AH278" s="11">
        <f>-'OddsRatio_working_3-way'!U278/(3*'OddsRatio_working_3-way'!X278^(1/3))*COS(('OddsRatio_working_3-way'!Y278+4*PI())/3)</f>
        <v>-0.13885485343257709</v>
      </c>
      <c r="AI278" s="11">
        <f>'OddsRatio_working_3-way'!U278/(3*'OddsRatio_working_3-way'!X278^(1/3))*SIN(('OddsRatio_working_3-way'!Y278)/3)</f>
        <v>-0.16549617888564377</v>
      </c>
      <c r="AJ278" s="11">
        <f>'OddsRatio_working_3-way'!U278/(3*'OddsRatio_working_3-way'!X278^(1/3))*SIN(('OddsRatio_working_3-way'!Y278+2*PI())/3)</f>
        <v>-0.40599983990839716</v>
      </c>
      <c r="AK278" s="11">
        <f>'OddsRatio_working_3-way'!U278/(3*'OddsRatio_working_3-way'!X278^(1/3))*SIN(('OddsRatio_working_3-way'!Y278+4*PI())/3)</f>
        <v>0.57149601879404099</v>
      </c>
      <c r="AL278" s="11">
        <f>'OddsRatio_working_3-way'!Z278+'OddsRatio_working_3-way'!AF278</f>
        <v>1.1287149943071941</v>
      </c>
      <c r="AM278" s="11">
        <f>'OddsRatio_working_3-way'!AA278+'OddsRatio_working_3-way'!AG278</f>
        <v>-0.85100528744203974</v>
      </c>
      <c r="AN278" s="11">
        <f>'OddsRatio_working_3-way'!AB278+'OddsRatio_working_3-way'!AH278</f>
        <v>-0.27770970686515417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1.1287149943071941</v>
      </c>
      <c r="AS278" s="11">
        <f>IF(('OddsRatio_working_3-way'!X278=0),IF(Q278&gt;0,-Q278^(1/3),(-Q278)^(1/3)),'OddsRatio_working_3-way'!AM278-'OddsRatio_working_3-way'!R278/3)</f>
        <v>-0.85100528744203974</v>
      </c>
      <c r="AT278" s="11">
        <f>IF(('OddsRatio_working_3-way'!X278=0),IF(Q278&gt;0,-Q278^(1/3),(-Q278)^(1/3)),'OddsRatio_working_3-way'!AN278-'OddsRatio_working_3-way'!R278/3)</f>
        <v>-0.27770970686515417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9">
        <f t="shared" si="65"/>
        <v>0.51206843566907112</v>
      </c>
      <c r="E279" s="9">
        <f t="shared" si="66"/>
        <v>0.27824867629218542</v>
      </c>
      <c r="F279" s="9">
        <f t="shared" si="67"/>
        <v>0.20968288803874338</v>
      </c>
      <c r="G279" s="9">
        <f t="shared" si="68"/>
        <v>1.0587377483666809</v>
      </c>
      <c r="H279" s="9">
        <f t="shared" si="69"/>
        <v>1.9528639735300128</v>
      </c>
      <c r="I279" s="9">
        <f t="shared" si="70"/>
        <v>3.5939074834983677</v>
      </c>
      <c r="J279" s="9">
        <f t="shared" si="71"/>
        <v>4.7691063841853829</v>
      </c>
      <c r="K279" s="11">
        <f t="shared" si="72"/>
        <v>0.52631578947368418</v>
      </c>
      <c r="L279" s="11">
        <f t="shared" si="73"/>
        <v>0.28985507246376813</v>
      </c>
      <c r="M279" s="11">
        <f t="shared" si="74"/>
        <v>0.2192982456140351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-0.26261592195591954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0.23117480964042447</v>
      </c>
      <c r="Q279" s="11">
        <f>2*'OddsRatio_working_3-way'!K279*'OddsRatio_working_3-way'!L279*'OddsRatio_working_3-way'!M279</f>
        <v>6.6910219866982493E-2</v>
      </c>
      <c r="R279" s="11">
        <f t="shared" si="75"/>
        <v>0</v>
      </c>
      <c r="S279" s="11">
        <f t="shared" si="76"/>
        <v>-0.88027720451476466</v>
      </c>
      <c r="T279" s="11">
        <f t="shared" si="77"/>
        <v>-0.25478356136462083</v>
      </c>
      <c r="U279" s="11">
        <f>'OddsRatio_working_3-way'!S279-'OddsRatio_working_3-way'!R279^2/3</f>
        <v>-0.88027720451476466</v>
      </c>
      <c r="V279" s="11">
        <f>'OddsRatio_working_3-way'!S279*'OddsRatio_working_3-way'!R279/3-2*'OddsRatio_working_3-way'!R279^3/27-'OddsRatio_working_3-way'!T279</f>
        <v>0.25478356136462083</v>
      </c>
      <c r="W279" s="11">
        <f>'OddsRatio_working_3-way'!V279^2+4*'OddsRatio_working_3-way'!U279^3/27</f>
        <v>-3.6139589364106842E-2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0.1589451576061271</v>
      </c>
      <c r="Y279" s="11">
        <f>IF('OddsRatio_working_3-way'!W279&gt;=0,IF('OddsRatio_working_3-way'!V279+SQRT('OddsRatio_working_3-way'!W279)&gt;0,0,PI()),ACOS('OddsRatio_working_3-way'!V279/(2*'OddsRatio_working_3-way'!X279)))</f>
        <v>0.64102599586032993</v>
      </c>
      <c r="Z279" s="11">
        <f>'OddsRatio_working_3-way'!X279^(1/3)*COS('OddsRatio_working_3-way'!Y279/3)</f>
        <v>0.52936887418334044</v>
      </c>
      <c r="AA279" s="11">
        <f>'OddsRatio_working_3-way'!X279^(1/3)*COS(('OddsRatio_working_3-way'!Y279+2*PI())/3)</f>
        <v>-0.3641618084536451</v>
      </c>
      <c r="AB279" s="11">
        <f>'OddsRatio_working_3-way'!X279^(1/3)*COS(('OddsRatio_working_3-way'!Y279+4*PI())/3)</f>
        <v>-0.16520706572969537</v>
      </c>
      <c r="AC279" s="11">
        <f>'OddsRatio_working_3-way'!X279^(1/3)*SIN('OddsRatio_working_3-way'!Y279/3)</f>
        <v>0.11486657426822512</v>
      </c>
      <c r="AD279" s="11">
        <f>'OddsRatio_working_3-way'!X279^(1/3)*SIN(('OddsRatio_working_3-way'!Y279+2*PI())/3)</f>
        <v>0.40101360588142843</v>
      </c>
      <c r="AE279" s="11">
        <f>'OddsRatio_working_3-way'!X279^(1/3)*SIN(('OddsRatio_working_3-way'!Y279+4*PI())/3)</f>
        <v>-0.51588018014965364</v>
      </c>
      <c r="AF279" s="11">
        <f>-'OddsRatio_working_3-way'!U279/(3*'OddsRatio_working_3-way'!X279^(1/3))*COS(('OddsRatio_working_3-way'!Y279)/3)</f>
        <v>0.52936887418334033</v>
      </c>
      <c r="AG279" s="11">
        <f>-'OddsRatio_working_3-way'!U279/(3*'OddsRatio_working_3-way'!X279^(1/3))*COS(('OddsRatio_working_3-way'!Y279+2*PI())/3)</f>
        <v>-0.36416180845364504</v>
      </c>
      <c r="AH279" s="11">
        <f>-'OddsRatio_working_3-way'!U279/(3*'OddsRatio_working_3-way'!X279^(1/3))*COS(('OddsRatio_working_3-way'!Y279+4*PI())/3)</f>
        <v>-0.16520706572969532</v>
      </c>
      <c r="AI279" s="11">
        <f>'OddsRatio_working_3-way'!U279/(3*'OddsRatio_working_3-way'!X279^(1/3))*SIN(('OddsRatio_working_3-way'!Y279)/3)</f>
        <v>-0.11486657426822511</v>
      </c>
      <c r="AJ279" s="11">
        <f>'OddsRatio_working_3-way'!U279/(3*'OddsRatio_working_3-way'!X279^(1/3))*SIN(('OddsRatio_working_3-way'!Y279+2*PI())/3)</f>
        <v>-0.40101360588142837</v>
      </c>
      <c r="AK279" s="11">
        <f>'OddsRatio_working_3-way'!U279/(3*'OddsRatio_working_3-way'!X279^(1/3))*SIN(('OddsRatio_working_3-way'!Y279+4*PI())/3)</f>
        <v>0.51588018014965353</v>
      </c>
      <c r="AL279" s="11">
        <f>'OddsRatio_working_3-way'!Z279+'OddsRatio_working_3-way'!AF279</f>
        <v>1.0587377483666809</v>
      </c>
      <c r="AM279" s="11">
        <f>'OddsRatio_working_3-way'!AA279+'OddsRatio_working_3-way'!AG279</f>
        <v>-0.72832361690729019</v>
      </c>
      <c r="AN279" s="11">
        <f>'OddsRatio_working_3-way'!AB279+'OddsRatio_working_3-way'!AH279</f>
        <v>-0.33041413145939069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1.0587377483666809</v>
      </c>
      <c r="AS279" s="11">
        <f>IF(('OddsRatio_working_3-way'!X279=0),IF(Q279&gt;0,-Q279^(1/3),(-Q279)^(1/3)),'OddsRatio_working_3-way'!AM279-'OddsRatio_working_3-way'!R279/3)</f>
        <v>-0.72832361690729019</v>
      </c>
      <c r="AT279" s="11">
        <f>IF(('OddsRatio_working_3-way'!X279=0),IF(Q279&gt;0,-Q279^(1/3),(-Q279)^(1/3)),'OddsRatio_working_3-way'!AN279-'OddsRatio_working_3-way'!R279/3)</f>
        <v>-0.33041413145939069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9">
        <f t="shared" si="65"/>
        <v>0.20545307544463492</v>
      </c>
      <c r="E280" s="9">
        <f t="shared" si="66"/>
        <v>0.25707970715672646</v>
      </c>
      <c r="F280" s="9">
        <f t="shared" si="67"/>
        <v>0.53746721739863856</v>
      </c>
      <c r="G280" s="9">
        <f t="shared" si="68"/>
        <v>1.0624427094030873</v>
      </c>
      <c r="H280" s="9">
        <f t="shared" si="69"/>
        <v>4.8672914622272367</v>
      </c>
      <c r="I280" s="9">
        <f t="shared" si="70"/>
        <v>3.889844169576397</v>
      </c>
      <c r="J280" s="9">
        <f t="shared" si="71"/>
        <v>1.8605785946165003</v>
      </c>
      <c r="K280" s="11">
        <f t="shared" si="72"/>
        <v>0.21551724137931036</v>
      </c>
      <c r="L280" s="11">
        <f t="shared" si="73"/>
        <v>0.26881720430107525</v>
      </c>
      <c r="M280" s="11">
        <f t="shared" si="74"/>
        <v>0.5524861878453039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-0.25669405539611223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0.22949839908062367</v>
      </c>
      <c r="Q280" s="11">
        <f>2*'OddsRatio_working_3-way'!K280*'OddsRatio_working_3-way'!L280*'OddsRatio_working_3-way'!M280</f>
        <v>6.4016289841178159E-2</v>
      </c>
      <c r="R280" s="11">
        <f t="shared" si="75"/>
        <v>0</v>
      </c>
      <c r="S280" s="11">
        <f t="shared" si="76"/>
        <v>-0.89405420287773263</v>
      </c>
      <c r="T280" s="11">
        <f t="shared" si="77"/>
        <v>-0.24938750428946521</v>
      </c>
      <c r="U280" s="11">
        <f>'OddsRatio_working_3-way'!S280-'OddsRatio_working_3-way'!R280^2/3</f>
        <v>-0.89405420287773263</v>
      </c>
      <c r="V280" s="11">
        <f>'OddsRatio_working_3-way'!S280*'OddsRatio_working_3-way'!R280/3-2*'OddsRatio_working_3-way'!R280^3/27-'OddsRatio_working_3-way'!T280</f>
        <v>0.24938750428946521</v>
      </c>
      <c r="W280" s="11">
        <f>'OddsRatio_working_3-way'!V280^2+4*'OddsRatio_working_3-way'!U280^3/27</f>
        <v>-4.367949560105848E-2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0.16269113597303519</v>
      </c>
      <c r="Y280" s="11">
        <f>IF('OddsRatio_working_3-way'!W280&gt;=0,IF('OddsRatio_working_3-way'!V280+SQRT('OddsRatio_working_3-way'!W280)&gt;0,0,PI()),ACOS('OddsRatio_working_3-way'!V280/(2*'OddsRatio_working_3-way'!X280)))</f>
        <v>0.69750884505122857</v>
      </c>
      <c r="Z280" s="11">
        <f>'OddsRatio_working_3-way'!X280^(1/3)*COS('OddsRatio_working_3-way'!Y280/3)</f>
        <v>0.53122135470154364</v>
      </c>
      <c r="AA280" s="11">
        <f>'OddsRatio_working_3-way'!X280^(1/3)*COS(('OddsRatio_working_3-way'!Y280+2*PI())/3)</f>
        <v>-0.37454393651079948</v>
      </c>
      <c r="AB280" s="11">
        <f>'OddsRatio_working_3-way'!X280^(1/3)*COS(('OddsRatio_working_3-way'!Y280+4*PI())/3)</f>
        <v>-0.15667741819074402</v>
      </c>
      <c r="AC280" s="11">
        <f>'OddsRatio_working_3-way'!X280^(1/3)*SIN('OddsRatio_working_3-way'!Y280/3)</f>
        <v>0.12578529299949062</v>
      </c>
      <c r="AD280" s="11">
        <f>'OddsRatio_working_3-way'!X280^(1/3)*SIN(('OddsRatio_working_3-way'!Y280+2*PI())/3)</f>
        <v>0.3971585417045756</v>
      </c>
      <c r="AE280" s="11">
        <f>'OddsRatio_working_3-way'!X280^(1/3)*SIN(('OddsRatio_working_3-way'!Y280+4*PI())/3)</f>
        <v>-0.52294383470406614</v>
      </c>
      <c r="AF280" s="11">
        <f>-'OddsRatio_working_3-way'!U280/(3*'OddsRatio_working_3-way'!X280^(1/3))*COS(('OddsRatio_working_3-way'!Y280)/3)</f>
        <v>0.53122135470154364</v>
      </c>
      <c r="AG280" s="11">
        <f>-'OddsRatio_working_3-way'!U280/(3*'OddsRatio_working_3-way'!X280^(1/3))*COS(('OddsRatio_working_3-way'!Y280+2*PI())/3)</f>
        <v>-0.37454393651079948</v>
      </c>
      <c r="AH280" s="11">
        <f>-'OddsRatio_working_3-way'!U280/(3*'OddsRatio_working_3-way'!X280^(1/3))*COS(('OddsRatio_working_3-way'!Y280+4*PI())/3)</f>
        <v>-0.15667741819074402</v>
      </c>
      <c r="AI280" s="11">
        <f>'OddsRatio_working_3-way'!U280/(3*'OddsRatio_working_3-way'!X280^(1/3))*SIN(('OddsRatio_working_3-way'!Y280)/3)</f>
        <v>-0.12578529299949062</v>
      </c>
      <c r="AJ280" s="11">
        <f>'OddsRatio_working_3-way'!U280/(3*'OddsRatio_working_3-way'!X280^(1/3))*SIN(('OddsRatio_working_3-way'!Y280+2*PI())/3)</f>
        <v>-0.3971585417045756</v>
      </c>
      <c r="AK280" s="11">
        <f>'OddsRatio_working_3-way'!U280/(3*'OddsRatio_working_3-way'!X280^(1/3))*SIN(('OddsRatio_working_3-way'!Y280+4*PI())/3)</f>
        <v>0.52294383470406614</v>
      </c>
      <c r="AL280" s="11">
        <f>'OddsRatio_working_3-way'!Z280+'OddsRatio_working_3-way'!AF280</f>
        <v>1.0624427094030873</v>
      </c>
      <c r="AM280" s="11">
        <f>'OddsRatio_working_3-way'!AA280+'OddsRatio_working_3-way'!AG280</f>
        <v>-0.74908787302159896</v>
      </c>
      <c r="AN280" s="11">
        <f>'OddsRatio_working_3-way'!AB280+'OddsRatio_working_3-way'!AH280</f>
        <v>-0.31335483638148803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1.0624427094030873</v>
      </c>
      <c r="AS280" s="11">
        <f>IF(('OddsRatio_working_3-way'!X280=0),IF(Q280&gt;0,-Q280^(1/3),(-Q280)^(1/3)),'OddsRatio_working_3-way'!AM280-'OddsRatio_working_3-way'!R280/3)</f>
        <v>-0.74908787302159896</v>
      </c>
      <c r="AT280" s="11">
        <f>IF(('OddsRatio_working_3-way'!X280=0),IF(Q280&gt;0,-Q280^(1/3),(-Q280)^(1/3)),'OddsRatio_working_3-way'!AN280-'OddsRatio_working_3-way'!R280/3)</f>
        <v>-0.31335483638148803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9">
        <f t="shared" si="65"/>
        <v>0.40624397592421391</v>
      </c>
      <c r="E281" s="9">
        <f t="shared" si="66"/>
        <v>0.30713387385837537</v>
      </c>
      <c r="F281" s="9">
        <f t="shared" si="67"/>
        <v>0.28662215021741083</v>
      </c>
      <c r="G281" s="9">
        <f t="shared" si="68"/>
        <v>1.059112292020745</v>
      </c>
      <c r="H281" s="9">
        <f t="shared" si="69"/>
        <v>2.4615749629886281</v>
      </c>
      <c r="I281" s="9">
        <f t="shared" si="70"/>
        <v>3.2559091820041868</v>
      </c>
      <c r="J281" s="9">
        <f t="shared" si="71"/>
        <v>3.4889138862487505</v>
      </c>
      <c r="K281" s="11">
        <f t="shared" si="72"/>
        <v>0.42016806722689076</v>
      </c>
      <c r="L281" s="11">
        <f t="shared" si="73"/>
        <v>0.31948881789137379</v>
      </c>
      <c r="M281" s="11">
        <f t="shared" si="74"/>
        <v>0.29850746268656714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-0.27679640832538255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0.23481807009199179</v>
      </c>
      <c r="Q281" s="11">
        <f>2*'OddsRatio_working_3-way'!K281*'OddsRatio_working_3-way'!L281*'OddsRatio_working_3-way'!M281</f>
        <v>8.0142686038222444E-2</v>
      </c>
      <c r="R281" s="11">
        <f t="shared" si="75"/>
        <v>0</v>
      </c>
      <c r="S281" s="11">
        <f t="shared" si="76"/>
        <v>-0.84834218591433475</v>
      </c>
      <c r="T281" s="11">
        <f t="shared" si="77"/>
        <v>-0.2895365822233224</v>
      </c>
      <c r="U281" s="11">
        <f>'OddsRatio_working_3-way'!S281-'OddsRatio_working_3-way'!R281^2/3</f>
        <v>-0.84834218591433475</v>
      </c>
      <c r="V281" s="11">
        <f>'OddsRatio_working_3-way'!S281*'OddsRatio_working_3-way'!R281/3-2*'OddsRatio_working_3-way'!R281^3/27-'OddsRatio_working_3-way'!T281</f>
        <v>0.2895365822233224</v>
      </c>
      <c r="W281" s="11">
        <f>'OddsRatio_working_3-way'!V281^2+4*'OddsRatio_working_3-way'!U281^3/27</f>
        <v>-6.6187441024824489E-3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0.15037467917509018</v>
      </c>
      <c r="Y281" s="11">
        <f>IF('OddsRatio_working_3-way'!W281&gt;=0,IF('OddsRatio_working_3-way'!V281+SQRT('OddsRatio_working_3-way'!W281)&gt;0,0,PI()),ACOS('OddsRatio_working_3-way'!V281/(2*'OddsRatio_working_3-way'!X281)))</f>
        <v>0.27392258830354455</v>
      </c>
      <c r="Z281" s="11">
        <f>'OddsRatio_working_3-way'!X281^(1/3)*COS('OddsRatio_working_3-way'!Y281/3)</f>
        <v>0.5295561460103726</v>
      </c>
      <c r="AA281" s="11">
        <f>'OddsRatio_working_3-way'!X281^(1/3)*COS(('OddsRatio_working_3-way'!Y281+2*PI())/3)</f>
        <v>-0.30676929405869263</v>
      </c>
      <c r="AB281" s="11">
        <f>'OddsRatio_working_3-way'!X281^(1/3)*COS(('OddsRatio_working_3-way'!Y281+4*PI())/3)</f>
        <v>-0.22278685195167991</v>
      </c>
      <c r="AC281" s="11">
        <f>'OddsRatio_working_3-way'!X281^(1/3)*SIN('OddsRatio_working_3-way'!Y281/3)</f>
        <v>4.8487285557685965E-2</v>
      </c>
      <c r="AD281" s="11">
        <f>'OddsRatio_working_3-way'!X281^(1/3)*SIN(('OddsRatio_working_3-way'!Y281+2*PI())/3)</f>
        <v>0.43436543239632119</v>
      </c>
      <c r="AE281" s="11">
        <f>'OddsRatio_working_3-way'!X281^(1/3)*SIN(('OddsRatio_working_3-way'!Y281+4*PI())/3)</f>
        <v>-0.48285271795400708</v>
      </c>
      <c r="AF281" s="11">
        <f>-'OddsRatio_working_3-way'!U281/(3*'OddsRatio_working_3-way'!X281^(1/3))*COS(('OddsRatio_working_3-way'!Y281)/3)</f>
        <v>0.52955614601037237</v>
      </c>
      <c r="AG281" s="11">
        <f>-'OddsRatio_working_3-way'!U281/(3*'OddsRatio_working_3-way'!X281^(1/3))*COS(('OddsRatio_working_3-way'!Y281+2*PI())/3)</f>
        <v>-0.30676929405869247</v>
      </c>
      <c r="AH281" s="11">
        <f>-'OddsRatio_working_3-way'!U281/(3*'OddsRatio_working_3-way'!X281^(1/3))*COS(('OddsRatio_working_3-way'!Y281+4*PI())/3)</f>
        <v>-0.2227868519516798</v>
      </c>
      <c r="AI281" s="11">
        <f>'OddsRatio_working_3-way'!U281/(3*'OddsRatio_working_3-way'!X281^(1/3))*SIN(('OddsRatio_working_3-way'!Y281)/3)</f>
        <v>-4.8487285557685944E-2</v>
      </c>
      <c r="AJ281" s="11">
        <f>'OddsRatio_working_3-way'!U281/(3*'OddsRatio_working_3-way'!X281^(1/3))*SIN(('OddsRatio_working_3-way'!Y281+2*PI())/3)</f>
        <v>-0.43436543239632103</v>
      </c>
      <c r="AK281" s="11">
        <f>'OddsRatio_working_3-way'!U281/(3*'OddsRatio_working_3-way'!X281^(1/3))*SIN(('OddsRatio_working_3-way'!Y281+4*PI())/3)</f>
        <v>0.48285271795400692</v>
      </c>
      <c r="AL281" s="11">
        <f>'OddsRatio_working_3-way'!Z281+'OddsRatio_working_3-way'!AF281</f>
        <v>1.059112292020745</v>
      </c>
      <c r="AM281" s="11">
        <f>'OddsRatio_working_3-way'!AA281+'OddsRatio_working_3-way'!AG281</f>
        <v>-0.61353858811738515</v>
      </c>
      <c r="AN281" s="11">
        <f>'OddsRatio_working_3-way'!AB281+'OddsRatio_working_3-way'!AH281</f>
        <v>-0.44557370390335971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1.059112292020745</v>
      </c>
      <c r="AS281" s="11">
        <f>IF(('OddsRatio_working_3-way'!X281=0),IF(Q281&gt;0,-Q281^(1/3),(-Q281)^(1/3)),'OddsRatio_working_3-way'!AM281-'OddsRatio_working_3-way'!R281/3)</f>
        <v>-0.61353858811738515</v>
      </c>
      <c r="AT281" s="11">
        <f>IF(('OddsRatio_working_3-way'!X281=0),IF(Q281&gt;0,-Q281^(1/3),(-Q281)^(1/3)),'OddsRatio_working_3-way'!AN281-'OddsRatio_working_3-way'!R281/3)</f>
        <v>-0.44557370390335971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9">
        <f t="shared" si="65"/>
        <v>0.46102252752759965</v>
      </c>
      <c r="E282" s="9">
        <f t="shared" si="66"/>
        <v>0.27912461722839765</v>
      </c>
      <c r="F282" s="9">
        <f t="shared" si="67"/>
        <v>0.2598528552440032</v>
      </c>
      <c r="G282" s="9">
        <f t="shared" si="68"/>
        <v>1.0628103642942304</v>
      </c>
      <c r="H282" s="9">
        <f t="shared" si="69"/>
        <v>2.1690914007236528</v>
      </c>
      <c r="I282" s="9">
        <f t="shared" si="70"/>
        <v>3.5826291852349801</v>
      </c>
      <c r="J282" s="9">
        <f t="shared" si="71"/>
        <v>3.848331776308537</v>
      </c>
      <c r="K282" s="11">
        <f t="shared" si="72"/>
        <v>0.47619047619047616</v>
      </c>
      <c r="L282" s="11">
        <f t="shared" si="73"/>
        <v>0.29154518950437314</v>
      </c>
      <c r="M282" s="11">
        <f t="shared" si="74"/>
        <v>0.27173913043478259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-0.27025424189196556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0.23427738442315699</v>
      </c>
      <c r="Q282" s="11">
        <f>2*'OddsRatio_working_3-way'!K282*'OddsRatio_working_3-way'!L282*'OddsRatio_working_3-way'!M282</f>
        <v>7.5451653598440235E-2</v>
      </c>
      <c r="R282" s="11">
        <f t="shared" si="75"/>
        <v>0</v>
      </c>
      <c r="S282" s="11">
        <f t="shared" si="76"/>
        <v>-0.86687773254937339</v>
      </c>
      <c r="T282" s="11">
        <f t="shared" si="77"/>
        <v>-0.27918767553925061</v>
      </c>
      <c r="U282" s="11">
        <f>'OddsRatio_working_3-way'!S282-'OddsRatio_working_3-way'!R282^2/3</f>
        <v>-0.86687773254937339</v>
      </c>
      <c r="V282" s="11">
        <f>'OddsRatio_working_3-way'!S282*'OddsRatio_working_3-way'!R282/3-2*'OddsRatio_working_3-way'!R282^3/27-'OddsRatio_working_3-way'!T282</f>
        <v>0.27918767553925061</v>
      </c>
      <c r="W282" s="11">
        <f>'OddsRatio_working_3-way'!V282^2+4*'OddsRatio_working_3-way'!U282^3/27</f>
        <v>-1.8563675988219161E-2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0.15532983789442148</v>
      </c>
      <c r="Y282" s="11">
        <f>IF('OddsRatio_working_3-way'!W282&gt;=0,IF('OddsRatio_working_3-way'!V282+SQRT('OddsRatio_working_3-way'!W282)&gt;0,0,PI()),ACOS('OddsRatio_working_3-way'!V282/(2*'OddsRatio_working_3-way'!X282)))</f>
        <v>0.45401605855174809</v>
      </c>
      <c r="Z282" s="11">
        <f>'OddsRatio_working_3-way'!X282^(1/3)*COS('OddsRatio_working_3-way'!Y282/3)</f>
        <v>0.53140518214711518</v>
      </c>
      <c r="AA282" s="11">
        <f>'OddsRatio_working_3-way'!X282^(1/3)*COS(('OddsRatio_working_3-way'!Y282+2*PI())/3)</f>
        <v>-0.33588686586311967</v>
      </c>
      <c r="AB282" s="11">
        <f>'OddsRatio_working_3-way'!X282^(1/3)*COS(('OddsRatio_working_3-way'!Y282+4*PI())/3)</f>
        <v>-0.19551831628399571</v>
      </c>
      <c r="AC282" s="11">
        <f>'OddsRatio_working_3-way'!X282^(1/3)*SIN('OddsRatio_working_3-way'!Y282/3)</f>
        <v>8.1041819885264793E-2</v>
      </c>
      <c r="AD282" s="11">
        <f>'OddsRatio_working_3-way'!X282^(1/3)*SIN(('OddsRatio_working_3-way'!Y282+2*PI())/3)</f>
        <v>0.41968947749946639</v>
      </c>
      <c r="AE282" s="11">
        <f>'OddsRatio_working_3-way'!X282^(1/3)*SIN(('OddsRatio_working_3-way'!Y282+4*PI())/3)</f>
        <v>-0.50073129738473088</v>
      </c>
      <c r="AF282" s="11">
        <f>-'OddsRatio_working_3-way'!U282/(3*'OddsRatio_working_3-way'!X282^(1/3))*COS(('OddsRatio_working_3-way'!Y282)/3)</f>
        <v>0.53140518214711518</v>
      </c>
      <c r="AG282" s="11">
        <f>-'OddsRatio_working_3-way'!U282/(3*'OddsRatio_working_3-way'!X282^(1/3))*COS(('OddsRatio_working_3-way'!Y282+2*PI())/3)</f>
        <v>-0.33588686586311967</v>
      </c>
      <c r="AH282" s="11">
        <f>-'OddsRatio_working_3-way'!U282/(3*'OddsRatio_working_3-way'!X282^(1/3))*COS(('OddsRatio_working_3-way'!Y282+4*PI())/3)</f>
        <v>-0.19551831628399571</v>
      </c>
      <c r="AI282" s="11">
        <f>'OddsRatio_working_3-way'!U282/(3*'OddsRatio_working_3-way'!X282^(1/3))*SIN(('OddsRatio_working_3-way'!Y282)/3)</f>
        <v>-8.1041819885264793E-2</v>
      </c>
      <c r="AJ282" s="11">
        <f>'OddsRatio_working_3-way'!U282/(3*'OddsRatio_working_3-way'!X282^(1/3))*SIN(('OddsRatio_working_3-way'!Y282+2*PI())/3)</f>
        <v>-0.41968947749946639</v>
      </c>
      <c r="AK282" s="11">
        <f>'OddsRatio_working_3-way'!U282/(3*'OddsRatio_working_3-way'!X282^(1/3))*SIN(('OddsRatio_working_3-way'!Y282+4*PI())/3)</f>
        <v>0.50073129738473088</v>
      </c>
      <c r="AL282" s="11">
        <f>'OddsRatio_working_3-way'!Z282+'OddsRatio_working_3-way'!AF282</f>
        <v>1.0628103642942304</v>
      </c>
      <c r="AM282" s="11">
        <f>'OddsRatio_working_3-way'!AA282+'OddsRatio_working_3-way'!AG282</f>
        <v>-0.67177373172623933</v>
      </c>
      <c r="AN282" s="11">
        <f>'OddsRatio_working_3-way'!AB282+'OddsRatio_working_3-way'!AH282</f>
        <v>-0.39103663256799143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1.0628103642942304</v>
      </c>
      <c r="AS282" s="11">
        <f>IF(('OddsRatio_working_3-way'!X282=0),IF(Q282&gt;0,-Q282^(1/3),(-Q282)^(1/3)),'OddsRatio_working_3-way'!AM282-'OddsRatio_working_3-way'!R282/3)</f>
        <v>-0.67177373172623933</v>
      </c>
      <c r="AT282" s="11">
        <f>IF(('OddsRatio_working_3-way'!X282=0),IF(Q282&gt;0,-Q282^(1/3),(-Q282)^(1/3)),'OddsRatio_working_3-way'!AN282-'OddsRatio_working_3-way'!R282/3)</f>
        <v>-0.39103663256799143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9">
        <f t="shared" si="65"/>
        <v>0.3976082335600562</v>
      </c>
      <c r="E283" s="9">
        <f t="shared" si="66"/>
        <v>0.29927368579536684</v>
      </c>
      <c r="F283" s="9">
        <f t="shared" si="67"/>
        <v>0.3031180806445769</v>
      </c>
      <c r="G283" s="9">
        <f t="shared" si="68"/>
        <v>1.0594674555722161</v>
      </c>
      <c r="H283" s="9">
        <f t="shared" si="69"/>
        <v>2.515038461468269</v>
      </c>
      <c r="I283" s="9">
        <f t="shared" si="70"/>
        <v>3.3414230768145985</v>
      </c>
      <c r="J283" s="9">
        <f t="shared" si="71"/>
        <v>3.2990443785917098</v>
      </c>
      <c r="K283" s="11">
        <f t="shared" si="72"/>
        <v>0.41152263374485593</v>
      </c>
      <c r="L283" s="11">
        <f t="shared" si="73"/>
        <v>0.3115264797507788</v>
      </c>
      <c r="M283" s="11">
        <f t="shared" si="74"/>
        <v>0.31545741324921134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-0.27734317102015527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0.23496629244745942</v>
      </c>
      <c r="Q283" s="11">
        <f>2*'OddsRatio_working_3-way'!K283*'OddsRatio_working_3-way'!L283*'OddsRatio_working_3-way'!M283</f>
        <v>8.0883405317541957E-2</v>
      </c>
      <c r="R283" s="11">
        <f t="shared" si="75"/>
        <v>0</v>
      </c>
      <c r="S283" s="11">
        <f t="shared" si="76"/>
        <v>-0.84720417518549174</v>
      </c>
      <c r="T283" s="11">
        <f t="shared" si="77"/>
        <v>-0.29163654911720882</v>
      </c>
      <c r="U283" s="11">
        <f>'OddsRatio_working_3-way'!S283-'OddsRatio_working_3-way'!R283^2/3</f>
        <v>-0.84720417518549174</v>
      </c>
      <c r="V283" s="11">
        <f>'OddsRatio_working_3-way'!S283*'OddsRatio_working_3-way'!R283/3-2*'OddsRatio_working_3-way'!R283^3/27-'OddsRatio_working_3-way'!T283</f>
        <v>0.29163654911720882</v>
      </c>
      <c r="W283" s="11">
        <f>'OddsRatio_working_3-way'!V283^2+4*'OddsRatio_working_3-way'!U283^3/27</f>
        <v>-5.0347840017333223E-3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0.15007219994283374</v>
      </c>
      <c r="Y283" s="11">
        <f>IF('OddsRatio_working_3-way'!W283&gt;=0,IF('OddsRatio_working_3-way'!V283+SQRT('OddsRatio_working_3-way'!W283)&gt;0,0,PI()),ACOS('OddsRatio_working_3-way'!V283/(2*'OddsRatio_working_3-way'!X283)))</f>
        <v>0.23866627305582289</v>
      </c>
      <c r="Z283" s="11">
        <f>'OddsRatio_working_3-way'!X283^(1/3)*COS('OddsRatio_working_3-way'!Y283/3)</f>
        <v>0.52973372778610817</v>
      </c>
      <c r="AA283" s="11">
        <f>'OddsRatio_working_3-way'!X283^(1/3)*COS(('OddsRatio_working_3-way'!Y283+2*PI())/3)</f>
        <v>-0.30144113122335137</v>
      </c>
      <c r="AB283" s="11">
        <f>'OddsRatio_working_3-way'!X283^(1/3)*COS(('OddsRatio_working_3-way'!Y283+4*PI())/3)</f>
        <v>-0.22829259656275697</v>
      </c>
      <c r="AC283" s="11">
        <f>'OddsRatio_working_3-way'!X283^(1/3)*SIN('OddsRatio_working_3-way'!Y283/3)</f>
        <v>4.2232326177120909E-2</v>
      </c>
      <c r="AD283" s="11">
        <f>'OddsRatio_working_3-way'!X283^(1/3)*SIN(('OddsRatio_working_3-way'!Y283+2*PI())/3)</f>
        <v>0.43764670241563974</v>
      </c>
      <c r="AE283" s="11">
        <f>'OddsRatio_working_3-way'!X283^(1/3)*SIN(('OddsRatio_working_3-way'!Y283+4*PI())/3)</f>
        <v>-0.4798790285927606</v>
      </c>
      <c r="AF283" s="11">
        <f>-'OddsRatio_working_3-way'!U283/(3*'OddsRatio_working_3-way'!X283^(1/3))*COS(('OddsRatio_working_3-way'!Y283)/3)</f>
        <v>0.52973372778610806</v>
      </c>
      <c r="AG283" s="11">
        <f>-'OddsRatio_working_3-way'!U283/(3*'OddsRatio_working_3-way'!X283^(1/3))*COS(('OddsRatio_working_3-way'!Y283+2*PI())/3)</f>
        <v>-0.30144113122335131</v>
      </c>
      <c r="AH283" s="11">
        <f>-'OddsRatio_working_3-way'!U283/(3*'OddsRatio_working_3-way'!X283^(1/3))*COS(('OddsRatio_working_3-way'!Y283+4*PI())/3)</f>
        <v>-0.22829259656275691</v>
      </c>
      <c r="AI283" s="11">
        <f>'OddsRatio_working_3-way'!U283/(3*'OddsRatio_working_3-way'!X283^(1/3))*SIN(('OddsRatio_working_3-way'!Y283)/3)</f>
        <v>-4.2232326177120902E-2</v>
      </c>
      <c r="AJ283" s="11">
        <f>'OddsRatio_working_3-way'!U283/(3*'OddsRatio_working_3-way'!X283^(1/3))*SIN(('OddsRatio_working_3-way'!Y283+2*PI())/3)</f>
        <v>-0.43764670241563969</v>
      </c>
      <c r="AK283" s="11">
        <f>'OddsRatio_working_3-way'!U283/(3*'OddsRatio_working_3-way'!X283^(1/3))*SIN(('OddsRatio_working_3-way'!Y283+4*PI())/3)</f>
        <v>0.47987902859276049</v>
      </c>
      <c r="AL283" s="11">
        <f>'OddsRatio_working_3-way'!Z283+'OddsRatio_working_3-way'!AF283</f>
        <v>1.0594674555722161</v>
      </c>
      <c r="AM283" s="11">
        <f>'OddsRatio_working_3-way'!AA283+'OddsRatio_working_3-way'!AG283</f>
        <v>-0.60288226244670273</v>
      </c>
      <c r="AN283" s="11">
        <f>'OddsRatio_working_3-way'!AB283+'OddsRatio_working_3-way'!AH283</f>
        <v>-0.45658519312551388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1.0594674555722161</v>
      </c>
      <c r="AS283" s="11">
        <f>IF(('OddsRatio_working_3-way'!X283=0),IF(Q283&gt;0,-Q283^(1/3),(-Q283)^(1/3)),'OddsRatio_working_3-way'!AM283-'OddsRatio_working_3-way'!R283/3)</f>
        <v>-0.60288226244670273</v>
      </c>
      <c r="AT283" s="11">
        <f>IF(('OddsRatio_working_3-way'!X283=0),IF(Q283&gt;0,-Q283^(1/3),(-Q283)^(1/3)),'OddsRatio_working_3-way'!AN283-'OddsRatio_working_3-way'!R283/3)</f>
        <v>-0.45658519312551388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9">
        <f t="shared" si="65"/>
        <v>0.53024384038883832</v>
      </c>
      <c r="E284" s="9">
        <f t="shared" si="66"/>
        <v>0.24545585962077154</v>
      </c>
      <c r="F284" s="9">
        <f t="shared" si="67"/>
        <v>0.22430029999039</v>
      </c>
      <c r="G284" s="9">
        <f t="shared" si="68"/>
        <v>1.0673792574844729</v>
      </c>
      <c r="H284" s="9">
        <f t="shared" si="69"/>
        <v>1.8859247837121129</v>
      </c>
      <c r="I284" s="9">
        <f t="shared" si="70"/>
        <v>4.0740522615552814</v>
      </c>
      <c r="J284" s="9">
        <f t="shared" si="71"/>
        <v>4.4583087942496924</v>
      </c>
      <c r="K284" s="11">
        <f t="shared" si="72"/>
        <v>0.54644808743169393</v>
      </c>
      <c r="L284" s="11">
        <f t="shared" si="73"/>
        <v>0.25773195876288663</v>
      </c>
      <c r="M284" s="11">
        <f t="shared" si="74"/>
        <v>0.23584905660377356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-0.25725683272693645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0.23085332423472288</v>
      </c>
      <c r="Q284" s="11">
        <f>2*'OddsRatio_working_3-way'!K284*'OddsRatio_working_3-way'!L284*'OddsRatio_working_3-way'!M284</f>
        <v>6.6432611290567739E-2</v>
      </c>
      <c r="R284" s="11">
        <f t="shared" si="75"/>
        <v>0</v>
      </c>
      <c r="S284" s="11">
        <f t="shared" si="76"/>
        <v>-0.89736518088816164</v>
      </c>
      <c r="T284" s="11">
        <f t="shared" si="77"/>
        <v>-0.25823458442824798</v>
      </c>
      <c r="U284" s="11">
        <f>'OddsRatio_working_3-way'!S284-'OddsRatio_working_3-way'!R284^2/3</f>
        <v>-0.89736518088816164</v>
      </c>
      <c r="V284" s="11">
        <f>'OddsRatio_working_3-way'!S284*'OddsRatio_working_3-way'!R284/3-2*'OddsRatio_working_3-way'!R284^3/27-'OddsRatio_working_3-way'!T284</f>
        <v>0.25823458442824798</v>
      </c>
      <c r="W284" s="11">
        <f>'OddsRatio_working_3-way'!V284^2+4*'OddsRatio_working_3-way'!U284^3/27</f>
        <v>-4.036913872373793E-2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0.16359572069477235</v>
      </c>
      <c r="Y284" s="11">
        <f>IF('OddsRatio_working_3-way'!W284&gt;=0,IF('OddsRatio_working_3-way'!V284+SQRT('OddsRatio_working_3-way'!W284)&gt;0,0,PI()),ACOS('OddsRatio_working_3-way'!V284/(2*'OddsRatio_working_3-way'!X284)))</f>
        <v>0.66121591953190229</v>
      </c>
      <c r="Z284" s="11">
        <f>'OddsRatio_working_3-way'!X284^(1/3)*COS('OddsRatio_working_3-way'!Y284/3)</f>
        <v>0.53368962874223647</v>
      </c>
      <c r="AA284" s="11">
        <f>'OddsRatio_working_3-way'!X284^(1/3)*COS(('OddsRatio_working_3-way'!Y284+2*PI())/3)</f>
        <v>-0.37039591456696741</v>
      </c>
      <c r="AB284" s="11">
        <f>'OddsRatio_working_3-way'!X284^(1/3)*COS(('OddsRatio_working_3-way'!Y284+4*PI())/3)</f>
        <v>-0.16329371417526914</v>
      </c>
      <c r="AC284" s="11">
        <f>'OddsRatio_working_3-way'!X284^(1/3)*SIN('OddsRatio_working_3-way'!Y284/3)</f>
        <v>0.11957051114591097</v>
      </c>
      <c r="AD284" s="11">
        <f>'OddsRatio_working_3-way'!X284^(1/3)*SIN(('OddsRatio_working_3-way'!Y284+2*PI())/3)</f>
        <v>0.40240352065410701</v>
      </c>
      <c r="AE284" s="11">
        <f>'OddsRatio_working_3-way'!X284^(1/3)*SIN(('OddsRatio_working_3-way'!Y284+4*PI())/3)</f>
        <v>-0.52197403180001789</v>
      </c>
      <c r="AF284" s="11">
        <f>-'OddsRatio_working_3-way'!U284/(3*'OddsRatio_working_3-way'!X284^(1/3))*COS(('OddsRatio_working_3-way'!Y284)/3)</f>
        <v>0.53368962874223647</v>
      </c>
      <c r="AG284" s="11">
        <f>-'OddsRatio_working_3-way'!U284/(3*'OddsRatio_working_3-way'!X284^(1/3))*COS(('OddsRatio_working_3-way'!Y284+2*PI())/3)</f>
        <v>-0.37039591456696741</v>
      </c>
      <c r="AH284" s="11">
        <f>-'OddsRatio_working_3-way'!U284/(3*'OddsRatio_working_3-way'!X284^(1/3))*COS(('OddsRatio_working_3-way'!Y284+4*PI())/3)</f>
        <v>-0.16329371417526914</v>
      </c>
      <c r="AI284" s="11">
        <f>'OddsRatio_working_3-way'!U284/(3*'OddsRatio_working_3-way'!X284^(1/3))*SIN(('OddsRatio_working_3-way'!Y284)/3)</f>
        <v>-0.11957051114591097</v>
      </c>
      <c r="AJ284" s="11">
        <f>'OddsRatio_working_3-way'!U284/(3*'OddsRatio_working_3-way'!X284^(1/3))*SIN(('OddsRatio_working_3-way'!Y284+2*PI())/3)</f>
        <v>-0.40240352065410701</v>
      </c>
      <c r="AK284" s="11">
        <f>'OddsRatio_working_3-way'!U284/(3*'OddsRatio_working_3-way'!X284^(1/3))*SIN(('OddsRatio_working_3-way'!Y284+4*PI())/3)</f>
        <v>0.52197403180001789</v>
      </c>
      <c r="AL284" s="11">
        <f>'OddsRatio_working_3-way'!Z284+'OddsRatio_working_3-way'!AF284</f>
        <v>1.0673792574844729</v>
      </c>
      <c r="AM284" s="11">
        <f>'OddsRatio_working_3-way'!AA284+'OddsRatio_working_3-way'!AG284</f>
        <v>-0.74079182913393482</v>
      </c>
      <c r="AN284" s="11">
        <f>'OddsRatio_working_3-way'!AB284+'OddsRatio_working_3-way'!AH284</f>
        <v>-0.32658742835053828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1.0673792574844729</v>
      </c>
      <c r="AS284" s="11">
        <f>IF(('OddsRatio_working_3-way'!X284=0),IF(Q284&gt;0,-Q284^(1/3),(-Q284)^(1/3)),'OddsRatio_working_3-way'!AM284-'OddsRatio_working_3-way'!R284/3)</f>
        <v>-0.74079182913393482</v>
      </c>
      <c r="AT284" s="11">
        <f>IF(('OddsRatio_working_3-way'!X284=0),IF(Q284&gt;0,-Q284^(1/3),(-Q284)^(1/3)),'OddsRatio_working_3-way'!AN284-'OddsRatio_working_3-way'!R284/3)</f>
        <v>-0.32658742835053828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9">
        <f t="shared" si="65"/>
        <v>0.8004426243851257</v>
      </c>
      <c r="E285" s="9">
        <f t="shared" si="66"/>
        <v>0.13205353968301231</v>
      </c>
      <c r="F285" s="9">
        <f t="shared" si="67"/>
        <v>6.7503835931861933E-2</v>
      </c>
      <c r="G285" s="9">
        <f t="shared" si="68"/>
        <v>1.1332217356170895</v>
      </c>
      <c r="H285" s="9">
        <f t="shared" si="69"/>
        <v>1.2493087818357598</v>
      </c>
      <c r="I285" s="9">
        <f t="shared" si="70"/>
        <v>7.5726860665791182</v>
      </c>
      <c r="J285" s="9">
        <f t="shared" si="71"/>
        <v>14.813972957172323</v>
      </c>
      <c r="K285" s="11">
        <f t="shared" si="72"/>
        <v>0.81967213114754101</v>
      </c>
      <c r="L285" s="11">
        <f t="shared" si="73"/>
        <v>0.14705882352941177</v>
      </c>
      <c r="M285" s="11">
        <f t="shared" si="74"/>
        <v>7.5815011372251703E-2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-0.14214802862692943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0.16641650881011374</v>
      </c>
      <c r="Q285" s="11">
        <f>2*'OddsRatio_working_3-way'!K285*'OddsRatio_working_3-way'!L285*'OddsRatio_working_3-way'!M285</f>
        <v>1.8277485866020179E-2</v>
      </c>
      <c r="R285" s="11">
        <f t="shared" si="75"/>
        <v>0</v>
      </c>
      <c r="S285" s="11">
        <f t="shared" si="76"/>
        <v>-1.1707268149801602</v>
      </c>
      <c r="T285" s="11">
        <f t="shared" si="77"/>
        <v>-0.12858064964087426</v>
      </c>
      <c r="U285" s="11">
        <f>'OddsRatio_working_3-way'!S285-'OddsRatio_working_3-way'!R285^2/3</f>
        <v>-1.1707268149801602</v>
      </c>
      <c r="V285" s="11">
        <f>'OddsRatio_working_3-way'!S285*'OddsRatio_working_3-way'!R285/3-2*'OddsRatio_working_3-way'!R285^3/27-'OddsRatio_working_3-way'!T285</f>
        <v>0.12858064964087426</v>
      </c>
      <c r="W285" s="11">
        <f>'OddsRatio_working_3-way'!V285^2+4*'OddsRatio_working_3-way'!U285^3/27</f>
        <v>-0.22118548552394923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0.2437819050842466</v>
      </c>
      <c r="Y285" s="11">
        <f>IF('OddsRatio_working_3-way'!W285&gt;=0,IF('OddsRatio_working_3-way'!V285+SQRT('OddsRatio_working_3-way'!W285)&gt;0,0,PI()),ACOS('OddsRatio_working_3-way'!V285/(2*'OddsRatio_working_3-way'!X285)))</f>
        <v>1.3039189377072957</v>
      </c>
      <c r="Z285" s="11">
        <f>'OddsRatio_working_3-way'!X285^(1/3)*COS('OddsRatio_working_3-way'!Y285/3)</f>
        <v>0.56661086780854475</v>
      </c>
      <c r="AA285" s="11">
        <f>'OddsRatio_working_3-way'!X285^(1/3)*COS(('OddsRatio_working_3-way'!Y285+2*PI())/3)</f>
        <v>-0.51111192438682185</v>
      </c>
      <c r="AB285" s="11">
        <f>'OddsRatio_working_3-way'!X285^(1/3)*COS(('OddsRatio_working_3-way'!Y285+4*PI())/3)</f>
        <v>-5.5498943421722735E-2</v>
      </c>
      <c r="AC285" s="11">
        <f>'OddsRatio_working_3-way'!X285^(1/3)*SIN('OddsRatio_working_3-way'!Y285/3)</f>
        <v>0.26304827720648771</v>
      </c>
      <c r="AD285" s="11">
        <f>'OddsRatio_working_3-way'!X285^(1/3)*SIN(('OddsRatio_working_3-way'!Y285+2*PI())/3)</f>
        <v>0.3591752669793023</v>
      </c>
      <c r="AE285" s="11">
        <f>'OddsRatio_working_3-way'!X285^(1/3)*SIN(('OddsRatio_working_3-way'!Y285+4*PI())/3)</f>
        <v>-0.62222354418578996</v>
      </c>
      <c r="AF285" s="11">
        <f>-'OddsRatio_working_3-way'!U285/(3*'OddsRatio_working_3-way'!X285^(1/3))*COS(('OddsRatio_working_3-way'!Y285)/3)</f>
        <v>0.56661086780854475</v>
      </c>
      <c r="AG285" s="11">
        <f>-'OddsRatio_working_3-way'!U285/(3*'OddsRatio_working_3-way'!X285^(1/3))*COS(('OddsRatio_working_3-way'!Y285+2*PI())/3)</f>
        <v>-0.51111192438682185</v>
      </c>
      <c r="AH285" s="11">
        <f>-'OddsRatio_working_3-way'!U285/(3*'OddsRatio_working_3-way'!X285^(1/3))*COS(('OddsRatio_working_3-way'!Y285+4*PI())/3)</f>
        <v>-5.5498943421722735E-2</v>
      </c>
      <c r="AI285" s="11">
        <f>'OddsRatio_working_3-way'!U285/(3*'OddsRatio_working_3-way'!X285^(1/3))*SIN(('OddsRatio_working_3-way'!Y285)/3)</f>
        <v>-0.26304827720648771</v>
      </c>
      <c r="AJ285" s="11">
        <f>'OddsRatio_working_3-way'!U285/(3*'OddsRatio_working_3-way'!X285^(1/3))*SIN(('OddsRatio_working_3-way'!Y285+2*PI())/3)</f>
        <v>-0.3591752669793023</v>
      </c>
      <c r="AK285" s="11">
        <f>'OddsRatio_working_3-way'!U285/(3*'OddsRatio_working_3-way'!X285^(1/3))*SIN(('OddsRatio_working_3-way'!Y285+4*PI())/3)</f>
        <v>0.62222354418578996</v>
      </c>
      <c r="AL285" s="11">
        <f>'OddsRatio_working_3-way'!Z285+'OddsRatio_working_3-way'!AF285</f>
        <v>1.1332217356170895</v>
      </c>
      <c r="AM285" s="11">
        <f>'OddsRatio_working_3-way'!AA285+'OddsRatio_working_3-way'!AG285</f>
        <v>-1.0222238487736437</v>
      </c>
      <c r="AN285" s="11">
        <f>'OddsRatio_working_3-way'!AB285+'OddsRatio_working_3-way'!AH285</f>
        <v>-0.11099788684344547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1.1332217356170895</v>
      </c>
      <c r="AS285" s="11">
        <f>IF(('OddsRatio_working_3-way'!X285=0),IF(Q285&gt;0,-Q285^(1/3),(-Q285)^(1/3)),'OddsRatio_working_3-way'!AM285-'OddsRatio_working_3-way'!R285/3)</f>
        <v>-1.0222238487736437</v>
      </c>
      <c r="AT285" s="11">
        <f>IF(('OddsRatio_working_3-way'!X285=0),IF(Q285&gt;0,-Q285^(1/3),(-Q285)^(1/3)),'OddsRatio_working_3-way'!AN285-'OddsRatio_working_3-way'!R285/3)</f>
        <v>-0.11099788684344547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9">
        <f t="shared" si="65"/>
        <v>0.3446858527953286</v>
      </c>
      <c r="E286" s="9">
        <f t="shared" si="66"/>
        <v>0.32033080590681795</v>
      </c>
      <c r="F286" s="9">
        <f t="shared" si="67"/>
        <v>0.33498334129785345</v>
      </c>
      <c r="G286" s="9">
        <f t="shared" si="68"/>
        <v>1.0503825790761088</v>
      </c>
      <c r="H286" s="9">
        <f t="shared" si="69"/>
        <v>2.9011924681277566</v>
      </c>
      <c r="I286" s="9">
        <f t="shared" si="70"/>
        <v>3.1217728097337387</v>
      </c>
      <c r="J286" s="9">
        <f t="shared" si="71"/>
        <v>2.9852230744538457</v>
      </c>
      <c r="K286" s="11">
        <f t="shared" si="72"/>
        <v>0.35587188612099646</v>
      </c>
      <c r="L286" s="11">
        <f t="shared" si="73"/>
        <v>0.33112582781456956</v>
      </c>
      <c r="M286" s="11">
        <f t="shared" si="74"/>
        <v>0.34602076124567471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-0.28176084616595931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0.23323027436606014</v>
      </c>
      <c r="Q286" s="11">
        <f>2*'OddsRatio_working_3-way'!K286*'OddsRatio_working_3-way'!L286*'OddsRatio_working_3-way'!M286</f>
        <v>8.1549046981139905E-2</v>
      </c>
      <c r="R286" s="11">
        <f t="shared" si="75"/>
        <v>0</v>
      </c>
      <c r="S286" s="11">
        <f t="shared" si="76"/>
        <v>-0.82775970309475044</v>
      </c>
      <c r="T286" s="11">
        <f t="shared" si="77"/>
        <v>-0.28942646961354912</v>
      </c>
      <c r="U286" s="11">
        <f>'OddsRatio_working_3-way'!S286-'OddsRatio_working_3-way'!R286^2/3</f>
        <v>-0.82775970309475044</v>
      </c>
      <c r="V286" s="11">
        <f>'OddsRatio_working_3-way'!S286*'OddsRatio_working_3-way'!R286/3-2*'OddsRatio_working_3-way'!R286^3/27-'OddsRatio_working_3-way'!T286</f>
        <v>0.28942646961354912</v>
      </c>
      <c r="W286" s="11">
        <f>'OddsRatio_working_3-way'!V286^2+4*'OddsRatio_working_3-way'!U286^3/27</f>
        <v>-2.5742450604235301E-4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0.14493542167031237</v>
      </c>
      <c r="Y286" s="11">
        <f>IF('OddsRatio_working_3-way'!W286&gt;=0,IF('OddsRatio_working_3-way'!V286+SQRT('OddsRatio_working_3-way'!W286)&gt;0,0,PI()),ACOS('OddsRatio_working_3-way'!V286/(2*'OddsRatio_working_3-way'!X286)))</f>
        <v>5.5378656412466087E-2</v>
      </c>
      <c r="Z286" s="11">
        <f>'OddsRatio_working_3-way'!X286^(1/3)*COS('OddsRatio_working_3-way'!Y286/3)</f>
        <v>0.52519128953805438</v>
      </c>
      <c r="AA286" s="11">
        <f>'OddsRatio_working_3-way'!X286^(1/3)*COS(('OddsRatio_working_3-way'!Y286+2*PI())/3)</f>
        <v>-0.27099253816505786</v>
      </c>
      <c r="AB286" s="11">
        <f>'OddsRatio_working_3-way'!X286^(1/3)*COS(('OddsRatio_working_3-way'!Y286+4*PI())/3)</f>
        <v>-0.25419875137299619</v>
      </c>
      <c r="AC286" s="11">
        <f>'OddsRatio_working_3-way'!X286^(1/3)*SIN('OddsRatio_working_3-way'!Y286/3)</f>
        <v>9.6958973251100103E-3</v>
      </c>
      <c r="AD286" s="11">
        <f>'OddsRatio_working_3-way'!X286^(1/3)*SIN(('OddsRatio_working_3-way'!Y286+2*PI())/3)</f>
        <v>0.44998104992370869</v>
      </c>
      <c r="AE286" s="11">
        <f>'OddsRatio_working_3-way'!X286^(1/3)*SIN(('OddsRatio_working_3-way'!Y286+4*PI())/3)</f>
        <v>-0.45967694724881863</v>
      </c>
      <c r="AF286" s="11">
        <f>-'OddsRatio_working_3-way'!U286/(3*'OddsRatio_working_3-way'!X286^(1/3))*COS(('OddsRatio_working_3-way'!Y286)/3)</f>
        <v>0.52519128953805427</v>
      </c>
      <c r="AG286" s="11">
        <f>-'OddsRatio_working_3-way'!U286/(3*'OddsRatio_working_3-way'!X286^(1/3))*COS(('OddsRatio_working_3-way'!Y286+2*PI())/3)</f>
        <v>-0.27099253816505781</v>
      </c>
      <c r="AH286" s="11">
        <f>-'OddsRatio_working_3-way'!U286/(3*'OddsRatio_working_3-way'!X286^(1/3))*COS(('OddsRatio_working_3-way'!Y286+4*PI())/3)</f>
        <v>-0.25419875137299613</v>
      </c>
      <c r="AI286" s="11">
        <f>'OddsRatio_working_3-way'!U286/(3*'OddsRatio_working_3-way'!X286^(1/3))*SIN(('OddsRatio_working_3-way'!Y286)/3)</f>
        <v>-9.6958973251100086E-3</v>
      </c>
      <c r="AJ286" s="11">
        <f>'OddsRatio_working_3-way'!U286/(3*'OddsRatio_working_3-way'!X286^(1/3))*SIN(('OddsRatio_working_3-way'!Y286+2*PI())/3)</f>
        <v>-0.44998104992370858</v>
      </c>
      <c r="AK286" s="11">
        <f>'OddsRatio_working_3-way'!U286/(3*'OddsRatio_working_3-way'!X286^(1/3))*SIN(('OddsRatio_working_3-way'!Y286+4*PI())/3)</f>
        <v>0.45967694724881858</v>
      </c>
      <c r="AL286" s="11">
        <f>'OddsRatio_working_3-way'!Z286+'OddsRatio_working_3-way'!AF286</f>
        <v>1.0503825790761088</v>
      </c>
      <c r="AM286" s="11">
        <f>'OddsRatio_working_3-way'!AA286+'OddsRatio_working_3-way'!AG286</f>
        <v>-0.54198507633011572</v>
      </c>
      <c r="AN286" s="11">
        <f>'OddsRatio_working_3-way'!AB286+'OddsRatio_working_3-way'!AH286</f>
        <v>-0.50839750274599238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1.0503825790761088</v>
      </c>
      <c r="AS286" s="11">
        <f>IF(('OddsRatio_working_3-way'!X286=0),IF(Q286&gt;0,-Q286^(1/3),(-Q286)^(1/3)),'OddsRatio_working_3-way'!AM286-'OddsRatio_working_3-way'!R286/3)</f>
        <v>-0.54198507633011572</v>
      </c>
      <c r="AT286" s="11">
        <f>IF(('OddsRatio_working_3-way'!X286=0),IF(Q286&gt;0,-Q286^(1/3),(-Q286)^(1/3)),'OddsRatio_working_3-way'!AN286-'OddsRatio_working_3-way'!R286/3)</f>
        <v>-0.50839750274599238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9">
        <f t="shared" si="65"/>
        <v>0.19564060859467827</v>
      </c>
      <c r="E287" s="9">
        <f t="shared" si="66"/>
        <v>0.24844858590608501</v>
      </c>
      <c r="F287" s="9">
        <f t="shared" si="67"/>
        <v>0.55591080549923666</v>
      </c>
      <c r="G287" s="9">
        <f t="shared" si="68"/>
        <v>1.0651329676336554</v>
      </c>
      <c r="H287" s="9">
        <f t="shared" si="69"/>
        <v>5.1114132550659095</v>
      </c>
      <c r="I287" s="9">
        <f t="shared" si="70"/>
        <v>4.024977628079581</v>
      </c>
      <c r="J287" s="9">
        <f t="shared" si="71"/>
        <v>1.7988497257252416</v>
      </c>
      <c r="K287" s="11">
        <f t="shared" si="72"/>
        <v>0.20576131687242796</v>
      </c>
      <c r="L287" s="11">
        <f t="shared" si="73"/>
        <v>0.26041666666666669</v>
      </c>
      <c r="M287" s="11">
        <f t="shared" si="74"/>
        <v>0.5714285714285714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-0.25174529688418568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0.22811336468743876</v>
      </c>
      <c r="Q287" s="11">
        <f>2*'OddsRatio_working_3-way'!K287*'OddsRatio_working_3-way'!L287*'OddsRatio_working_3-way'!M287</f>
        <v>6.1238487164413082E-2</v>
      </c>
      <c r="R287" s="11">
        <f t="shared" si="75"/>
        <v>0</v>
      </c>
      <c r="S287" s="11">
        <f t="shared" si="76"/>
        <v>-0.90612761195845226</v>
      </c>
      <c r="T287" s="11">
        <f t="shared" si="77"/>
        <v>-0.24325573475394688</v>
      </c>
      <c r="U287" s="11">
        <f>'OddsRatio_working_3-way'!S287-'OddsRatio_working_3-way'!R287^2/3</f>
        <v>-0.90612761195845226</v>
      </c>
      <c r="V287" s="11">
        <f>'OddsRatio_working_3-way'!S287*'OddsRatio_working_3-way'!R287/3-2*'OddsRatio_working_3-way'!R287^3/27-'OddsRatio_working_3-way'!T287</f>
        <v>0.24325573475394688</v>
      </c>
      <c r="W287" s="11">
        <f>'OddsRatio_working_3-way'!V287^2+4*'OddsRatio_working_3-way'!U287^3/27</f>
        <v>-5.1047640951210976E-2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0.16599773601008352</v>
      </c>
      <c r="Y287" s="11">
        <f>IF('OddsRatio_working_3-way'!W287&gt;=0,IF('OddsRatio_working_3-way'!V287+SQRT('OddsRatio_working_3-way'!W287)&gt;0,0,PI()),ACOS('OddsRatio_working_3-way'!V287/(2*'OddsRatio_working_3-way'!X287)))</f>
        <v>0.74850369441025222</v>
      </c>
      <c r="Z287" s="11">
        <f>'OddsRatio_working_3-way'!X287^(1/3)*COS('OddsRatio_working_3-way'!Y287/3)</f>
        <v>0.5325664838168277</v>
      </c>
      <c r="AA287" s="11">
        <f>'OddsRatio_working_3-way'!X287^(1/3)*COS(('OddsRatio_working_3-way'!Y287+2*PI())/3)</f>
        <v>-0.38380604065762897</v>
      </c>
      <c r="AB287" s="11">
        <f>'OddsRatio_working_3-way'!X287^(1/3)*COS(('OddsRatio_working_3-way'!Y287+4*PI())/3)</f>
        <v>-0.14876044315919881</v>
      </c>
      <c r="AC287" s="11">
        <f>'OddsRatio_working_3-way'!X287^(1/3)*SIN('OddsRatio_working_3-way'!Y287/3)</f>
        <v>0.13570363898755508</v>
      </c>
      <c r="AD287" s="11">
        <f>'OddsRatio_working_3-way'!X287^(1/3)*SIN(('OddsRatio_working_3-way'!Y287+2*PI())/3)</f>
        <v>0.3933642846957493</v>
      </c>
      <c r="AE287" s="11">
        <f>'OddsRatio_working_3-way'!X287^(1/3)*SIN(('OddsRatio_working_3-way'!Y287+4*PI())/3)</f>
        <v>-0.52906792368330446</v>
      </c>
      <c r="AF287" s="11">
        <f>-'OddsRatio_working_3-way'!U287/(3*'OddsRatio_working_3-way'!X287^(1/3))*COS(('OddsRatio_working_3-way'!Y287)/3)</f>
        <v>0.5325664838168277</v>
      </c>
      <c r="AG287" s="11">
        <f>-'OddsRatio_working_3-way'!U287/(3*'OddsRatio_working_3-way'!X287^(1/3))*COS(('OddsRatio_working_3-way'!Y287+2*PI())/3)</f>
        <v>-0.38380604065762897</v>
      </c>
      <c r="AH287" s="11">
        <f>-'OddsRatio_working_3-way'!U287/(3*'OddsRatio_working_3-way'!X287^(1/3))*COS(('OddsRatio_working_3-way'!Y287+4*PI())/3)</f>
        <v>-0.14876044315919881</v>
      </c>
      <c r="AI287" s="11">
        <f>'OddsRatio_working_3-way'!U287/(3*'OddsRatio_working_3-way'!X287^(1/3))*SIN(('OddsRatio_working_3-way'!Y287)/3)</f>
        <v>-0.13570363898755508</v>
      </c>
      <c r="AJ287" s="11">
        <f>'OddsRatio_working_3-way'!U287/(3*'OddsRatio_working_3-way'!X287^(1/3))*SIN(('OddsRatio_working_3-way'!Y287+2*PI())/3)</f>
        <v>-0.3933642846957493</v>
      </c>
      <c r="AK287" s="11">
        <f>'OddsRatio_working_3-way'!U287/(3*'OddsRatio_working_3-way'!X287^(1/3))*SIN(('OddsRatio_working_3-way'!Y287+4*PI())/3)</f>
        <v>0.52906792368330446</v>
      </c>
      <c r="AL287" s="11">
        <f>'OddsRatio_working_3-way'!Z287+'OddsRatio_working_3-way'!AF287</f>
        <v>1.0651329676336554</v>
      </c>
      <c r="AM287" s="11">
        <f>'OddsRatio_working_3-way'!AA287+'OddsRatio_working_3-way'!AG287</f>
        <v>-0.76761208131525793</v>
      </c>
      <c r="AN287" s="11">
        <f>'OddsRatio_working_3-way'!AB287+'OddsRatio_working_3-way'!AH287</f>
        <v>-0.29752088631839763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1.0651329676336554</v>
      </c>
      <c r="AS287" s="11">
        <f>IF(('OddsRatio_working_3-way'!X287=0),IF(Q287&gt;0,-Q287^(1/3),(-Q287)^(1/3)),'OddsRatio_working_3-way'!AM287-'OddsRatio_working_3-way'!R287/3)</f>
        <v>-0.76761208131525793</v>
      </c>
      <c r="AT287" s="11">
        <f>IF(('OddsRatio_working_3-way'!X287=0),IF(Q287&gt;0,-Q287^(1/3),(-Q287)^(1/3)),'OddsRatio_working_3-way'!AN287-'OddsRatio_working_3-way'!R287/3)</f>
        <v>-0.29752088631839763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 t="shared" ref="C2:C65" si="0">IF(A2="","",((1/A2)+(1/B2))-1)</f>
        <v>5.0165815655103474E-2</v>
      </c>
      <c r="D2" s="4">
        <f>IF(A2="","",(2*A2)/(2-($C2*A2)))</f>
        <v>1.6343614229793093</v>
      </c>
      <c r="E2" s="4">
        <f>IF(B2="","",(2*B2)/(2-($C2*B2)))</f>
        <v>2.5763884179833187</v>
      </c>
      <c r="G2" s="4">
        <f t="shared" ref="G2:G65" si="1">IF(A2="","",C2+1)</f>
        <v>1.0501658156551035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si="0"/>
        <v>4.21539581059307E-2</v>
      </c>
      <c r="D3" s="4">
        <f t="shared" ref="D3:D66" si="2">IF(A3="","",(2*A3)/(2-($C3*A3)))</f>
        <v>1.6451323271623415</v>
      </c>
      <c r="E3" s="4">
        <f t="shared" ref="E3:E66" si="3">IF(B3="","",(2*B3)/(2-($C3*B3)))</f>
        <v>2.5500695871164427</v>
      </c>
      <c r="G3" s="4">
        <f t="shared" si="1"/>
        <v>1.0421539581059307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4.3410041841004166E-2</v>
      </c>
      <c r="D4" s="4">
        <f t="shared" si="2"/>
        <v>1.6575639358474208</v>
      </c>
      <c r="E4" s="4">
        <f t="shared" si="3"/>
        <v>2.5207646671061306</v>
      </c>
      <c r="G4" s="4">
        <f t="shared" si="1"/>
        <v>1.0434100418410042</v>
      </c>
    </row>
    <row r="5" spans="1:7" x14ac:dyDescent="0.2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4.2656530461408604E-2</v>
      </c>
      <c r="D5" s="4">
        <f t="shared" si="2"/>
        <v>1.6994437466355645</v>
      </c>
      <c r="E5" s="4">
        <f t="shared" si="3"/>
        <v>2.4297075423294001</v>
      </c>
      <c r="G5" s="4">
        <f t="shared" si="1"/>
        <v>1.0426565304614086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4.4372294372294396E-2</v>
      </c>
      <c r="D6" s="4">
        <f t="shared" si="2"/>
        <v>1.8315163528245788</v>
      </c>
      <c r="E6" s="4">
        <f t="shared" si="3"/>
        <v>2.2026221692491061</v>
      </c>
      <c r="G6" s="4">
        <f t="shared" si="1"/>
        <v>1.0443722943722944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3.0713170223841679E-2</v>
      </c>
      <c r="D7" s="4">
        <f t="shared" si="2"/>
        <v>1.7455701953657428</v>
      </c>
      <c r="E7" s="4">
        <f t="shared" si="3"/>
        <v>2.3412553321145642</v>
      </c>
      <c r="G7" s="4">
        <f t="shared" si="1"/>
        <v>1.0307131702238417</v>
      </c>
    </row>
    <row r="8" spans="1:7" x14ac:dyDescent="0.2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2.908747243515708E-2</v>
      </c>
      <c r="D8" s="4">
        <f t="shared" si="2"/>
        <v>1.8273049985608751</v>
      </c>
      <c r="E8" s="4">
        <f t="shared" si="3"/>
        <v>2.2087440565928333</v>
      </c>
      <c r="G8" s="4">
        <f t="shared" si="1"/>
        <v>1.0290874724351571</v>
      </c>
    </row>
    <row r="9" spans="1:7" x14ac:dyDescent="0.2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2.3345896147403788E-2</v>
      </c>
      <c r="D9" s="4">
        <f t="shared" si="2"/>
        <v>2.0373253705876082</v>
      </c>
      <c r="E9" s="4">
        <f t="shared" si="3"/>
        <v>1.9640176827387685</v>
      </c>
      <c r="G9" s="4">
        <f t="shared" si="1"/>
        <v>1.0233458961474038</v>
      </c>
    </row>
    <row r="10" spans="1:7" x14ac:dyDescent="0.2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2.5667999158426325E-2</v>
      </c>
      <c r="D10" s="4">
        <f t="shared" si="2"/>
        <v>1.9895353704478862</v>
      </c>
      <c r="E10" s="4">
        <f t="shared" si="3"/>
        <v>2.0105752961082914</v>
      </c>
      <c r="G10" s="4">
        <f t="shared" si="1"/>
        <v>1.0256679991584263</v>
      </c>
    </row>
    <row r="11" spans="1:7" x14ac:dyDescent="0.2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3.649893692416728E-2</v>
      </c>
      <c r="D11" s="4">
        <f t="shared" si="2"/>
        <v>1.3946132937978752</v>
      </c>
      <c r="E11" s="4">
        <f t="shared" si="3"/>
        <v>3.5341264871634315</v>
      </c>
      <c r="G11" s="4">
        <f t="shared" si="1"/>
        <v>1.0364989369241673</v>
      </c>
    </row>
    <row r="12" spans="1:7" x14ac:dyDescent="0.2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2.6612966911474523E-2</v>
      </c>
      <c r="D12" s="4">
        <f t="shared" si="2"/>
        <v>2.065236891462122</v>
      </c>
      <c r="E12" s="4">
        <f t="shared" si="3"/>
        <v>1.9387583250401901</v>
      </c>
      <c r="G12" s="4">
        <f t="shared" si="1"/>
        <v>1.0266129669114745</v>
      </c>
    </row>
    <row r="13" spans="1:7" x14ac:dyDescent="0.2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3.3298097251585723E-2</v>
      </c>
      <c r="D13" s="4">
        <f t="shared" si="2"/>
        <v>2.2298173246906305</v>
      </c>
      <c r="E13" s="4">
        <f t="shared" si="3"/>
        <v>1.8131288931480596</v>
      </c>
      <c r="G13" s="4">
        <f t="shared" si="1"/>
        <v>1.0332980972515857</v>
      </c>
    </row>
    <row r="14" spans="1:7" x14ac:dyDescent="0.2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2.891515407344869E-2</v>
      </c>
      <c r="D14" s="4">
        <f t="shared" si="2"/>
        <v>2.1232354918216445</v>
      </c>
      <c r="E14" s="4">
        <f t="shared" si="3"/>
        <v>1.8902852583283463</v>
      </c>
      <c r="G14" s="4">
        <f t="shared" si="1"/>
        <v>1.0289151540734487</v>
      </c>
    </row>
    <row r="15" spans="1:7" x14ac:dyDescent="0.2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3.3298097251585723E-2</v>
      </c>
      <c r="D15" s="4">
        <f t="shared" si="2"/>
        <v>2.2298173246906305</v>
      </c>
      <c r="E15" s="4">
        <f t="shared" si="3"/>
        <v>1.8131288931480596</v>
      </c>
      <c r="G15" s="4">
        <f t="shared" si="1"/>
        <v>1.0332980972515857</v>
      </c>
    </row>
    <row r="16" spans="1:7" x14ac:dyDescent="0.2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3.4193852437555794E-2</v>
      </c>
      <c r="D16" s="4">
        <f t="shared" si="2"/>
        <v>2.3508340001231001</v>
      </c>
      <c r="E16" s="4">
        <f t="shared" si="3"/>
        <v>1.740283410033262</v>
      </c>
      <c r="G16" s="4">
        <f t="shared" si="1"/>
        <v>1.0341938524375558</v>
      </c>
    </row>
    <row r="17" spans="1:7" x14ac:dyDescent="0.2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3.2640646167216181E-2</v>
      </c>
      <c r="D17" s="4">
        <f t="shared" si="2"/>
        <v>2.5303495779840248</v>
      </c>
      <c r="E17" s="4">
        <f t="shared" si="3"/>
        <v>1.6534454704900365</v>
      </c>
      <c r="G17" s="4">
        <f t="shared" si="1"/>
        <v>1.0326406461672162</v>
      </c>
    </row>
    <row r="18" spans="1:7" x14ac:dyDescent="0.2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3.3585003905233002E-2</v>
      </c>
      <c r="D18" s="4">
        <f t="shared" si="2"/>
        <v>2.3924011211460603</v>
      </c>
      <c r="E18" s="4">
        <f t="shared" si="3"/>
        <v>1.7181838514873629</v>
      </c>
      <c r="G18" s="4">
        <f t="shared" si="1"/>
        <v>1.033585003905233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3.9574126155082379E-2</v>
      </c>
      <c r="D19" s="4">
        <f t="shared" si="2"/>
        <v>2.7632528448515128</v>
      </c>
      <c r="E19" s="4">
        <f t="shared" si="3"/>
        <v>1.5671336376515033</v>
      </c>
      <c r="G19" s="4">
        <f t="shared" si="1"/>
        <v>1.0395741261550824</v>
      </c>
    </row>
    <row r="20" spans="1:7" x14ac:dyDescent="0.2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3.5245772087877381E-2</v>
      </c>
      <c r="D20" s="4">
        <f t="shared" si="2"/>
        <v>2.3103888990323171</v>
      </c>
      <c r="E20" s="4">
        <f t="shared" si="3"/>
        <v>1.7631322279503969</v>
      </c>
      <c r="G20" s="4">
        <f t="shared" si="1"/>
        <v>1.0352457720878774</v>
      </c>
    </row>
    <row r="21" spans="1:7" x14ac:dyDescent="0.2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3.3585003905233002E-2</v>
      </c>
      <c r="D21" s="4">
        <f t="shared" si="2"/>
        <v>2.3924011211460603</v>
      </c>
      <c r="E21" s="4">
        <f t="shared" si="3"/>
        <v>1.7181838514873629</v>
      </c>
      <c r="G21" s="4">
        <f t="shared" si="1"/>
        <v>1.033585003905233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3.5731402098088338E-2</v>
      </c>
      <c r="D22" s="4">
        <f t="shared" si="2"/>
        <v>2.1926557300484557</v>
      </c>
      <c r="E22" s="4">
        <f t="shared" si="3"/>
        <v>1.8384649273092173</v>
      </c>
      <c r="G22" s="4">
        <f t="shared" si="1"/>
        <v>1.0357314020980883</v>
      </c>
    </row>
    <row r="23" spans="1:7" x14ac:dyDescent="0.2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3.6714742298498582E-2</v>
      </c>
      <c r="D23" s="4">
        <f t="shared" si="2"/>
        <v>2.0439162297916722</v>
      </c>
      <c r="E23" s="4">
        <f t="shared" si="3"/>
        <v>1.9579312702127099</v>
      </c>
      <c r="G23" s="4">
        <f t="shared" si="1"/>
        <v>1.0367147422984986</v>
      </c>
    </row>
    <row r="24" spans="1:7" x14ac:dyDescent="0.2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3.7715971344289834E-2</v>
      </c>
      <c r="D24" s="4">
        <f t="shared" si="2"/>
        <v>1.7349661853408882</v>
      </c>
      <c r="E24" s="4">
        <f t="shared" si="3"/>
        <v>2.3606068142253167</v>
      </c>
      <c r="G24" s="4">
        <f t="shared" si="1"/>
        <v>1.0377159713442898</v>
      </c>
    </row>
    <row r="25" spans="1:7" x14ac:dyDescent="0.2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3.1884980635577431E-2</v>
      </c>
      <c r="D25" s="4">
        <f t="shared" si="2"/>
        <v>2.1299508446804905</v>
      </c>
      <c r="E25" s="4">
        <f t="shared" si="3"/>
        <v>1.8849942497124856</v>
      </c>
      <c r="G25" s="4">
        <f t="shared" si="1"/>
        <v>1.0318849806355774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3.3598632551679941E-2</v>
      </c>
      <c r="D26" s="4">
        <f t="shared" si="2"/>
        <v>2.0053558995233249</v>
      </c>
      <c r="E26" s="4">
        <f t="shared" si="3"/>
        <v>1.9946726333173512</v>
      </c>
      <c r="G26" s="4">
        <f t="shared" si="1"/>
        <v>1.0335986325516799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3.3598632551679941E-2</v>
      </c>
      <c r="D27" s="4">
        <f t="shared" si="2"/>
        <v>1.9946726333173512</v>
      </c>
      <c r="E27" s="4">
        <f t="shared" si="3"/>
        <v>2.0053558995233249</v>
      </c>
      <c r="G27" s="4">
        <f t="shared" si="1"/>
        <v>1.0335986325516799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3.7128117398625982E-2</v>
      </c>
      <c r="D28" s="4">
        <f t="shared" si="2"/>
        <v>2.1743628490889537</v>
      </c>
      <c r="E28" s="4">
        <f t="shared" si="3"/>
        <v>1.8515255747197545</v>
      </c>
      <c r="G28" s="4">
        <f t="shared" si="1"/>
        <v>1.037128117398626</v>
      </c>
    </row>
    <row r="29" spans="1:7" x14ac:dyDescent="0.2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3.2683913552645549E-2</v>
      </c>
      <c r="D29" s="4">
        <f t="shared" si="2"/>
        <v>2.0889580785055042</v>
      </c>
      <c r="E29" s="4">
        <f t="shared" si="3"/>
        <v>1.918308996221791</v>
      </c>
      <c r="G29" s="4">
        <f t="shared" si="1"/>
        <v>1.0326839135526455</v>
      </c>
    </row>
    <row r="30" spans="1:7" x14ac:dyDescent="0.2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4.0266652330519959E-2</v>
      </c>
      <c r="D30" s="4">
        <f t="shared" si="2"/>
        <v>2.1818075186206087</v>
      </c>
      <c r="E30" s="4">
        <f t="shared" si="3"/>
        <v>1.8461614808198106</v>
      </c>
      <c r="G30" s="4">
        <f t="shared" si="1"/>
        <v>1.04026665233052</v>
      </c>
    </row>
    <row r="31" spans="1:7" x14ac:dyDescent="0.2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3.8718291054739673E-2</v>
      </c>
      <c r="D31" s="4">
        <f t="shared" si="2"/>
        <v>2.2324888226527575</v>
      </c>
      <c r="E31" s="4">
        <f t="shared" si="3"/>
        <v>1.81136638452237</v>
      </c>
      <c r="G31" s="4">
        <f t="shared" si="1"/>
        <v>1.0387182910547397</v>
      </c>
    </row>
    <row r="32" spans="1:7" x14ac:dyDescent="0.2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3.3674339300937772E-2</v>
      </c>
      <c r="D32" s="4">
        <f t="shared" si="2"/>
        <v>2.1125619090499774</v>
      </c>
      <c r="E32" s="4">
        <f t="shared" si="3"/>
        <v>1.8988263860785108</v>
      </c>
      <c r="G32" s="4">
        <f t="shared" si="1"/>
        <v>1.0336743393009378</v>
      </c>
    </row>
    <row r="33" spans="1:7" x14ac:dyDescent="0.2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3.8223140495867725E-2</v>
      </c>
      <c r="D33" s="4">
        <f t="shared" si="2"/>
        <v>2.5373525557011791</v>
      </c>
      <c r="E33" s="4">
        <f t="shared" si="3"/>
        <v>1.6504688832054561</v>
      </c>
      <c r="G33" s="4">
        <f t="shared" si="1"/>
        <v>1.0382231404958677</v>
      </c>
    </row>
    <row r="34" spans="1:7" x14ac:dyDescent="0.2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3.7665386256935607E-2</v>
      </c>
      <c r="D34" s="4">
        <f t="shared" si="2"/>
        <v>2.2190126672191313</v>
      </c>
      <c r="E34" s="4">
        <f t="shared" si="3"/>
        <v>1.8203360202000585</v>
      </c>
      <c r="G34" s="4">
        <f t="shared" si="1"/>
        <v>1.0376653862569356</v>
      </c>
    </row>
    <row r="35" spans="1:7" x14ac:dyDescent="0.2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3.3598632551679941E-2</v>
      </c>
      <c r="D35" s="4">
        <f t="shared" si="2"/>
        <v>2.0053558995233249</v>
      </c>
      <c r="E35" s="4">
        <f t="shared" si="3"/>
        <v>1.9946726333173512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3.9428448646325664E-2</v>
      </c>
      <c r="D36" s="4">
        <f t="shared" si="2"/>
        <v>2.1689385995572641</v>
      </c>
      <c r="E36" s="4">
        <f t="shared" si="3"/>
        <v>1.8554769261437256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3.4427456431091574E-2</v>
      </c>
      <c r="D37" s="4">
        <f t="shared" si="2"/>
        <v>2.0605860321656753</v>
      </c>
      <c r="E37" s="4">
        <f t="shared" si="3"/>
        <v>1.9428749480681344</v>
      </c>
      <c r="G37" s="4">
        <f t="shared" si="1"/>
        <v>1.0344274564310916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3.9879931389365408E-2</v>
      </c>
      <c r="D38" s="4">
        <f t="shared" si="2"/>
        <v>2.213573801613669</v>
      </c>
      <c r="E38" s="4">
        <f t="shared" si="3"/>
        <v>1.8240125146656239</v>
      </c>
      <c r="G38" s="4">
        <f t="shared" si="1"/>
        <v>1.0398799313893654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3.4427456431091574E-2</v>
      </c>
      <c r="D39" s="4">
        <f t="shared" si="2"/>
        <v>1.9428749480681344</v>
      </c>
      <c r="E39" s="4">
        <f t="shared" si="3"/>
        <v>2.0605860321656753</v>
      </c>
      <c r="G39" s="4">
        <f t="shared" si="1"/>
        <v>1.0344274564310916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3.5577975284917462E-2</v>
      </c>
      <c r="D40" s="4">
        <f t="shared" si="2"/>
        <v>2.1491381535549374</v>
      </c>
      <c r="E40" s="4">
        <f t="shared" si="3"/>
        <v>1.8702173858786533</v>
      </c>
      <c r="G40" s="4">
        <f t="shared" si="1"/>
        <v>1.0355779752849175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3.9428448646325664E-2</v>
      </c>
      <c r="D41" s="4">
        <f t="shared" si="2"/>
        <v>2.1689385995572641</v>
      </c>
      <c r="E41" s="4">
        <f t="shared" si="3"/>
        <v>1.8554769261437256</v>
      </c>
      <c r="G41" s="4">
        <f t="shared" si="1"/>
        <v>1.0394284486463257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3.7675606641123682E-2</v>
      </c>
      <c r="D42" s="4">
        <f t="shared" si="2"/>
        <v>2.2516175413371671</v>
      </c>
      <c r="E42" s="4">
        <f t="shared" si="3"/>
        <v>1.7989661114302122</v>
      </c>
      <c r="G42" s="4">
        <f t="shared" si="1"/>
        <v>1.0376756066411237</v>
      </c>
    </row>
    <row r="43" spans="1:7" x14ac:dyDescent="0.2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3.7271921102840277E-2</v>
      </c>
      <c r="D43" s="4">
        <f t="shared" si="2"/>
        <v>2.06664260128287</v>
      </c>
      <c r="E43" s="4">
        <f t="shared" si="3"/>
        <v>1.937521151693437</v>
      </c>
      <c r="G43" s="4">
        <f t="shared" si="1"/>
        <v>1.0372719211028403</v>
      </c>
    </row>
    <row r="44" spans="1:7" x14ac:dyDescent="0.2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3.8968048359240282E-2</v>
      </c>
      <c r="D44" s="4">
        <f t="shared" si="2"/>
        <v>2.0054118411083453</v>
      </c>
      <c r="E44" s="4">
        <f t="shared" si="3"/>
        <v>1.9946172892668752</v>
      </c>
      <c r="G44" s="4">
        <f t="shared" si="1"/>
        <v>1.0389680483592403</v>
      </c>
    </row>
    <row r="45" spans="1:7" x14ac:dyDescent="0.2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4.2566983578219642E-2</v>
      </c>
      <c r="D45" s="4">
        <f t="shared" si="2"/>
        <v>1.8500899460323807</v>
      </c>
      <c r="E45" s="4">
        <f t="shared" si="3"/>
        <v>2.1763461086292031</v>
      </c>
      <c r="G45" s="4">
        <f t="shared" si="1"/>
        <v>1.0425669835782196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4.0540540540540349E-2</v>
      </c>
      <c r="D46" s="4">
        <f t="shared" si="2"/>
        <v>2.0845070422535206</v>
      </c>
      <c r="E46" s="4">
        <f t="shared" si="3"/>
        <v>1.9220779220779218</v>
      </c>
      <c r="G46" s="4">
        <f t="shared" si="1"/>
        <v>1.0405405405405403</v>
      </c>
    </row>
    <row r="47" spans="1:7" x14ac:dyDescent="0.2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4.21539581059307E-2</v>
      </c>
      <c r="D47" s="4">
        <f t="shared" si="2"/>
        <v>1.6451323271623415</v>
      </c>
      <c r="E47" s="4">
        <f t="shared" si="3"/>
        <v>2.5500695871164427</v>
      </c>
      <c r="G47" s="4">
        <f t="shared" si="1"/>
        <v>1.0421539581059307</v>
      </c>
    </row>
    <row r="48" spans="1:7" x14ac:dyDescent="0.2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4.4846825981682326E-2</v>
      </c>
      <c r="D48" s="4">
        <f t="shared" si="2"/>
        <v>1.6703006857745737</v>
      </c>
      <c r="E48" s="4">
        <f t="shared" si="3"/>
        <v>2.4918677859391396</v>
      </c>
      <c r="G48" s="4">
        <f t="shared" si="1"/>
        <v>1.0448468259816823</v>
      </c>
    </row>
    <row r="49" spans="1:7" x14ac:dyDescent="0.2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4.0540540540540349E-2</v>
      </c>
      <c r="D49" s="4">
        <f t="shared" si="2"/>
        <v>1.9220779220779218</v>
      </c>
      <c r="E49" s="4">
        <f t="shared" si="3"/>
        <v>2.0845070422535206</v>
      </c>
      <c r="G49" s="4">
        <f t="shared" si="1"/>
        <v>1.0405405405405403</v>
      </c>
    </row>
    <row r="50" spans="1:7" x14ac:dyDescent="0.2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3.9646627881921859E-2</v>
      </c>
      <c r="D50" s="4">
        <f t="shared" si="2"/>
        <v>2.1259734310581764</v>
      </c>
      <c r="E50" s="4">
        <f t="shared" si="3"/>
        <v>1.8881204231082178</v>
      </c>
      <c r="G50" s="4">
        <f t="shared" si="1"/>
        <v>1.0396466278819219</v>
      </c>
    </row>
    <row r="51" spans="1:7" x14ac:dyDescent="0.2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3.8191505253199143E-2</v>
      </c>
      <c r="D51" s="4">
        <f t="shared" si="2"/>
        <v>1.5548329655866526</v>
      </c>
      <c r="E51" s="4">
        <f t="shared" si="3"/>
        <v>2.802344240563734</v>
      </c>
      <c r="G51" s="4">
        <f t="shared" si="1"/>
        <v>1.0381915052531991</v>
      </c>
    </row>
    <row r="52" spans="1:7" x14ac:dyDescent="0.2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3.3163265306122458E-2</v>
      </c>
      <c r="D52" s="4">
        <f t="shared" si="2"/>
        <v>2.5537459283387625</v>
      </c>
      <c r="E52" s="4">
        <f t="shared" si="3"/>
        <v>1.6436058700209644</v>
      </c>
      <c r="G52" s="4">
        <f t="shared" si="1"/>
        <v>1.0331632653061225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3.7675606641123682E-2</v>
      </c>
      <c r="D53" s="4">
        <f t="shared" si="2"/>
        <v>2.2516175413371671</v>
      </c>
      <c r="E53" s="4">
        <f t="shared" si="3"/>
        <v>1.7989661114302122</v>
      </c>
      <c r="G53" s="4">
        <f t="shared" si="1"/>
        <v>1.0376756066411237</v>
      </c>
    </row>
    <row r="54" spans="1:7" x14ac:dyDescent="0.2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4.5321637426900541E-2</v>
      </c>
      <c r="D54" s="4">
        <f t="shared" si="2"/>
        <v>1.488574537540805</v>
      </c>
      <c r="E54" s="4">
        <f t="shared" si="3"/>
        <v>3.0467706013363025</v>
      </c>
      <c r="G54" s="4">
        <f t="shared" si="1"/>
        <v>1.0453216374269005</v>
      </c>
    </row>
    <row r="55" spans="1:7" x14ac:dyDescent="0.2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3.3484911120297722E-2</v>
      </c>
      <c r="D55" s="4">
        <f t="shared" si="2"/>
        <v>2.4570848146267141</v>
      </c>
      <c r="E55" s="4">
        <f t="shared" si="3"/>
        <v>1.6863018473335656</v>
      </c>
      <c r="G55" s="4">
        <f t="shared" si="1"/>
        <v>1.0334849111202977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3.5310071454649705E-2</v>
      </c>
      <c r="D56" s="4">
        <f t="shared" si="2"/>
        <v>2.4082145324373547</v>
      </c>
      <c r="E56" s="4">
        <f t="shared" si="3"/>
        <v>1.7101190741649199</v>
      </c>
      <c r="G56" s="4">
        <f t="shared" si="1"/>
        <v>1.0353100714546497</v>
      </c>
    </row>
    <row r="57" spans="1:7" x14ac:dyDescent="0.2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4.3150961150692391E-2</v>
      </c>
      <c r="D57" s="4">
        <f t="shared" si="2"/>
        <v>1.7970769416596208</v>
      </c>
      <c r="E57" s="4">
        <f t="shared" si="3"/>
        <v>2.2545840278830127</v>
      </c>
      <c r="G57" s="4">
        <f t="shared" si="1"/>
        <v>1.0431509611506924</v>
      </c>
    </row>
    <row r="58" spans="1:7" x14ac:dyDescent="0.2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3.9136302294197067E-2</v>
      </c>
      <c r="D58" s="4">
        <f t="shared" si="2"/>
        <v>1.9733688415446073</v>
      </c>
      <c r="E58" s="4">
        <f t="shared" si="3"/>
        <v>2.027359781121751</v>
      </c>
      <c r="G58" s="4">
        <f t="shared" si="1"/>
        <v>1.0391363022941971</v>
      </c>
    </row>
    <row r="59" spans="1:7" x14ac:dyDescent="0.2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4.5751633986928164E-2</v>
      </c>
      <c r="D59" s="4">
        <f t="shared" si="2"/>
        <v>1.5854922279792747</v>
      </c>
      <c r="E59" s="4">
        <f t="shared" si="3"/>
        <v>2.7079646017699113</v>
      </c>
      <c r="G59" s="4">
        <f t="shared" si="1"/>
        <v>1.0457516339869282</v>
      </c>
    </row>
    <row r="60" spans="1:7" x14ac:dyDescent="0.2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3.9024126949857019E-2</v>
      </c>
      <c r="D60" s="4">
        <f t="shared" si="2"/>
        <v>1.98393746319002</v>
      </c>
      <c r="E60" s="4">
        <f t="shared" si="3"/>
        <v>2.0163247537682976</v>
      </c>
      <c r="G60" s="4">
        <f t="shared" si="1"/>
        <v>1.039024126949857</v>
      </c>
    </row>
    <row r="61" spans="1:7" x14ac:dyDescent="0.2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3.8527765820060234E-2</v>
      </c>
      <c r="D61" s="4">
        <f t="shared" si="2"/>
        <v>1.9076165058509547</v>
      </c>
      <c r="E61" s="4">
        <f t="shared" si="3"/>
        <v>2.1017869260348339</v>
      </c>
      <c r="G61" s="4">
        <f t="shared" si="1"/>
        <v>1.0385277658200602</v>
      </c>
    </row>
    <row r="62" spans="1:7" x14ac:dyDescent="0.2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4.7838490234803466E-2</v>
      </c>
      <c r="D62" s="4">
        <f t="shared" si="2"/>
        <v>2.0564079422382671</v>
      </c>
      <c r="E62" s="4">
        <f t="shared" si="3"/>
        <v>1.9466040153780435</v>
      </c>
      <c r="G62" s="4">
        <f t="shared" si="1"/>
        <v>1.0478384902348035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5.3351573187414569E-2</v>
      </c>
      <c r="D63" s="4">
        <f t="shared" si="2"/>
        <v>1.7807551766138856</v>
      </c>
      <c r="E63" s="4">
        <f t="shared" si="3"/>
        <v>2.280811232449298</v>
      </c>
      <c r="G63" s="4">
        <f t="shared" si="1"/>
        <v>1.0533515731874146</v>
      </c>
    </row>
    <row r="64" spans="1:7" x14ac:dyDescent="0.2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4.816639299397929E-2</v>
      </c>
      <c r="D64" s="4">
        <f t="shared" si="2"/>
        <v>1.8815653964984556</v>
      </c>
      <c r="E64" s="4">
        <f t="shared" si="3"/>
        <v>2.1343457943925235</v>
      </c>
      <c r="G64" s="4">
        <f t="shared" si="1"/>
        <v>1.0481663929939793</v>
      </c>
    </row>
    <row r="65" spans="1:7" x14ac:dyDescent="0.2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5.1665355363231136E-2</v>
      </c>
      <c r="D65" s="4">
        <f t="shared" si="2"/>
        <v>1.6146517044251538</v>
      </c>
      <c r="E65" s="4">
        <f t="shared" si="3"/>
        <v>2.6269376507061666</v>
      </c>
      <c r="G65" s="4">
        <f t="shared" si="1"/>
        <v>1.0516653553632311</v>
      </c>
    </row>
    <row r="66" spans="1:7" x14ac:dyDescent="0.2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ref="C66:C129" si="4">IF(A66="","",((1/A66)+(1/B66))-1)</f>
        <v>4.4531415273958208E-2</v>
      </c>
      <c r="D66" s="4">
        <f t="shared" si="2"/>
        <v>1.6913856337776187</v>
      </c>
      <c r="E66" s="4">
        <f t="shared" si="3"/>
        <v>2.4463708112304308</v>
      </c>
      <c r="G66" s="4">
        <f t="shared" ref="G66:G129" si="5">IF(A66="","",C66+1)</f>
        <v>1.0445314152739582</v>
      </c>
    </row>
    <row r="67" spans="1:7" x14ac:dyDescent="0.2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si="4"/>
        <v>4.2566983578219642E-2</v>
      </c>
      <c r="D67" s="4">
        <f t="shared" ref="D67:D130" si="6">IF(A67="","",(2*A67)/(2-($C67*A67)))</f>
        <v>1.8500899460323807</v>
      </c>
      <c r="E67" s="4">
        <f t="shared" ref="E67:E130" si="7">IF(B67="","",(2*B67)/(2-($C67*B67)))</f>
        <v>2.1763461086292031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4"/>
        <v>3.7271921102840277E-2</v>
      </c>
      <c r="D68" s="4">
        <f t="shared" si="6"/>
        <v>2.06664260128287</v>
      </c>
      <c r="E68" s="4">
        <f t="shared" si="7"/>
        <v>1.937521151693437</v>
      </c>
      <c r="G68" s="4">
        <f t="shared" si="5"/>
        <v>1.0372719211028403</v>
      </c>
    </row>
    <row r="69" spans="1:7" x14ac:dyDescent="0.2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4"/>
        <v>4.6572475143903613E-2</v>
      </c>
      <c r="D69" s="4">
        <f t="shared" si="6"/>
        <v>1.5221027479091993</v>
      </c>
      <c r="E69" s="4">
        <f t="shared" si="7"/>
        <v>2.9153318077803196</v>
      </c>
      <c r="G69" s="4">
        <f t="shared" si="5"/>
        <v>1.0465724751439036</v>
      </c>
    </row>
    <row r="70" spans="1:7" x14ac:dyDescent="0.2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4"/>
        <v>4.1039534417017798E-2</v>
      </c>
      <c r="D70" s="4">
        <f t="shared" si="6"/>
        <v>1.5582831678523961</v>
      </c>
      <c r="E70" s="4">
        <f t="shared" si="7"/>
        <v>2.7912057134855064</v>
      </c>
      <c r="G70" s="4">
        <f t="shared" si="5"/>
        <v>1.0410395344170178</v>
      </c>
    </row>
    <row r="71" spans="1:7" x14ac:dyDescent="0.2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4"/>
        <v>4.200236330432916E-2</v>
      </c>
      <c r="D71" s="4">
        <f t="shared" si="6"/>
        <v>1.8059947618585701</v>
      </c>
      <c r="E71" s="4">
        <f t="shared" si="7"/>
        <v>2.2407028523288002</v>
      </c>
      <c r="G71" s="4">
        <f t="shared" si="5"/>
        <v>1.0420023633043292</v>
      </c>
    </row>
    <row r="72" spans="1:7" x14ac:dyDescent="0.2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4"/>
        <v>3.1504065040650397E-2</v>
      </c>
      <c r="D72" s="4">
        <f t="shared" si="6"/>
        <v>1.6413678065054211</v>
      </c>
      <c r="E72" s="4">
        <f t="shared" si="7"/>
        <v>2.5591677503250976</v>
      </c>
      <c r="G72" s="4">
        <f t="shared" si="5"/>
        <v>1.0315040650406504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4"/>
        <v>2.3185220076411994E-2</v>
      </c>
      <c r="D73" s="4">
        <f t="shared" si="6"/>
        <v>2.0265153523890338</v>
      </c>
      <c r="E73" s="4">
        <f t="shared" si="7"/>
        <v>1.974169551066798</v>
      </c>
      <c r="G73" s="4">
        <f t="shared" si="5"/>
        <v>1.023185220076412</v>
      </c>
    </row>
    <row r="74" spans="1:7" x14ac:dyDescent="0.2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4"/>
        <v>3.9248203427307837E-2</v>
      </c>
      <c r="D74" s="4">
        <f t="shared" si="6"/>
        <v>1.3867382138750479</v>
      </c>
      <c r="E74" s="4">
        <f t="shared" si="7"/>
        <v>3.5857284440039643</v>
      </c>
      <c r="G74" s="4">
        <f t="shared" si="5"/>
        <v>1.0392482034273078</v>
      </c>
    </row>
    <row r="75" spans="1:7" x14ac:dyDescent="0.2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4"/>
        <v>3.0713170223841679E-2</v>
      </c>
      <c r="D75" s="4">
        <f t="shared" si="6"/>
        <v>2.3412553321145642</v>
      </c>
      <c r="E75" s="4">
        <f t="shared" si="7"/>
        <v>1.7455701953657428</v>
      </c>
      <c r="G75" s="4">
        <f t="shared" si="5"/>
        <v>1.0307131702238417</v>
      </c>
    </row>
    <row r="76" spans="1:7" x14ac:dyDescent="0.2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4"/>
        <v>3.1283138918345665E-2</v>
      </c>
      <c r="D76" s="4">
        <f t="shared" si="6"/>
        <v>2.1179112857944973</v>
      </c>
      <c r="E76" s="4">
        <f t="shared" si="7"/>
        <v>1.8945253641386237</v>
      </c>
      <c r="G76" s="4">
        <f t="shared" si="5"/>
        <v>1.0312831389183457</v>
      </c>
    </row>
    <row r="77" spans="1:7" x14ac:dyDescent="0.2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4"/>
        <v>3.16130919145996E-2</v>
      </c>
      <c r="D77" s="4">
        <f t="shared" si="6"/>
        <v>1.9482012897878844</v>
      </c>
      <c r="E77" s="4">
        <f t="shared" si="7"/>
        <v>2.0546283903744778</v>
      </c>
      <c r="G77" s="4">
        <f t="shared" si="5"/>
        <v>1.0316130919145996</v>
      </c>
    </row>
    <row r="78" spans="1:7" x14ac:dyDescent="0.2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4"/>
        <v>2.9539874871307603E-2</v>
      </c>
      <c r="D78" s="4">
        <f t="shared" si="6"/>
        <v>2.1352836729517204</v>
      </c>
      <c r="E78" s="4">
        <f t="shared" si="7"/>
        <v>1.8808371192373576</v>
      </c>
      <c r="G78" s="4">
        <f t="shared" si="5"/>
        <v>1.0295398748713076</v>
      </c>
    </row>
    <row r="79" spans="1:7" x14ac:dyDescent="0.2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4"/>
        <v>4.7120418848167533E-2</v>
      </c>
      <c r="D79" s="4">
        <f t="shared" si="6"/>
        <v>2</v>
      </c>
      <c r="E79" s="4">
        <f t="shared" si="7"/>
        <v>2</v>
      </c>
      <c r="G79" s="4">
        <f t="shared" si="5"/>
        <v>1.0471204188481675</v>
      </c>
    </row>
    <row r="80" spans="1:7" x14ac:dyDescent="0.2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4"/>
        <v>4.0110945167484591E-2</v>
      </c>
      <c r="D80" s="4">
        <f t="shared" si="6"/>
        <v>2.2796692607003894</v>
      </c>
      <c r="E80" s="4">
        <f t="shared" si="7"/>
        <v>1.7814519194222731</v>
      </c>
      <c r="G80" s="4">
        <f t="shared" si="5"/>
        <v>1.0401109451674846</v>
      </c>
    </row>
    <row r="81" spans="1:7" x14ac:dyDescent="0.2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4"/>
        <v>3.9415457445713731E-2</v>
      </c>
      <c r="D81" s="4">
        <f t="shared" si="6"/>
        <v>1.630779558613745</v>
      </c>
      <c r="E81" s="4">
        <f t="shared" si="7"/>
        <v>2.5853398962352006</v>
      </c>
      <c r="G81" s="4">
        <f t="shared" si="5"/>
        <v>1.0394154574457137</v>
      </c>
    </row>
    <row r="82" spans="1:7" x14ac:dyDescent="0.2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4"/>
        <v>3.8718291054739673E-2</v>
      </c>
      <c r="D82" s="4">
        <f t="shared" si="6"/>
        <v>2.2324888226527575</v>
      </c>
      <c r="E82" s="4">
        <f t="shared" si="7"/>
        <v>1.81136638452237</v>
      </c>
      <c r="G82" s="4">
        <f t="shared" si="5"/>
        <v>1.0387182910547397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4"/>
        <v>3.8144547759932479E-2</v>
      </c>
      <c r="D83" s="4">
        <f t="shared" si="6"/>
        <v>2.3399678575843743</v>
      </c>
      <c r="E83" s="4">
        <f t="shared" si="7"/>
        <v>1.7462865578005351</v>
      </c>
      <c r="G83" s="4">
        <f t="shared" si="5"/>
        <v>1.0381445477599325</v>
      </c>
    </row>
    <row r="84" spans="1:7" x14ac:dyDescent="0.2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4"/>
        <v>2.9808863239265015E-2</v>
      </c>
      <c r="D84" s="4">
        <f t="shared" si="6"/>
        <v>1.9236135865967305</v>
      </c>
      <c r="E84" s="4">
        <f t="shared" si="7"/>
        <v>2.082703865027292</v>
      </c>
      <c r="G84" s="4">
        <f t="shared" si="5"/>
        <v>1.029808863239265</v>
      </c>
    </row>
    <row r="85" spans="1:7" x14ac:dyDescent="0.2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4"/>
        <v>3.9428448646325664E-2</v>
      </c>
      <c r="D85" s="4">
        <f t="shared" si="6"/>
        <v>2.1689385995572641</v>
      </c>
      <c r="E85" s="4">
        <f t="shared" si="7"/>
        <v>1.8554769261437256</v>
      </c>
      <c r="G85" s="4">
        <f t="shared" si="5"/>
        <v>1.0394284486463257</v>
      </c>
    </row>
    <row r="86" spans="1:7" x14ac:dyDescent="0.2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4"/>
        <v>3.5349049661227649E-2</v>
      </c>
      <c r="D86" s="4">
        <f t="shared" si="6"/>
        <v>1.6148093511176675</v>
      </c>
      <c r="E86" s="4">
        <f t="shared" si="7"/>
        <v>2.6265204785550034</v>
      </c>
      <c r="G86" s="4">
        <f t="shared" si="5"/>
        <v>1.0353490496612276</v>
      </c>
    </row>
    <row r="87" spans="1:7" x14ac:dyDescent="0.2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4"/>
        <v>3.9682539682539542E-2</v>
      </c>
      <c r="D87" s="4">
        <f t="shared" si="6"/>
        <v>2.3551401869158877</v>
      </c>
      <c r="E87" s="4">
        <f t="shared" si="7"/>
        <v>1.7379310344827583</v>
      </c>
      <c r="G87" s="4">
        <f t="shared" si="5"/>
        <v>1.0396825396825395</v>
      </c>
    </row>
    <row r="88" spans="1:7" x14ac:dyDescent="0.2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4"/>
        <v>4.0110945167484591E-2</v>
      </c>
      <c r="D88" s="4">
        <f t="shared" si="6"/>
        <v>2.2796692607003894</v>
      </c>
      <c r="E88" s="4">
        <f t="shared" si="7"/>
        <v>1.7814519194222731</v>
      </c>
      <c r="G88" s="4">
        <f t="shared" si="5"/>
        <v>1.0401109451674846</v>
      </c>
    </row>
    <row r="89" spans="1:7" x14ac:dyDescent="0.2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4"/>
        <v>3.8961038961038863E-2</v>
      </c>
      <c r="D89" s="4">
        <f t="shared" si="6"/>
        <v>2.418848167539267</v>
      </c>
      <c r="E89" s="4">
        <f t="shared" si="7"/>
        <v>1.7047970479704795</v>
      </c>
      <c r="G89" s="4">
        <f t="shared" si="5"/>
        <v>1.0389610389610389</v>
      </c>
    </row>
    <row r="90" spans="1:7" x14ac:dyDescent="0.2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4"/>
        <v>3.4151034151034265E-2</v>
      </c>
      <c r="D90" s="4">
        <f t="shared" si="6"/>
        <v>1.9530295913574449</v>
      </c>
      <c r="E90" s="4">
        <f t="shared" si="7"/>
        <v>2.0492853622474128</v>
      </c>
      <c r="G90" s="4">
        <f t="shared" si="5"/>
        <v>1.0341510341510343</v>
      </c>
    </row>
    <row r="91" spans="1:7" x14ac:dyDescent="0.2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4"/>
        <v>4.3440650933960434E-2</v>
      </c>
      <c r="D91" s="4">
        <f t="shared" si="6"/>
        <v>1.8407682929863407</v>
      </c>
      <c r="E91" s="4">
        <f t="shared" si="7"/>
        <v>2.1893883348622492</v>
      </c>
      <c r="G91" s="4">
        <f t="shared" si="5"/>
        <v>1.0434406509339604</v>
      </c>
    </row>
    <row r="92" spans="1:7" x14ac:dyDescent="0.2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4"/>
        <v>6.1624649859943981E-2</v>
      </c>
      <c r="D92" s="4">
        <f t="shared" si="6"/>
        <v>2.1768292682926829</v>
      </c>
      <c r="E92" s="4">
        <f t="shared" si="7"/>
        <v>1.8497409326424872</v>
      </c>
      <c r="G92" s="4">
        <f t="shared" si="5"/>
        <v>1.061624649859944</v>
      </c>
    </row>
    <row r="93" spans="1:7" x14ac:dyDescent="0.2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4"/>
        <v>3.9304610733182255E-2</v>
      </c>
      <c r="D93" s="4">
        <f t="shared" si="6"/>
        <v>1.9629080118694364</v>
      </c>
      <c r="E93" s="4">
        <f t="shared" si="7"/>
        <v>2.0385208012326657</v>
      </c>
      <c r="G93" s="4">
        <f t="shared" si="5"/>
        <v>1.0393046107331823</v>
      </c>
    </row>
    <row r="94" spans="1:7" x14ac:dyDescent="0.2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4"/>
        <v>6.6058002148227768E-2</v>
      </c>
      <c r="D94" s="4">
        <f t="shared" si="6"/>
        <v>1.6003437902879245</v>
      </c>
      <c r="E94" s="4">
        <f t="shared" si="7"/>
        <v>2.6657122405153904</v>
      </c>
      <c r="G94" s="4">
        <f t="shared" si="5"/>
        <v>1.0660580021482278</v>
      </c>
    </row>
    <row r="95" spans="1:7" x14ac:dyDescent="0.2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4"/>
        <v>3.709508881922674E-2</v>
      </c>
      <c r="D95" s="4">
        <f t="shared" si="6"/>
        <v>2.4243191893603542</v>
      </c>
      <c r="E95" s="4">
        <f t="shared" si="7"/>
        <v>1.702089817696754</v>
      </c>
      <c r="G95" s="4">
        <f t="shared" si="5"/>
        <v>1.0370950888192267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4"/>
        <v>3.3764291056736839E-2</v>
      </c>
      <c r="D96" s="4">
        <f t="shared" si="6"/>
        <v>1.9736398144242935</v>
      </c>
      <c r="E96" s="4">
        <f t="shared" si="7"/>
        <v>2.0270738574832143</v>
      </c>
      <c r="G96" s="4">
        <f t="shared" si="5"/>
        <v>1.0337642910567368</v>
      </c>
    </row>
    <row r="97" spans="1:7" x14ac:dyDescent="0.2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4"/>
        <v>4.2682266276676373E-2</v>
      </c>
      <c r="D97" s="4">
        <f t="shared" si="6"/>
        <v>1.8827248623291861</v>
      </c>
      <c r="E97" s="4">
        <f t="shared" si="7"/>
        <v>2.1328558225508316</v>
      </c>
      <c r="G97" s="4">
        <f t="shared" si="5"/>
        <v>1.0426822662766764</v>
      </c>
    </row>
    <row r="98" spans="1:7" x14ac:dyDescent="0.2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4"/>
        <v>4.3410041841004166E-2</v>
      </c>
      <c r="D98" s="4">
        <f t="shared" si="6"/>
        <v>2.5207646671061306</v>
      </c>
      <c r="E98" s="4">
        <f t="shared" si="7"/>
        <v>1.6575639358474208</v>
      </c>
      <c r="G98" s="4">
        <f t="shared" si="5"/>
        <v>1.0434100418410042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4"/>
        <v>4.17510053167085E-2</v>
      </c>
      <c r="D99" s="4">
        <f t="shared" si="6"/>
        <v>2.1634893294018038</v>
      </c>
      <c r="E99" s="4">
        <f t="shared" si="7"/>
        <v>1.8594836022382255</v>
      </c>
      <c r="G99" s="4">
        <f t="shared" si="5"/>
        <v>1.0417510053167085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4"/>
        <v>4.4096111080978329E-2</v>
      </c>
      <c r="D100" s="4">
        <f t="shared" si="6"/>
        <v>1.8635467731338755</v>
      </c>
      <c r="E100" s="4">
        <f t="shared" si="7"/>
        <v>2.1580148651021243</v>
      </c>
      <c r="G100" s="4">
        <f t="shared" si="5"/>
        <v>1.0440961110809783</v>
      </c>
    </row>
    <row r="101" spans="1:7" x14ac:dyDescent="0.2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4"/>
        <v>4.102564102564088E-2</v>
      </c>
      <c r="D101" s="4">
        <f t="shared" si="6"/>
        <v>1.6115702479338843</v>
      </c>
      <c r="E101" s="4">
        <f t="shared" si="7"/>
        <v>2.6351351351351346</v>
      </c>
      <c r="G101" s="4">
        <f t="shared" si="5"/>
        <v>1.0410256410256409</v>
      </c>
    </row>
    <row r="102" spans="1:7" x14ac:dyDescent="0.2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4"/>
        <v>3.7398886437651102E-2</v>
      </c>
      <c r="D102" s="4">
        <f t="shared" si="6"/>
        <v>2.3815361521140859</v>
      </c>
      <c r="E102" s="4">
        <f t="shared" si="7"/>
        <v>1.723831944947483</v>
      </c>
      <c r="G102" s="4">
        <f t="shared" si="5"/>
        <v>1.0373988864376511</v>
      </c>
    </row>
    <row r="103" spans="1:7" x14ac:dyDescent="0.2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4"/>
        <v>3.5590045491035394E-2</v>
      </c>
      <c r="D103" s="4">
        <f t="shared" si="6"/>
        <v>1.9129767084719731</v>
      </c>
      <c r="E103" s="4">
        <f t="shared" si="7"/>
        <v>2.0953181945612553</v>
      </c>
      <c r="G103" s="4">
        <f t="shared" si="5"/>
        <v>1.0355900454910354</v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4">
        <f t="shared" si="10"/>
        <v>4.9257366593123297E-2</v>
      </c>
      <c r="E186" s="4">
        <f t="shared" si="11"/>
        <v>1.2033136781010387</v>
      </c>
      <c r="F186" s="4">
        <f t="shared" si="12"/>
        <v>8.8274838188604114</v>
      </c>
      <c r="G186" s="4">
        <f t="shared" si="13"/>
        <v>17.960114881136015</v>
      </c>
      <c r="I186" s="4">
        <f t="shared" si="14"/>
        <v>1.0492573665931233</v>
      </c>
    </row>
    <row r="187" spans="1: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4">
        <f t="shared" si="10"/>
        <v>3.8532321141016679E-2</v>
      </c>
      <c r="E187" s="4">
        <f t="shared" si="11"/>
        <v>2.2216354344122657</v>
      </c>
      <c r="F187" s="4">
        <f t="shared" si="12"/>
        <v>3.6647463819024861</v>
      </c>
      <c r="G187" s="4">
        <f t="shared" si="13"/>
        <v>3.6099653979238755</v>
      </c>
      <c r="I187" s="4">
        <f t="shared" si="14"/>
        <v>1.0385323211410167</v>
      </c>
    </row>
    <row r="188" spans="1: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4">
        <f t="shared" si="10"/>
        <v>4.0377781073186236E-2</v>
      </c>
      <c r="E188" s="4">
        <f t="shared" si="11"/>
        <v>3.4096038309066343</v>
      </c>
      <c r="F188" s="4">
        <f t="shared" si="12"/>
        <v>3.7943601026503009</v>
      </c>
      <c r="G188" s="4">
        <f t="shared" si="13"/>
        <v>2.256512465411634</v>
      </c>
      <c r="I188" s="4">
        <f t="shared" si="14"/>
        <v>1.0403777810731862</v>
      </c>
    </row>
    <row r="189" spans="1: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4">
        <f t="shared" si="10"/>
        <v>3.8938330559776357E-2</v>
      </c>
      <c r="E189" s="4">
        <f t="shared" si="11"/>
        <v>2.6372878481093172</v>
      </c>
      <c r="F189" s="4">
        <f t="shared" si="12"/>
        <v>3.77645880138442</v>
      </c>
      <c r="G189" s="4">
        <f t="shared" si="13"/>
        <v>2.8087974619232026</v>
      </c>
      <c r="I189" s="4">
        <f t="shared" si="14"/>
        <v>1.0389383305597764</v>
      </c>
    </row>
    <row r="190" spans="1: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4">
        <f t="shared" si="10"/>
        <v>4.2141685937270967E-2</v>
      </c>
      <c r="E190" s="4">
        <f t="shared" si="11"/>
        <v>1.6786723384209346</v>
      </c>
      <c r="F190" s="4">
        <f t="shared" si="12"/>
        <v>4.3956301883112348</v>
      </c>
      <c r="G190" s="4">
        <f t="shared" si="13"/>
        <v>5.6563496316596353</v>
      </c>
      <c r="I190" s="4">
        <f t="shared" si="14"/>
        <v>1.042141685937271</v>
      </c>
    </row>
    <row r="191" spans="1: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4">
        <f t="shared" si="10"/>
        <v>2.2686803601639216E-2</v>
      </c>
      <c r="E191" s="4">
        <f t="shared" si="11"/>
        <v>3.1534494670937199</v>
      </c>
      <c r="F191" s="4">
        <f t="shared" si="12"/>
        <v>3.7747629712154969</v>
      </c>
      <c r="G191" s="4">
        <f t="shared" si="13"/>
        <v>2.3925182297671204</v>
      </c>
      <c r="I191" s="4">
        <f t="shared" si="14"/>
        <v>1.0226868036016392</v>
      </c>
    </row>
    <row r="192" spans="1: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4">
        <f t="shared" si="10"/>
        <v>2.4985244934094153E-2</v>
      </c>
      <c r="E192" s="4">
        <f t="shared" si="11"/>
        <v>1.982191602755752</v>
      </c>
      <c r="F192" s="4">
        <f t="shared" si="12"/>
        <v>4.0309278350515472</v>
      </c>
      <c r="G192" s="4">
        <f t="shared" si="13"/>
        <v>4.0416114497747158</v>
      </c>
      <c r="I192" s="4">
        <f t="shared" si="14"/>
        <v>1.0249852449340942</v>
      </c>
    </row>
    <row r="193" spans="1: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4">
        <f t="shared" si="10"/>
        <v>2.1880943493485461E-2</v>
      </c>
      <c r="E193" s="4">
        <f t="shared" si="11"/>
        <v>3.3708881743194397</v>
      </c>
      <c r="F193" s="4">
        <f t="shared" si="12"/>
        <v>3.5074918431388848</v>
      </c>
      <c r="G193" s="4">
        <f t="shared" si="13"/>
        <v>2.3909815976993585</v>
      </c>
      <c r="I193" s="4">
        <f t="shared" si="14"/>
        <v>1.0218809434934855</v>
      </c>
    </row>
    <row r="194" spans="1: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4">
        <f t="shared" si="10"/>
        <v>2.5106325990888356E-2</v>
      </c>
      <c r="E194" s="4">
        <f t="shared" si="11"/>
        <v>4.2885854620158312</v>
      </c>
      <c r="F194" s="4">
        <f t="shared" si="12"/>
        <v>3.8501855914670937</v>
      </c>
      <c r="G194" s="4">
        <f t="shared" si="13"/>
        <v>1.9720165246909742</v>
      </c>
      <c r="I194" s="4">
        <f t="shared" si="14"/>
        <v>1.0251063259908884</v>
      </c>
    </row>
    <row r="195" spans="1: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4">
        <f t="shared" ref="D195:D258" si="15">IF(A195="","",((1/A195)+(1/B195)+(1/C195))-1)</f>
        <v>2.5535041792964064E-2</v>
      </c>
      <c r="E195" s="4">
        <f t="shared" ref="E195:E258" si="16">IF(A195="","",(3*A195)/(3-($D195*A195)))</f>
        <v>1.1511701677710418</v>
      </c>
      <c r="F195" s="4">
        <f t="shared" ref="F195:F258" si="17">IF(B195="","",(3*B195)/(3-($D195*B195)))</f>
        <v>10.394971355824316</v>
      </c>
      <c r="G195" s="4">
        <f t="shared" ref="G195:G258" si="18">IF(C195="","",(3*C195)/(3-($D195*C195)))</f>
        <v>28.47515257192676</v>
      </c>
      <c r="I195" s="4">
        <f t="shared" ref="I195:I258" si="19">IF(A195="","",D195+1)</f>
        <v>1.0255350417929641</v>
      </c>
    </row>
    <row r="196" spans="1: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4">
        <f t="shared" si="15"/>
        <v>2.342974527917896E-2</v>
      </c>
      <c r="E196" s="4">
        <f t="shared" si="16"/>
        <v>4.4066089291520836</v>
      </c>
      <c r="F196" s="4">
        <f t="shared" si="17"/>
        <v>3.767696939077509</v>
      </c>
      <c r="G196" s="4">
        <f t="shared" si="18"/>
        <v>1.9698455940619595</v>
      </c>
      <c r="I196" s="4">
        <f t="shared" si="19"/>
        <v>1.023429745279179</v>
      </c>
    </row>
    <row r="197" spans="1: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4">
        <f t="shared" si="15"/>
        <v>2.972384740340539E-2</v>
      </c>
      <c r="E197" s="4">
        <f t="shared" si="16"/>
        <v>2.2699285472180661</v>
      </c>
      <c r="F197" s="4">
        <f t="shared" si="17"/>
        <v>3.4115446560427283</v>
      </c>
      <c r="G197" s="4">
        <f t="shared" si="18"/>
        <v>3.7546678294946791</v>
      </c>
      <c r="I197" s="4">
        <f t="shared" si="19"/>
        <v>1.0297238474034054</v>
      </c>
    </row>
    <row r="198" spans="1: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4">
        <f t="shared" si="15"/>
        <v>2.8286528286528334E-2</v>
      </c>
      <c r="E198" s="4">
        <f t="shared" si="16"/>
        <v>1.7793602896801448</v>
      </c>
      <c r="F198" s="4">
        <f t="shared" si="17"/>
        <v>3.9197022068598777</v>
      </c>
      <c r="G198" s="4">
        <f t="shared" si="18"/>
        <v>5.4681008902077162</v>
      </c>
      <c r="I198" s="4">
        <f t="shared" si="19"/>
        <v>1.0282865282865283</v>
      </c>
    </row>
    <row r="199" spans="1: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4">
        <f t="shared" si="15"/>
        <v>3.1469958209368487E-2</v>
      </c>
      <c r="E199" s="4">
        <f t="shared" si="16"/>
        <v>1.9178216949857114</v>
      </c>
      <c r="F199" s="4">
        <f t="shared" si="17"/>
        <v>3.6873135298488662</v>
      </c>
      <c r="G199" s="4">
        <f t="shared" si="18"/>
        <v>4.8221834865851338</v>
      </c>
      <c r="I199" s="4">
        <f t="shared" si="19"/>
        <v>1.0314699582093685</v>
      </c>
    </row>
    <row r="200" spans="1: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4">
        <f t="shared" si="15"/>
        <v>2.6503764477625591E-2</v>
      </c>
      <c r="E200" s="4">
        <f t="shared" si="16"/>
        <v>3.4734123859474875</v>
      </c>
      <c r="F200" s="4">
        <f t="shared" si="17"/>
        <v>3.4946625354275618</v>
      </c>
      <c r="G200" s="4">
        <f t="shared" si="18"/>
        <v>2.3477043014323411</v>
      </c>
      <c r="I200" s="4">
        <f t="shared" si="19"/>
        <v>1.0265037644776256</v>
      </c>
    </row>
    <row r="201" spans="1: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4">
        <f t="shared" si="15"/>
        <v>2.7045367194066028E-2</v>
      </c>
      <c r="E201" s="4">
        <f t="shared" si="16"/>
        <v>3.0411524296989425</v>
      </c>
      <c r="F201" s="4">
        <f t="shared" si="17"/>
        <v>3.2420670381914487</v>
      </c>
      <c r="G201" s="4">
        <f t="shared" si="18"/>
        <v>2.7568556214153763</v>
      </c>
      <c r="I201" s="4">
        <f t="shared" si="19"/>
        <v>1.027045367194066</v>
      </c>
    </row>
    <row r="202" spans="1: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4">
        <f t="shared" si="15"/>
        <v>2.8396554003513597E-2</v>
      </c>
      <c r="E202" s="4">
        <f t="shared" si="16"/>
        <v>2.5501037518912688</v>
      </c>
      <c r="F202" s="4">
        <f t="shared" si="17"/>
        <v>3.4170594261559515</v>
      </c>
      <c r="G202" s="4">
        <f t="shared" si="18"/>
        <v>3.1724901282457396</v>
      </c>
      <c r="I202" s="4">
        <f t="shared" si="19"/>
        <v>1.0283965540035136</v>
      </c>
    </row>
    <row r="203" spans="1: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4">
        <f t="shared" si="15"/>
        <v>2.8530611112652204E-2</v>
      </c>
      <c r="E203" s="4">
        <f t="shared" si="16"/>
        <v>2.4037207027994181</v>
      </c>
      <c r="F203" s="4">
        <f t="shared" si="17"/>
        <v>3.2154070286020096</v>
      </c>
      <c r="G203" s="4">
        <f t="shared" si="18"/>
        <v>3.6633301153396682</v>
      </c>
      <c r="I203" s="4">
        <f t="shared" si="19"/>
        <v>1.0285306111126522</v>
      </c>
    </row>
    <row r="204" spans="1: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4">
        <f t="shared" si="15"/>
        <v>2.6697580638878282E-2</v>
      </c>
      <c r="E204" s="4">
        <f t="shared" si="16"/>
        <v>3.2408489679945323</v>
      </c>
      <c r="F204" s="4">
        <f t="shared" si="17"/>
        <v>3.4423170443899331</v>
      </c>
      <c r="G204" s="4">
        <f t="shared" si="18"/>
        <v>2.494158232300137</v>
      </c>
      <c r="I204" s="4">
        <f t="shared" si="19"/>
        <v>1.0266975806388783</v>
      </c>
    </row>
    <row r="205" spans="1: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4">
        <f t="shared" si="15"/>
        <v>2.8996802990611137E-2</v>
      </c>
      <c r="E205" s="4">
        <f t="shared" si="16"/>
        <v>2.1330907934031873</v>
      </c>
      <c r="F205" s="4">
        <f t="shared" si="17"/>
        <v>3.5155310494135157</v>
      </c>
      <c r="G205" s="4">
        <f t="shared" si="18"/>
        <v>4.0527726865031397</v>
      </c>
      <c r="I205" s="4">
        <f t="shared" si="19"/>
        <v>1.0289968029906111</v>
      </c>
    </row>
    <row r="206" spans="1: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4">
        <f t="shared" si="15"/>
        <v>2.6736045789713447E-2</v>
      </c>
      <c r="E206" s="4">
        <f t="shared" si="16"/>
        <v>2.7455758860639867</v>
      </c>
      <c r="F206" s="4">
        <f t="shared" si="17"/>
        <v>3.3893783709387444</v>
      </c>
      <c r="G206" s="4">
        <f t="shared" si="18"/>
        <v>2.9348033346430076</v>
      </c>
      <c r="I206" s="4">
        <f t="shared" si="19"/>
        <v>1.0267360457897134</v>
      </c>
    </row>
    <row r="207" spans="1: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4">
        <f t="shared" si="15"/>
        <v>3.8446096766340254E-2</v>
      </c>
      <c r="E207" s="4">
        <f t="shared" si="16"/>
        <v>1.6230724237142757</v>
      </c>
      <c r="F207" s="4">
        <f t="shared" si="17"/>
        <v>4.3162347779858008</v>
      </c>
      <c r="G207" s="4">
        <f t="shared" si="18"/>
        <v>6.5702531917809432</v>
      </c>
      <c r="I207" s="4">
        <f t="shared" si="19"/>
        <v>1.0384460967663403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4">
        <f t="shared" si="15"/>
        <v>3.3718708137312703E-2</v>
      </c>
      <c r="E208" s="4">
        <f t="shared" si="16"/>
        <v>2.0250665340984573</v>
      </c>
      <c r="F208" s="4">
        <f t="shared" si="17"/>
        <v>4.0459889201894006</v>
      </c>
      <c r="G208" s="4">
        <f t="shared" si="18"/>
        <v>3.8605462462928624</v>
      </c>
      <c r="I208" s="4">
        <f t="shared" si="19"/>
        <v>1.0337187081373127</v>
      </c>
    </row>
    <row r="209" spans="1: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4">
        <f t="shared" si="15"/>
        <v>3.4359887857717597E-2</v>
      </c>
      <c r="E209" s="4">
        <f t="shared" si="16"/>
        <v>2.2358244796297906</v>
      </c>
      <c r="F209" s="4">
        <f t="shared" si="17"/>
        <v>3.7765805467814793</v>
      </c>
      <c r="G209" s="4">
        <f t="shared" si="18"/>
        <v>3.4728504505922575</v>
      </c>
      <c r="I209" s="4">
        <f t="shared" si="19"/>
        <v>1.0343598878577176</v>
      </c>
    </row>
    <row r="210" spans="1: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4">
        <f t="shared" si="15"/>
        <v>3.4248350456474341E-2</v>
      </c>
      <c r="E210" s="4">
        <f t="shared" si="16"/>
        <v>2.0362598999742736</v>
      </c>
      <c r="F210" s="4">
        <f t="shared" si="17"/>
        <v>3.6022895893340761</v>
      </c>
      <c r="G210" s="4">
        <f t="shared" si="18"/>
        <v>4.3233459902356381</v>
      </c>
      <c r="I210" s="4">
        <f t="shared" si="19"/>
        <v>1.0342483504564743</v>
      </c>
    </row>
    <row r="211" spans="1: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4">
        <f t="shared" si="15"/>
        <v>3.6442917123915564E-2</v>
      </c>
      <c r="E211" s="4">
        <f t="shared" si="16"/>
        <v>1.7775723547637221</v>
      </c>
      <c r="F211" s="4">
        <f t="shared" si="17"/>
        <v>4.1601211756217928</v>
      </c>
      <c r="G211" s="4">
        <f t="shared" si="18"/>
        <v>5.0746639910857798</v>
      </c>
      <c r="I211" s="4">
        <f t="shared" si="19"/>
        <v>1.0364429171239156</v>
      </c>
    </row>
    <row r="212" spans="1: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4">
        <f t="shared" si="15"/>
        <v>3.5894209371087227E-2</v>
      </c>
      <c r="E212" s="4">
        <f t="shared" si="16"/>
        <v>1.8605142234927332</v>
      </c>
      <c r="F212" s="4">
        <f t="shared" si="17"/>
        <v>3.8276148340596521</v>
      </c>
      <c r="G212" s="4">
        <f t="shared" si="18"/>
        <v>4.96882361935186</v>
      </c>
      <c r="I212" s="4">
        <f t="shared" si="19"/>
        <v>1.0358942093710872</v>
      </c>
    </row>
    <row r="213" spans="1: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4">
        <f t="shared" si="15"/>
        <v>3.7591970306230849E-2</v>
      </c>
      <c r="E213" s="4">
        <f t="shared" si="16"/>
        <v>1.8520043641486654</v>
      </c>
      <c r="F213" s="4">
        <f t="shared" si="17"/>
        <v>4.2443326298500299</v>
      </c>
      <c r="G213" s="4">
        <f t="shared" si="18"/>
        <v>4.4556098487359641</v>
      </c>
      <c r="I213" s="4">
        <f t="shared" si="19"/>
        <v>1.0375919703062308</v>
      </c>
    </row>
    <row r="214" spans="1: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4">
        <f t="shared" si="15"/>
        <v>3.4127363383697151E-2</v>
      </c>
      <c r="E214" s="4">
        <f t="shared" si="16"/>
        <v>3.3855534818021997</v>
      </c>
      <c r="F214" s="4">
        <f t="shared" si="17"/>
        <v>3.5800989750079193</v>
      </c>
      <c r="G214" s="4">
        <f t="shared" si="18"/>
        <v>2.3512514017247232</v>
      </c>
      <c r="I214" s="4">
        <f t="shared" si="19"/>
        <v>1.0341273633836972</v>
      </c>
    </row>
    <row r="215" spans="1: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4">
        <f t="shared" si="15"/>
        <v>3.3689017375292618E-2</v>
      </c>
      <c r="E215" s="4">
        <f t="shared" si="16"/>
        <v>2.4242474719611957</v>
      </c>
      <c r="F215" s="4">
        <f t="shared" si="17"/>
        <v>3.4701554898323477</v>
      </c>
      <c r="G215" s="4">
        <f t="shared" si="18"/>
        <v>3.3408018768585368</v>
      </c>
      <c r="I215" s="4">
        <f t="shared" si="19"/>
        <v>1.0336890173752926</v>
      </c>
    </row>
    <row r="216" spans="1: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4">
        <f t="shared" si="15"/>
        <v>3.3441783340560249E-2</v>
      </c>
      <c r="E216" s="4">
        <f t="shared" si="16"/>
        <v>2.5293607952787722</v>
      </c>
      <c r="F216" s="4">
        <f t="shared" si="17"/>
        <v>3.4475915964100272</v>
      </c>
      <c r="G216" s="4">
        <f t="shared" si="18"/>
        <v>3.1787846598654173</v>
      </c>
      <c r="I216" s="4">
        <f t="shared" si="19"/>
        <v>1.0334417833405602</v>
      </c>
    </row>
    <row r="217" spans="1: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4">
        <f t="shared" si="15"/>
        <v>3.2748030781333703E-2</v>
      </c>
      <c r="E217" s="4">
        <f t="shared" si="16"/>
        <v>2.9948048286902331</v>
      </c>
      <c r="F217" s="4">
        <f t="shared" si="17"/>
        <v>3.3695413301312924</v>
      </c>
      <c r="G217" s="4">
        <f t="shared" si="18"/>
        <v>2.707736702684497</v>
      </c>
      <c r="I217" s="4">
        <f t="shared" si="19"/>
        <v>1.0327480307813337</v>
      </c>
    </row>
    <row r="218" spans="1: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4">
        <f t="shared" si="15"/>
        <v>3.3960880701422891E-2</v>
      </c>
      <c r="E218" s="4">
        <f t="shared" si="16"/>
        <v>2.7425846567700125</v>
      </c>
      <c r="F218" s="4">
        <f t="shared" si="17"/>
        <v>3.6010465689091293</v>
      </c>
      <c r="G218" s="4">
        <f t="shared" si="18"/>
        <v>2.7957685759801421</v>
      </c>
      <c r="I218" s="4">
        <f t="shared" si="19"/>
        <v>1.0339608807014229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4">
        <f t="shared" si="15"/>
        <v>3.7836092520840747E-2</v>
      </c>
      <c r="E219" s="4">
        <f t="shared" si="16"/>
        <v>1.7372473695840629</v>
      </c>
      <c r="F219" s="4">
        <f t="shared" si="17"/>
        <v>4.2125133954331879</v>
      </c>
      <c r="G219" s="4">
        <f t="shared" si="18"/>
        <v>5.3479148134582184</v>
      </c>
      <c r="I219" s="4">
        <f t="shared" si="19"/>
        <v>1.0378360925208407</v>
      </c>
    </row>
    <row r="220" spans="1: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4">
        <f t="shared" si="15"/>
        <v>3.8462652920484341E-2</v>
      </c>
      <c r="E220" s="4">
        <f t="shared" si="16"/>
        <v>1.5710184423679796</v>
      </c>
      <c r="F220" s="4">
        <f t="shared" si="17"/>
        <v>4.3832163450547412</v>
      </c>
      <c r="G220" s="4">
        <f t="shared" si="18"/>
        <v>7.3894939690243397</v>
      </c>
      <c r="I220" s="4">
        <f t="shared" si="19"/>
        <v>1.0384626529204843</v>
      </c>
    </row>
    <row r="221" spans="1: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4">
        <f t="shared" si="15"/>
        <v>3.3767678372795151E-2</v>
      </c>
      <c r="E221" s="4">
        <f t="shared" si="16"/>
        <v>2.9978562921794358</v>
      </c>
      <c r="F221" s="4">
        <f t="shared" si="17"/>
        <v>3.64353951558429</v>
      </c>
      <c r="G221" s="4">
        <f t="shared" si="18"/>
        <v>2.5512162162162162</v>
      </c>
      <c r="I221" s="4">
        <f t="shared" si="19"/>
        <v>1.0337676783727952</v>
      </c>
    </row>
    <row r="222" spans="1: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4">
        <f t="shared" si="15"/>
        <v>3.4959438320782743E-2</v>
      </c>
      <c r="E222" s="4">
        <f t="shared" si="16"/>
        <v>1.9116576647581076</v>
      </c>
      <c r="F222" s="4">
        <f t="shared" si="17"/>
        <v>4.107638283565362</v>
      </c>
      <c r="G222" s="4">
        <f t="shared" si="18"/>
        <v>4.2836662078279604</v>
      </c>
      <c r="I222" s="4">
        <f t="shared" si="19"/>
        <v>1.0349594383207827</v>
      </c>
    </row>
    <row r="223" spans="1: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4">
        <f t="shared" si="15"/>
        <v>3.4062230499399382E-2</v>
      </c>
      <c r="E223" s="4">
        <f t="shared" si="16"/>
        <v>2.2248157826588506</v>
      </c>
      <c r="F223" s="4">
        <f t="shared" si="17"/>
        <v>3.7969223969947157</v>
      </c>
      <c r="G223" s="4">
        <f t="shared" si="18"/>
        <v>3.4824593728120279</v>
      </c>
      <c r="I223" s="4">
        <f t="shared" si="19"/>
        <v>1.0340622304993994</v>
      </c>
    </row>
    <row r="224" spans="1: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4">
        <f t="shared" si="15"/>
        <v>3.3497343182850914E-2</v>
      </c>
      <c r="E224" s="4">
        <f t="shared" si="16"/>
        <v>2.3290324077025613</v>
      </c>
      <c r="F224" s="4">
        <f t="shared" si="17"/>
        <v>3.5990440365846306</v>
      </c>
      <c r="G224" s="4">
        <f t="shared" si="18"/>
        <v>3.4154686752242083</v>
      </c>
      <c r="I224" s="4">
        <f t="shared" si="19"/>
        <v>1.0334973431828509</v>
      </c>
    </row>
    <row r="225" spans="1: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4">
        <f t="shared" si="15"/>
        <v>3.3665780559692715E-2</v>
      </c>
      <c r="E225" s="4">
        <f t="shared" si="16"/>
        <v>2.4242019520815767</v>
      </c>
      <c r="F225" s="4">
        <f t="shared" si="17"/>
        <v>3.6214249950689581</v>
      </c>
      <c r="G225" s="4">
        <f t="shared" si="18"/>
        <v>3.2117295620757167</v>
      </c>
      <c r="I225" s="4">
        <f t="shared" si="19"/>
        <v>1.0336657805596927</v>
      </c>
    </row>
    <row r="226" spans="1: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4">
        <f t="shared" si="15"/>
        <v>3.4206778582241748E-2</v>
      </c>
      <c r="E226" s="4">
        <f t="shared" si="16"/>
        <v>2.435824140665571</v>
      </c>
      <c r="F226" s="4">
        <f t="shared" si="17"/>
        <v>3.6346363017365593</v>
      </c>
      <c r="G226" s="4">
        <f t="shared" si="18"/>
        <v>3.1813634254852023</v>
      </c>
      <c r="I226" s="4">
        <f t="shared" si="19"/>
        <v>1.0342067785822417</v>
      </c>
    </row>
    <row r="227" spans="1: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4">
        <f t="shared" si="15"/>
        <v>3.9013321622017205E-2</v>
      </c>
      <c r="E227" s="4">
        <f t="shared" si="16"/>
        <v>2.7338580576307363</v>
      </c>
      <c r="F227" s="4">
        <f t="shared" si="17"/>
        <v>3.612056050057284</v>
      </c>
      <c r="G227" s="4">
        <f t="shared" si="18"/>
        <v>2.798252201816072</v>
      </c>
      <c r="I227" s="4">
        <f t="shared" si="19"/>
        <v>1.0390133216220172</v>
      </c>
    </row>
    <row r="228" spans="1: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4">
        <f t="shared" si="15"/>
        <v>4.076778797901115E-2</v>
      </c>
      <c r="E228" s="4">
        <f t="shared" si="16"/>
        <v>4.0180340790104347</v>
      </c>
      <c r="F228" s="4">
        <f t="shared" si="17"/>
        <v>3.9291611213637041</v>
      </c>
      <c r="G228" s="4">
        <f t="shared" si="18"/>
        <v>2.0136330246206424</v>
      </c>
      <c r="I228" s="4">
        <f t="shared" si="19"/>
        <v>1.0407677879790111</v>
      </c>
    </row>
    <row r="229" spans="1: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4">
        <f t="shared" si="15"/>
        <v>4.1671862946159877E-2</v>
      </c>
      <c r="E229" s="4">
        <f t="shared" si="16"/>
        <v>1.8777316308540783</v>
      </c>
      <c r="F229" s="4">
        <f t="shared" si="17"/>
        <v>3.6457256336459145</v>
      </c>
      <c r="G229" s="4">
        <f t="shared" si="18"/>
        <v>5.1773577280855143</v>
      </c>
      <c r="I229" s="4">
        <f t="shared" si="19"/>
        <v>1.0416718629461599</v>
      </c>
    </row>
    <row r="230" spans="1: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4">
        <f t="shared" si="15"/>
        <v>4.051647781770451E-2</v>
      </c>
      <c r="E230" s="4">
        <f t="shared" si="16"/>
        <v>2.1930879000508265</v>
      </c>
      <c r="F230" s="4">
        <f t="shared" si="17"/>
        <v>3.7839760584414832</v>
      </c>
      <c r="G230" s="4">
        <f t="shared" si="18"/>
        <v>3.5746248048493068</v>
      </c>
      <c r="I230" s="4">
        <f t="shared" si="19"/>
        <v>1.0405164778177045</v>
      </c>
    </row>
    <row r="231" spans="1: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4">
        <f t="shared" si="15"/>
        <v>4.2396313364055249E-2</v>
      </c>
      <c r="E231" s="4">
        <f t="shared" si="16"/>
        <v>3.9598540145985401</v>
      </c>
      <c r="F231" s="4">
        <f t="shared" si="17"/>
        <v>4.4650205761316872</v>
      </c>
      <c r="G231" s="4">
        <f t="shared" si="18"/>
        <v>1.9102112676056338</v>
      </c>
      <c r="I231" s="4">
        <f t="shared" si="19"/>
        <v>1.0423963133640552</v>
      </c>
    </row>
    <row r="232" spans="1: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4">
        <f t="shared" si="15"/>
        <v>3.8854247401730824E-2</v>
      </c>
      <c r="E232" s="4">
        <f t="shared" si="16"/>
        <v>2.5622998176535505</v>
      </c>
      <c r="F232" s="4">
        <f t="shared" si="17"/>
        <v>4.0298987871878325</v>
      </c>
      <c r="G232" s="4">
        <f t="shared" si="18"/>
        <v>2.7656364845320009</v>
      </c>
      <c r="I232" s="4">
        <f t="shared" si="19"/>
        <v>1.0388542474017308</v>
      </c>
    </row>
    <row r="233" spans="1: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4">
        <f t="shared" si="15"/>
        <v>4.0886420153855019E-2</v>
      </c>
      <c r="E233" s="4">
        <f t="shared" si="16"/>
        <v>1.8768089598042363</v>
      </c>
      <c r="F233" s="4">
        <f t="shared" si="17"/>
        <v>4.2866063861465502</v>
      </c>
      <c r="G233" s="4">
        <f t="shared" si="18"/>
        <v>4.2754054447684124</v>
      </c>
      <c r="I233" s="4">
        <f t="shared" si="19"/>
        <v>1.040886420153855</v>
      </c>
    </row>
    <row r="234" spans="1: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4">
        <f t="shared" si="15"/>
        <v>4.1193522808782967E-2</v>
      </c>
      <c r="E234" s="4">
        <f t="shared" si="16"/>
        <v>4.1988932687966978</v>
      </c>
      <c r="F234" s="4">
        <f t="shared" si="17"/>
        <v>3.7319146762656645</v>
      </c>
      <c r="G234" s="4">
        <f t="shared" si="18"/>
        <v>2.024770889419071</v>
      </c>
      <c r="I234" s="4">
        <f t="shared" si="19"/>
        <v>1.041193522808783</v>
      </c>
    </row>
    <row r="235" spans="1: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4">
        <f t="shared" si="15"/>
        <v>3.6419360623400232E-2</v>
      </c>
      <c r="E235" s="4">
        <f t="shared" si="16"/>
        <v>1.2795725093174612</v>
      </c>
      <c r="F235" s="4">
        <f t="shared" si="17"/>
        <v>6.9861812383736366</v>
      </c>
      <c r="G235" s="4">
        <f t="shared" si="18"/>
        <v>13.271527477282556</v>
      </c>
      <c r="I235" s="4">
        <f t="shared" si="19"/>
        <v>1.0364193606234002</v>
      </c>
    </row>
    <row r="236" spans="1: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4">
        <f t="shared" si="15"/>
        <v>2.8528528528528607E-2</v>
      </c>
      <c r="E236" s="4">
        <f t="shared" si="16"/>
        <v>2.0179965108805433</v>
      </c>
      <c r="F236" s="4">
        <f t="shared" si="17"/>
        <v>3.727611940298508</v>
      </c>
      <c r="G236" s="4">
        <f t="shared" si="18"/>
        <v>4.2338663070699294</v>
      </c>
      <c r="I236" s="4">
        <f t="shared" si="19"/>
        <v>1.0285285285285286</v>
      </c>
    </row>
    <row r="237" spans="1: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4">
        <f t="shared" si="15"/>
        <v>3.3693895194810475E-2</v>
      </c>
      <c r="E237" s="4">
        <f t="shared" si="16"/>
        <v>3.0831921894673897</v>
      </c>
      <c r="F237" s="4">
        <f t="shared" si="17"/>
        <v>3.6540494148855189</v>
      </c>
      <c r="G237" s="4">
        <f t="shared" si="18"/>
        <v>2.4876126708989656</v>
      </c>
      <c r="I237" s="4">
        <f t="shared" si="19"/>
        <v>1.0336938951948105</v>
      </c>
    </row>
    <row r="238" spans="1: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4">
        <f t="shared" si="15"/>
        <v>3.4188724044814656E-2</v>
      </c>
      <c r="E238" s="4">
        <f t="shared" si="16"/>
        <v>27.572362925125397</v>
      </c>
      <c r="F238" s="4">
        <f t="shared" si="17"/>
        <v>9.4730319991244283</v>
      </c>
      <c r="G238" s="4">
        <f t="shared" si="18"/>
        <v>1.165271674829055</v>
      </c>
      <c r="I238" s="4">
        <f t="shared" si="19"/>
        <v>1.0341887240448147</v>
      </c>
    </row>
    <row r="239" spans="1: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4">
        <f t="shared" si="15"/>
        <v>2.8019327504403391E-2</v>
      </c>
      <c r="E239" s="4">
        <f t="shared" si="16"/>
        <v>2.8224940189378529</v>
      </c>
      <c r="F239" s="4">
        <f t="shared" si="17"/>
        <v>3.4795179835923009</v>
      </c>
      <c r="G239" s="4">
        <f t="shared" si="18"/>
        <v>2.7909005690834876</v>
      </c>
      <c r="I239" s="4">
        <f t="shared" si="19"/>
        <v>1.0280193275044034</v>
      </c>
    </row>
    <row r="240" spans="1: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4">
        <f t="shared" si="15"/>
        <v>2.7708042396298982E-2</v>
      </c>
      <c r="E240" s="4">
        <f t="shared" si="16"/>
        <v>3.1807770999404772</v>
      </c>
      <c r="F240" s="4">
        <f t="shared" si="17"/>
        <v>3.7131168964663455</v>
      </c>
      <c r="G240" s="4">
        <f t="shared" si="18"/>
        <v>2.4021375136549041</v>
      </c>
      <c r="I240" s="4">
        <f t="shared" si="19"/>
        <v>1.027708042396299</v>
      </c>
    </row>
    <row r="241" spans="1: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4">
        <f t="shared" si="15"/>
        <v>3.8558811400327908E-2</v>
      </c>
      <c r="E241" s="4">
        <f t="shared" si="16"/>
        <v>3.5335058379791509</v>
      </c>
      <c r="F241" s="4">
        <f t="shared" si="17"/>
        <v>3.873720239188204</v>
      </c>
      <c r="G241" s="4">
        <f t="shared" si="18"/>
        <v>2.1793843591340227</v>
      </c>
      <c r="I241" s="4">
        <f t="shared" si="19"/>
        <v>1.0385588114003279</v>
      </c>
    </row>
    <row r="242" spans="1: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4">
        <f t="shared" si="15"/>
        <v>4.306407877836449E-2</v>
      </c>
      <c r="E242" s="4">
        <f t="shared" si="16"/>
        <v>1.8056175914791273</v>
      </c>
      <c r="F242" s="4">
        <f t="shared" si="17"/>
        <v>4.1537321543249517</v>
      </c>
      <c r="G242" s="4">
        <f t="shared" si="18"/>
        <v>4.8679441903548879</v>
      </c>
      <c r="I242" s="4">
        <f t="shared" si="19"/>
        <v>1.0430640787783645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4">
        <f t="shared" si="15"/>
        <v>4.2826826940880025E-2</v>
      </c>
      <c r="E243" s="4">
        <f t="shared" si="16"/>
        <v>1.4598005447249696</v>
      </c>
      <c r="F243" s="4">
        <f t="shared" si="17"/>
        <v>5.2800992655353083</v>
      </c>
      <c r="G243" s="4">
        <f t="shared" si="18"/>
        <v>7.9627641477337203</v>
      </c>
      <c r="I243" s="4">
        <f t="shared" si="19"/>
        <v>1.04282682694088</v>
      </c>
    </row>
    <row r="244" spans="1: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4">
        <f t="shared" si="15"/>
        <v>3.8249350554774075E-2</v>
      </c>
      <c r="E244" s="4">
        <f t="shared" si="16"/>
        <v>3.1842306494450363</v>
      </c>
      <c r="F244" s="4">
        <f t="shared" si="17"/>
        <v>3.7622024895857082</v>
      </c>
      <c r="G244" s="4">
        <f t="shared" si="18"/>
        <v>2.380098665729744</v>
      </c>
      <c r="I244" s="4">
        <f t="shared" si="19"/>
        <v>1.0382493505547741</v>
      </c>
    </row>
    <row r="245" spans="1: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4">
        <f t="shared" si="15"/>
        <v>3.9841503161606173E-2</v>
      </c>
      <c r="E245" s="4">
        <f t="shared" si="16"/>
        <v>3.6486253954655923</v>
      </c>
      <c r="F245" s="4">
        <f t="shared" si="17"/>
        <v>3.7697293832173586</v>
      </c>
      <c r="G245" s="4">
        <f t="shared" si="18"/>
        <v>2.170830708160826</v>
      </c>
      <c r="I245" s="4">
        <f t="shared" si="19"/>
        <v>1.0398415031616062</v>
      </c>
    </row>
    <row r="246" spans="1: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4">
        <f t="shared" si="15"/>
        <v>5.0834388738490111E-2</v>
      </c>
      <c r="E246" s="4">
        <f t="shared" si="16"/>
        <v>1.9952516252416233</v>
      </c>
      <c r="F246" s="4">
        <f t="shared" si="17"/>
        <v>3.9588754750509727</v>
      </c>
      <c r="G246" s="4">
        <f t="shared" si="18"/>
        <v>4.061522340322842</v>
      </c>
      <c r="I246" s="4">
        <f t="shared" si="19"/>
        <v>1.0508343887384901</v>
      </c>
    </row>
    <row r="247" spans="1: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4">
        <f t="shared" si="15"/>
        <v>4.9848033462730479E-2</v>
      </c>
      <c r="E247" s="4">
        <f t="shared" si="16"/>
        <v>2.9916725434003033</v>
      </c>
      <c r="F247" s="4">
        <f t="shared" si="17"/>
        <v>4.7470596638255316</v>
      </c>
      <c r="G247" s="4">
        <f t="shared" si="18"/>
        <v>2.1974056889692184</v>
      </c>
      <c r="I247" s="4">
        <f t="shared" si="19"/>
        <v>1.0498480334627305</v>
      </c>
    </row>
    <row r="248" spans="1: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4">
        <f t="shared" si="15"/>
        <v>4.918632380663146E-2</v>
      </c>
      <c r="E248" s="4">
        <f t="shared" si="16"/>
        <v>3.0447689588627709</v>
      </c>
      <c r="F248" s="4">
        <f t="shared" si="17"/>
        <v>3.8371090572472495</v>
      </c>
      <c r="G248" s="4">
        <f t="shared" si="18"/>
        <v>2.4333565326338666</v>
      </c>
      <c r="I248" s="4">
        <f t="shared" si="19"/>
        <v>1.0491863238066315</v>
      </c>
    </row>
    <row r="249" spans="1: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4">
        <f t="shared" si="15"/>
        <v>5.7702506624156769E-2</v>
      </c>
      <c r="E249" s="4">
        <f t="shared" si="16"/>
        <v>7.8099839567625384</v>
      </c>
      <c r="F249" s="4">
        <f t="shared" si="17"/>
        <v>5.4953184820051586</v>
      </c>
      <c r="G249" s="4">
        <f t="shared" si="18"/>
        <v>1.4493054211625782</v>
      </c>
      <c r="I249" s="4">
        <f t="shared" si="19"/>
        <v>1.0577025066241568</v>
      </c>
    </row>
    <row r="250" spans="1: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4">
        <f t="shared" si="15"/>
        <v>4.0198247328977255E-2</v>
      </c>
      <c r="E250" s="4">
        <f t="shared" si="16"/>
        <v>2.2668230293763201</v>
      </c>
      <c r="F250" s="4">
        <f t="shared" si="17"/>
        <v>3.5842519362373473</v>
      </c>
      <c r="G250" s="4">
        <f t="shared" si="18"/>
        <v>3.5732698749897862</v>
      </c>
      <c r="I250" s="4">
        <f t="shared" si="19"/>
        <v>1.0401982473289773</v>
      </c>
    </row>
    <row r="251" spans="1: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4">
        <f t="shared" si="15"/>
        <v>3.9214654255607329E-2</v>
      </c>
      <c r="E251" s="4">
        <f t="shared" si="16"/>
        <v>3.2961511575101667</v>
      </c>
      <c r="F251" s="4">
        <f t="shared" si="17"/>
        <v>3.8880442502377432</v>
      </c>
      <c r="G251" s="4">
        <f t="shared" si="18"/>
        <v>2.2757419254833438</v>
      </c>
      <c r="I251" s="4">
        <f t="shared" si="19"/>
        <v>1.0392146542556073</v>
      </c>
    </row>
    <row r="252" spans="1: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4">
        <f t="shared" si="15"/>
        <v>3.9795957640190283E-2</v>
      </c>
      <c r="E252" s="4">
        <f t="shared" si="16"/>
        <v>2.0967404191746866</v>
      </c>
      <c r="F252" s="4">
        <f t="shared" si="17"/>
        <v>3.7584901041512118</v>
      </c>
      <c r="G252" s="4">
        <f t="shared" si="18"/>
        <v>3.8909756247408116</v>
      </c>
      <c r="I252" s="4">
        <f t="shared" si="19"/>
        <v>1.0397959576401903</v>
      </c>
    </row>
    <row r="253" spans="1: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4">
        <f t="shared" si="15"/>
        <v>4.1786922185593101E-2</v>
      </c>
      <c r="E253" s="4">
        <f t="shared" si="16"/>
        <v>1.3136033190608225</v>
      </c>
      <c r="F253" s="4">
        <f t="shared" si="17"/>
        <v>6.4045476120928848</v>
      </c>
      <c r="G253" s="4">
        <f t="shared" si="18"/>
        <v>12.107105880728868</v>
      </c>
      <c r="I253" s="4">
        <f t="shared" si="19"/>
        <v>1.0417869221855931</v>
      </c>
    </row>
    <row r="254" spans="1: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4">
        <f t="shared" si="15"/>
        <v>4.3444379505162667E-2</v>
      </c>
      <c r="E254" s="4">
        <f t="shared" si="16"/>
        <v>1.7955026234696427</v>
      </c>
      <c r="F254" s="4">
        <f t="shared" si="17"/>
        <v>4.6424479951763642</v>
      </c>
      <c r="G254" s="4">
        <f t="shared" si="18"/>
        <v>4.3927217898039856</v>
      </c>
      <c r="I254" s="4">
        <f t="shared" si="19"/>
        <v>1.0434443795051627</v>
      </c>
    </row>
    <row r="255" spans="1: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4">
        <f t="shared" si="15"/>
        <v>4.3670750779131629E-2</v>
      </c>
      <c r="E255" s="4">
        <f t="shared" si="16"/>
        <v>1.6276733091805871</v>
      </c>
      <c r="F255" s="4">
        <f t="shared" si="17"/>
        <v>4.5189133308477105</v>
      </c>
      <c r="G255" s="4">
        <f t="shared" si="18"/>
        <v>6.0851695060305575</v>
      </c>
      <c r="I255" s="4">
        <f t="shared" si="19"/>
        <v>1.0436707507791316</v>
      </c>
    </row>
    <row r="256" spans="1: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4">
        <f t="shared" si="15"/>
        <v>2.4994820741009338E-2</v>
      </c>
      <c r="E256" s="4">
        <f t="shared" si="16"/>
        <v>1.7861920561480962</v>
      </c>
      <c r="F256" s="4">
        <f t="shared" si="17"/>
        <v>4.2342887772734308</v>
      </c>
      <c r="G256" s="4">
        <f t="shared" si="18"/>
        <v>4.9023784924486327</v>
      </c>
      <c r="I256" s="4">
        <f t="shared" si="19"/>
        <v>1.0249948207410093</v>
      </c>
    </row>
    <row r="257" spans="1: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4">
        <f t="shared" si="15"/>
        <v>2.2560752485999647E-2</v>
      </c>
      <c r="E257" s="4">
        <f t="shared" si="16"/>
        <v>2.4648579674162581</v>
      </c>
      <c r="F257" s="4">
        <f t="shared" si="17"/>
        <v>3.4681551198800715</v>
      </c>
      <c r="G257" s="4">
        <f t="shared" si="18"/>
        <v>3.2684077961350013</v>
      </c>
      <c r="I257" s="4">
        <f t="shared" si="19"/>
        <v>1.0225607524859996</v>
      </c>
    </row>
    <row r="258" spans="1: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4">
        <f t="shared" si="15"/>
        <v>2.7933242552898196E-2</v>
      </c>
      <c r="E258" s="4">
        <f t="shared" si="16"/>
        <v>1.1522305029641351</v>
      </c>
      <c r="F258" s="4">
        <f t="shared" si="17"/>
        <v>10.325668307710565</v>
      </c>
      <c r="G258" s="4">
        <f t="shared" si="18"/>
        <v>28.351046394856542</v>
      </c>
      <c r="I258" s="4">
        <f t="shared" si="19"/>
        <v>1.0279332425528982</v>
      </c>
    </row>
    <row r="259" spans="1: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4">
        <f t="shared" ref="D259:D322" si="20">IF(A259="","",((1/A259)+(1/B259)+(1/C259))-1)</f>
        <v>2.3522844940578658E-2</v>
      </c>
      <c r="E259" s="4">
        <f t="shared" ref="E259:E322" si="21">IF(A259="","",(3*A259)/(3-($D259*A259)))</f>
        <v>3.8742196094816133</v>
      </c>
      <c r="F259" s="4">
        <f t="shared" ref="F259:F322" si="22">IF(B259="","",(3*B259)/(3-($D259*B259)))</f>
        <v>3.4614657566735896</v>
      </c>
      <c r="G259" s="4">
        <f t="shared" ref="G259:G322" si="23">IF(C259="","",(3*C259)/(3-($D259*C259)))</f>
        <v>2.2075613424150484</v>
      </c>
      <c r="I259" s="4">
        <f t="shared" ref="I259:I322" si="24">IF(A259="","",D259+1)</f>
        <v>1.0235228449405787</v>
      </c>
    </row>
    <row r="260" spans="1: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4">
        <f t="shared" si="20"/>
        <v>3.3467337815163978E-2</v>
      </c>
      <c r="E260" s="4">
        <f t="shared" si="21"/>
        <v>2.8476799247485385</v>
      </c>
      <c r="F260" s="4">
        <f t="shared" si="22"/>
        <v>3.093175274010775</v>
      </c>
      <c r="G260" s="4">
        <f t="shared" si="23"/>
        <v>3.0717761276635001</v>
      </c>
      <c r="I260" s="4">
        <f t="shared" si="24"/>
        <v>1.033467337815164</v>
      </c>
    </row>
    <row r="261" spans="1: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4">
        <f t="shared" si="20"/>
        <v>2.8607378721795307E-2</v>
      </c>
      <c r="E261" s="4">
        <f t="shared" si="21"/>
        <v>4.8110343241293512</v>
      </c>
      <c r="F261" s="4">
        <f t="shared" si="22"/>
        <v>3.6315502872656107</v>
      </c>
      <c r="G261" s="4">
        <f t="shared" si="23"/>
        <v>1.9350594191806629</v>
      </c>
      <c r="I261" s="4">
        <f t="shared" si="24"/>
        <v>1.0286073787217953</v>
      </c>
    </row>
    <row r="262" spans="1: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4">
        <f t="shared" si="20"/>
        <v>3.4947024786926351E-2</v>
      </c>
      <c r="E262" s="4">
        <f t="shared" si="21"/>
        <v>1.9639253424789012</v>
      </c>
      <c r="F262" s="4">
        <f t="shared" si="22"/>
        <v>3.6270347239865526</v>
      </c>
      <c r="G262" s="4">
        <f t="shared" si="23"/>
        <v>4.6488197563025855</v>
      </c>
      <c r="I262" s="4">
        <f t="shared" si="24"/>
        <v>1.0349470247869264</v>
      </c>
    </row>
    <row r="263" spans="1: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4">
        <f t="shared" si="20"/>
        <v>5.1029131612887912E-2</v>
      </c>
      <c r="E263" s="4">
        <f t="shared" si="21"/>
        <v>2.0383017167136135</v>
      </c>
      <c r="F263" s="4">
        <f t="shared" si="22"/>
        <v>3.4962517603539833</v>
      </c>
      <c r="G263" s="4">
        <f t="shared" si="23"/>
        <v>4.4767786277738288</v>
      </c>
      <c r="I263" s="4">
        <f t="shared" si="24"/>
        <v>1.0510291316128879</v>
      </c>
    </row>
    <row r="264" spans="1: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4">
        <f t="shared" si="20"/>
        <v>3.5233821666698528E-2</v>
      </c>
      <c r="E264" s="4">
        <f t="shared" si="21"/>
        <v>2.2478153616830401</v>
      </c>
      <c r="F264" s="4">
        <f t="shared" si="22"/>
        <v>3.2279014519326239</v>
      </c>
      <c r="G264" s="4">
        <f t="shared" si="23"/>
        <v>4.0762287131662474</v>
      </c>
      <c r="I264" s="4">
        <f t="shared" si="24"/>
        <v>1.0352338216666985</v>
      </c>
    </row>
    <row r="265" spans="1: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4">
        <f t="shared" si="20"/>
        <v>3.8028601428646169E-2</v>
      </c>
      <c r="E265" s="4">
        <f t="shared" si="21"/>
        <v>1.70611723036011</v>
      </c>
      <c r="F265" s="4">
        <f t="shared" si="22"/>
        <v>4.1914647530443512</v>
      </c>
      <c r="G265" s="4">
        <f t="shared" si="23"/>
        <v>5.7047107863614928</v>
      </c>
      <c r="I265" s="4">
        <f t="shared" si="24"/>
        <v>1.0380286014286462</v>
      </c>
    </row>
    <row r="266" spans="1: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4">
        <f t="shared" si="20"/>
        <v>3.4161784161784059E-2</v>
      </c>
      <c r="E266" s="4">
        <f t="shared" si="21"/>
        <v>2.1304610428830277</v>
      </c>
      <c r="F266" s="4">
        <f t="shared" si="22"/>
        <v>3.3749003348748201</v>
      </c>
      <c r="G266" s="4">
        <f t="shared" si="23"/>
        <v>4.2677959265981036</v>
      </c>
      <c r="I266" s="4">
        <f t="shared" si="24"/>
        <v>1.0341617841617841</v>
      </c>
    </row>
    <row r="267" spans="1: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4">
        <f t="shared" si="20"/>
        <v>3.2357642504142747E-2</v>
      </c>
      <c r="E267" s="4">
        <f t="shared" si="21"/>
        <v>2.9403867851983874</v>
      </c>
      <c r="F267" s="4">
        <f t="shared" si="22"/>
        <v>3.0576181508384894</v>
      </c>
      <c r="G267" s="4">
        <f t="shared" si="23"/>
        <v>3.0042955641874776</v>
      </c>
      <c r="I267" s="4">
        <f t="shared" si="24"/>
        <v>1.0323576425041427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4">
        <f t="shared" si="20"/>
        <v>2.6752090581877885E-2</v>
      </c>
      <c r="E268" s="4">
        <f t="shared" si="21"/>
        <v>2.6512327972190532</v>
      </c>
      <c r="F268" s="4">
        <f t="shared" si="22"/>
        <v>3.3894398122988862</v>
      </c>
      <c r="G268" s="4">
        <f t="shared" si="23"/>
        <v>3.0507991013678351</v>
      </c>
      <c r="I268" s="4">
        <f t="shared" si="24"/>
        <v>1.0267520905818779</v>
      </c>
    </row>
    <row r="269" spans="1: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4">
        <f t="shared" si="20"/>
        <v>3.3674473578431785E-2</v>
      </c>
      <c r="E269" s="4">
        <f t="shared" si="21"/>
        <v>3.7081802755390734</v>
      </c>
      <c r="F269" s="4">
        <f t="shared" si="22"/>
        <v>3.0617273630970669</v>
      </c>
      <c r="G269" s="4">
        <f t="shared" si="23"/>
        <v>2.4770075808216085</v>
      </c>
      <c r="I269" s="4">
        <f t="shared" si="24"/>
        <v>1.0336744735784318</v>
      </c>
    </row>
    <row r="270" spans="1: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4">
        <f t="shared" si="20"/>
        <v>2.8286634942819244E-2</v>
      </c>
      <c r="E270" s="4">
        <f t="shared" si="21"/>
        <v>2.9603898893653349</v>
      </c>
      <c r="F270" s="4">
        <f t="shared" si="22"/>
        <v>3.8444844429361091</v>
      </c>
      <c r="G270" s="4">
        <f t="shared" si="23"/>
        <v>2.4869821689450218</v>
      </c>
      <c r="I270" s="4">
        <f t="shared" si="24"/>
        <v>1.0282866349428192</v>
      </c>
    </row>
    <row r="271" spans="1: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4">
        <f t="shared" si="20"/>
        <v>3.2748872256608275E-2</v>
      </c>
      <c r="E271" s="4">
        <f t="shared" si="21"/>
        <v>2.6230156847488826</v>
      </c>
      <c r="F271" s="4">
        <f t="shared" si="22"/>
        <v>3.1336497296398598</v>
      </c>
      <c r="G271" s="4">
        <f t="shared" si="23"/>
        <v>3.3373078950651323</v>
      </c>
      <c r="I271" s="4">
        <f t="shared" si="24"/>
        <v>1.0327488722566083</v>
      </c>
    </row>
    <row r="272" spans="1: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4">
        <f t="shared" si="20"/>
        <v>3.3560185231136241E-2</v>
      </c>
      <c r="E272" s="4">
        <f t="shared" si="21"/>
        <v>2.1505203017694927</v>
      </c>
      <c r="F272" s="4">
        <f t="shared" si="22"/>
        <v>3.4588483462158073</v>
      </c>
      <c r="G272" s="4">
        <f t="shared" si="23"/>
        <v>4.066980230807526</v>
      </c>
      <c r="I272" s="4">
        <f t="shared" si="24"/>
        <v>1.0335601852311362</v>
      </c>
    </row>
    <row r="273" spans="1: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4">
        <f t="shared" si="20"/>
        <v>3.2226248687483583E-2</v>
      </c>
      <c r="E273" s="4">
        <f t="shared" si="21"/>
        <v>2.9612961011265178</v>
      </c>
      <c r="F273" s="4">
        <f t="shared" si="22"/>
        <v>3.4320302789367623</v>
      </c>
      <c r="G273" s="4">
        <f t="shared" si="23"/>
        <v>2.695873352990326</v>
      </c>
      <c r="I273" s="4">
        <f t="shared" si="24"/>
        <v>1.0322262486874836</v>
      </c>
    </row>
    <row r="274" spans="1: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4">
        <f t="shared" si="20"/>
        <v>3.6161132203714974E-2</v>
      </c>
      <c r="E274" s="4">
        <f t="shared" si="21"/>
        <v>8.1247028531741794</v>
      </c>
      <c r="F274" s="4">
        <f t="shared" si="22"/>
        <v>4.590707512857489</v>
      </c>
      <c r="G274" s="4">
        <f t="shared" si="23"/>
        <v>1.5172498513216557</v>
      </c>
      <c r="I274" s="4">
        <f t="shared" si="24"/>
        <v>1.036161132203715</v>
      </c>
    </row>
    <row r="275" spans="1: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4">
        <f t="shared" si="20"/>
        <v>3.8706687009584684E-2</v>
      </c>
      <c r="E275" s="4">
        <f t="shared" si="21"/>
        <v>3.1099755958215969</v>
      </c>
      <c r="F275" s="4">
        <f t="shared" si="22"/>
        <v>3.8413991585907543</v>
      </c>
      <c r="G275" s="4">
        <f t="shared" si="23"/>
        <v>2.3915878074904993</v>
      </c>
      <c r="I275" s="4">
        <f t="shared" si="24"/>
        <v>1.0387066870095847</v>
      </c>
    </row>
    <row r="276" spans="1: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4">
        <f t="shared" si="20"/>
        <v>6.0750841316431714E-2</v>
      </c>
      <c r="E276" s="4">
        <f t="shared" si="21"/>
        <v>2.3464358019682088</v>
      </c>
      <c r="F276" s="4">
        <f t="shared" si="22"/>
        <v>3.2962579574333613</v>
      </c>
      <c r="G276" s="4">
        <f t="shared" si="23"/>
        <v>3.6975767645027227</v>
      </c>
      <c r="I276" s="4">
        <f t="shared" si="24"/>
        <v>1.0607508413164317</v>
      </c>
    </row>
    <row r="277" spans="1: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4">
        <f t="shared" si="20"/>
        <v>4.2676022684019488E-2</v>
      </c>
      <c r="E277" s="4">
        <f t="shared" si="21"/>
        <v>1.8789125540135876</v>
      </c>
      <c r="F277" s="4">
        <f t="shared" si="22"/>
        <v>3.8944241985915538</v>
      </c>
      <c r="G277" s="4">
        <f t="shared" si="23"/>
        <v>4.7393390909797928</v>
      </c>
      <c r="I277" s="4">
        <f t="shared" si="24"/>
        <v>1.0426760226840195</v>
      </c>
    </row>
    <row r="278" spans="1: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4">
        <f t="shared" si="20"/>
        <v>6.8690026713413399E-2</v>
      </c>
      <c r="E278" s="4">
        <f t="shared" si="21"/>
        <v>1.6500720514451988</v>
      </c>
      <c r="F278" s="4">
        <f t="shared" si="22"/>
        <v>4.5613347279342973</v>
      </c>
      <c r="G278" s="4">
        <f t="shared" si="23"/>
        <v>5.7230572666819066</v>
      </c>
      <c r="I278" s="4">
        <f t="shared" si="24"/>
        <v>1.0686900267134134</v>
      </c>
    </row>
    <row r="279" spans="1: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4">
        <f t="shared" si="20"/>
        <v>3.5469107551487467E-2</v>
      </c>
      <c r="E279" s="4">
        <f t="shared" si="21"/>
        <v>1.9436619718309858</v>
      </c>
      <c r="F279" s="4">
        <f t="shared" si="22"/>
        <v>3.5967078189300419</v>
      </c>
      <c r="G279" s="4">
        <f t="shared" si="23"/>
        <v>4.819852941176471</v>
      </c>
      <c r="I279" s="4">
        <f t="shared" si="24"/>
        <v>1.0354691075514875</v>
      </c>
    </row>
    <row r="280" spans="1: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4">
        <f t="shared" si="20"/>
        <v>3.6820633525689539E-2</v>
      </c>
      <c r="E280" s="4">
        <f t="shared" si="21"/>
        <v>4.9202017843434023</v>
      </c>
      <c r="F280" s="4">
        <f t="shared" si="22"/>
        <v>3.8979719896752938</v>
      </c>
      <c r="G280" s="4">
        <f t="shared" si="23"/>
        <v>1.8511229093478501</v>
      </c>
      <c r="I280" s="4">
        <f t="shared" si="24"/>
        <v>1.0368206335256895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4">
        <f t="shared" si="20"/>
        <v>3.8164347804831689E-2</v>
      </c>
      <c r="E281" s="4">
        <f t="shared" si="21"/>
        <v>2.4543092418098689</v>
      </c>
      <c r="F281" s="4">
        <f t="shared" si="22"/>
        <v>3.2597991255994034</v>
      </c>
      <c r="G281" s="4">
        <f t="shared" si="23"/>
        <v>3.4991215561566085</v>
      </c>
      <c r="I281" s="4">
        <f t="shared" si="24"/>
        <v>1.0381643478048317</v>
      </c>
    </row>
    <row r="282" spans="1: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4">
        <f t="shared" si="20"/>
        <v>3.9474796129631784E-2</v>
      </c>
      <c r="E282" s="4">
        <f t="shared" si="21"/>
        <v>2.1596769655445125</v>
      </c>
      <c r="F282" s="4">
        <f t="shared" si="22"/>
        <v>3.5921227375637144</v>
      </c>
      <c r="G282" s="4">
        <f t="shared" si="23"/>
        <v>3.8672621803426011</v>
      </c>
      <c r="I282" s="4">
        <f t="shared" si="24"/>
        <v>1.0394747961296318</v>
      </c>
    </row>
    <row r="283" spans="1: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4">
        <f t="shared" si="20"/>
        <v>3.8506526744846115E-2</v>
      </c>
      <c r="E283" s="4">
        <f t="shared" si="21"/>
        <v>2.5082324903936448</v>
      </c>
      <c r="F283" s="4">
        <f t="shared" si="22"/>
        <v>3.3479418450503853</v>
      </c>
      <c r="G283" s="4">
        <f t="shared" si="23"/>
        <v>3.3044534638029526</v>
      </c>
      <c r="I283" s="4">
        <f t="shared" si="24"/>
        <v>1.0385065267448461</v>
      </c>
    </row>
    <row r="284" spans="1: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4">
        <f t="shared" si="20"/>
        <v>4.0029102798354144E-2</v>
      </c>
      <c r="E284" s="4">
        <f t="shared" si="21"/>
        <v>1.8758028911224973</v>
      </c>
      <c r="F284" s="4">
        <f t="shared" si="22"/>
        <v>4.0918384581426581</v>
      </c>
      <c r="G284" s="4">
        <f t="shared" si="23"/>
        <v>4.4942603777370493</v>
      </c>
      <c r="I284" s="4">
        <f t="shared" si="24"/>
        <v>1.0400291027983541</v>
      </c>
    </row>
    <row r="285" spans="1: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4">
        <f t="shared" si="20"/>
        <v>4.2545966049204464E-2</v>
      </c>
      <c r="E285" s="4">
        <f t="shared" si="21"/>
        <v>1.2414801215821289</v>
      </c>
      <c r="F285" s="4">
        <f t="shared" si="22"/>
        <v>7.5257662568225827</v>
      </c>
      <c r="G285" s="4">
        <f t="shared" si="23"/>
        <v>16.225068256720395</v>
      </c>
      <c r="I285" s="4">
        <f t="shared" si="24"/>
        <v>1.0425459660492045</v>
      </c>
    </row>
    <row r="286" spans="1: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4">
        <f t="shared" si="20"/>
        <v>3.3018475181240792E-2</v>
      </c>
      <c r="E286" s="4">
        <f t="shared" si="21"/>
        <v>2.8996792652904291</v>
      </c>
      <c r="F286" s="4">
        <f t="shared" si="22"/>
        <v>3.1238317901841297</v>
      </c>
      <c r="G286" s="4">
        <f t="shared" si="23"/>
        <v>2.9849445113351885</v>
      </c>
      <c r="I286" s="4">
        <f t="shared" si="24"/>
        <v>1.0330184751812408</v>
      </c>
    </row>
    <row r="287" spans="1: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4">
        <f t="shared" si="20"/>
        <v>3.7606554967666073E-2</v>
      </c>
      <c r="E287" s="4">
        <f t="shared" si="21"/>
        <v>5.1752923652267624</v>
      </c>
      <c r="F287" s="4">
        <f t="shared" si="22"/>
        <v>4.0341914126192</v>
      </c>
      <c r="G287" s="4">
        <f t="shared" si="23"/>
        <v>1.7892510820139154</v>
      </c>
      <c r="I287" s="4">
        <f t="shared" si="24"/>
        <v>1.0376065549676661</v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>1/A2</f>
        <v>0.63694267515923564</v>
      </c>
      <c r="D2">
        <f>1/B2</f>
        <v>0.41322314049586778</v>
      </c>
      <c r="E2">
        <f>C2+D2-1</f>
        <v>5.0165815655103474E-2</v>
      </c>
      <c r="F2">
        <f>C2+D2-(C2*D2)-1</f>
        <v>-0.21303363689003518</v>
      </c>
      <c r="G2">
        <v>0</v>
      </c>
      <c r="H2">
        <f>C2*D2</f>
        <v>0.26319945254513871</v>
      </c>
      <c r="I2">
        <f>((-4*F2*H2)^0.5)/(2*F2)</f>
        <v>-1.1115228625097588</v>
      </c>
      <c r="J2">
        <f>(-((-4*F2*H2)^0.5))/(2*F2)</f>
        <v>1.1115228625097588</v>
      </c>
      <c r="K2">
        <f>IF(A2="","",(C2/($J2+C2-($J2*C2))))</f>
        <v>0.61215693539364857</v>
      </c>
      <c r="L2">
        <f>IF(B2="","",(D2/($J2+D2-($J2*D2))))</f>
        <v>0.38784306460635132</v>
      </c>
      <c r="M2">
        <f>IF(A2="","",1/K2)</f>
        <v>1.6335680316305627</v>
      </c>
      <c r="N2">
        <f>IF(B2="","",1/L2)</f>
        <v>2.5783624647638574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ref="C3:C66" si="0">1/A3</f>
        <v>0.62893081761006286</v>
      </c>
      <c r="D3">
        <f t="shared" ref="D3:D66" si="1">1/B3</f>
        <v>0.41322314049586778</v>
      </c>
      <c r="E3">
        <f t="shared" ref="E3:E66" si="2">C3+D3-1</f>
        <v>4.21539581059307E-2</v>
      </c>
      <c r="F3">
        <f t="shared" ref="F3:F66" si="3">C3+D3-(C3*D3)-1</f>
        <v>-0.21773480950153323</v>
      </c>
      <c r="G3">
        <v>0</v>
      </c>
      <c r="H3">
        <f t="shared" ref="H3:H66" si="4">C3*D3</f>
        <v>0.25988876760746399</v>
      </c>
      <c r="I3">
        <f t="shared" ref="I3:I66" si="5">((-4*F3*H3)^0.5)/(2*F3)</f>
        <v>-1.0925210715205453</v>
      </c>
      <c r="J3">
        <f t="shared" ref="J3:J66" si="6">(-((-4*F3*H3)^0.5))/(2*F3)</f>
        <v>1.0925210715205453</v>
      </c>
      <c r="K3">
        <f t="shared" ref="K3:K66" si="7">IF(A3="","",(C3/($J3+C3-($J3*C3))))</f>
        <v>0.60805523648203263</v>
      </c>
      <c r="L3">
        <f t="shared" ref="L3:L66" si="8">IF(B3="","",(D3/($J3+D3-($J3*D3))))</f>
        <v>0.39194476351796709</v>
      </c>
      <c r="M3">
        <f t="shared" ref="M3:M66" si="9">IF(A3="","",1/K3)</f>
        <v>1.6445874321971223</v>
      </c>
      <c r="N3">
        <f t="shared" ref="N3:N66" si="10">IF(B3="","",1/L3)</f>
        <v>2.5513799215591741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0.625</v>
      </c>
      <c r="D4">
        <f t="shared" si="1"/>
        <v>0.41841004184100417</v>
      </c>
      <c r="E4">
        <f t="shared" si="2"/>
        <v>4.3410041841004166E-2</v>
      </c>
      <c r="F4">
        <f t="shared" si="3"/>
        <v>-0.21809623430962344</v>
      </c>
      <c r="G4">
        <v>0</v>
      </c>
      <c r="H4">
        <f t="shared" si="4"/>
        <v>0.2615062761506276</v>
      </c>
      <c r="I4">
        <f t="shared" si="5"/>
        <v>-1.0950071996960069</v>
      </c>
      <c r="J4">
        <f t="shared" si="6"/>
        <v>1.0950071996960069</v>
      </c>
      <c r="K4">
        <f t="shared" si="7"/>
        <v>0.6034987284221901</v>
      </c>
      <c r="L4">
        <f t="shared" si="8"/>
        <v>0.39650127157781001</v>
      </c>
      <c r="M4">
        <f t="shared" si="9"/>
        <v>1.6570043198176039</v>
      </c>
      <c r="N4">
        <f t="shared" si="10"/>
        <v>2.52206000757745</v>
      </c>
    </row>
    <row r="5" spans="1:14" x14ac:dyDescent="0.25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0.6097560975609756</v>
      </c>
      <c r="D5">
        <f t="shared" si="1"/>
        <v>0.4329004329004329</v>
      </c>
      <c r="E5">
        <f t="shared" si="2"/>
        <v>4.2656530461408604E-2</v>
      </c>
      <c r="F5">
        <f t="shared" si="3"/>
        <v>-0.22130714813641639</v>
      </c>
      <c r="G5">
        <v>0</v>
      </c>
      <c r="H5">
        <f t="shared" si="4"/>
        <v>0.26396367859782494</v>
      </c>
      <c r="I5">
        <f t="shared" si="5"/>
        <v>-1.0921300708262975</v>
      </c>
      <c r="J5">
        <f t="shared" si="6"/>
        <v>1.0921300708262975</v>
      </c>
      <c r="K5">
        <f t="shared" si="7"/>
        <v>0.58859425167049584</v>
      </c>
      <c r="L5">
        <f t="shared" si="8"/>
        <v>0.41140574832950405</v>
      </c>
      <c r="M5">
        <f t="shared" si="9"/>
        <v>1.6989632453288304</v>
      </c>
      <c r="N5">
        <f t="shared" si="10"/>
        <v>2.4306903927824499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0.56818181818181823</v>
      </c>
      <c r="D6">
        <f t="shared" si="1"/>
        <v>0.47619047619047616</v>
      </c>
      <c r="E6">
        <f t="shared" si="2"/>
        <v>4.4372294372294396E-2</v>
      </c>
      <c r="F6">
        <f t="shared" si="3"/>
        <v>-0.22619047619047616</v>
      </c>
      <c r="G6">
        <v>0</v>
      </c>
      <c r="H6">
        <f t="shared" si="4"/>
        <v>0.27056277056277056</v>
      </c>
      <c r="I6">
        <f t="shared" si="5"/>
        <v>-1.0936965981495177</v>
      </c>
      <c r="J6">
        <f t="shared" si="6"/>
        <v>1.0936965981495177</v>
      </c>
      <c r="K6">
        <f t="shared" si="7"/>
        <v>0.54608718807942114</v>
      </c>
      <c r="L6">
        <f t="shared" si="8"/>
        <v>0.45391281192057903</v>
      </c>
      <c r="M6">
        <f t="shared" si="9"/>
        <v>1.8312094145936331</v>
      </c>
      <c r="N6">
        <f t="shared" si="10"/>
        <v>2.2030662579644695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0.58823529411764708</v>
      </c>
      <c r="D7">
        <f t="shared" si="1"/>
        <v>0.44247787610619471</v>
      </c>
      <c r="E7">
        <f t="shared" si="2"/>
        <v>3.0713170223841679E-2</v>
      </c>
      <c r="F7">
        <f t="shared" si="3"/>
        <v>-0.2295679333680376</v>
      </c>
      <c r="G7">
        <v>0</v>
      </c>
      <c r="H7">
        <f t="shared" si="4"/>
        <v>0.26028110359187923</v>
      </c>
      <c r="I7">
        <f t="shared" si="5"/>
        <v>-1.0647942749998995</v>
      </c>
      <c r="J7">
        <f t="shared" si="6"/>
        <v>1.0647942749998995</v>
      </c>
      <c r="K7">
        <f t="shared" si="7"/>
        <v>0.57294901687515787</v>
      </c>
      <c r="L7">
        <f t="shared" si="8"/>
        <v>0.42705098312484241</v>
      </c>
      <c r="M7">
        <f t="shared" si="9"/>
        <v>1.7453559924999296</v>
      </c>
      <c r="N7">
        <f t="shared" si="10"/>
        <v>2.3416407864998732</v>
      </c>
    </row>
    <row r="8" spans="1:14" x14ac:dyDescent="0.25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0.5617977528089888</v>
      </c>
      <c r="D8">
        <f t="shared" si="1"/>
        <v>0.46728971962616822</v>
      </c>
      <c r="E8">
        <f t="shared" si="2"/>
        <v>2.908747243515708E-2</v>
      </c>
      <c r="F8">
        <f t="shared" si="3"/>
        <v>-0.23343484196156661</v>
      </c>
      <c r="G8">
        <v>0</v>
      </c>
      <c r="H8">
        <f t="shared" si="4"/>
        <v>0.26252231439672374</v>
      </c>
      <c r="I8">
        <f t="shared" si="5"/>
        <v>-1.0604746049596299</v>
      </c>
      <c r="J8">
        <f t="shared" si="6"/>
        <v>1.0604746049596299</v>
      </c>
      <c r="K8">
        <f t="shared" si="7"/>
        <v>0.54729439241638145</v>
      </c>
      <c r="L8">
        <f t="shared" si="8"/>
        <v>0.45270560758361844</v>
      </c>
      <c r="M8">
        <f t="shared" si="9"/>
        <v>1.8271701918685113</v>
      </c>
      <c r="N8">
        <f t="shared" si="10"/>
        <v>2.2089410496539781</v>
      </c>
    </row>
    <row r="9" spans="1:14" x14ac:dyDescent="0.25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0.50251256281407031</v>
      </c>
      <c r="D9">
        <f t="shared" si="1"/>
        <v>0.52083333333333337</v>
      </c>
      <c r="E9">
        <f t="shared" si="2"/>
        <v>2.3345896147403788E-2</v>
      </c>
      <c r="F9">
        <f t="shared" si="3"/>
        <v>-0.2383793969849245</v>
      </c>
      <c r="G9">
        <v>0</v>
      </c>
      <c r="H9">
        <f t="shared" si="4"/>
        <v>0.26172529313232828</v>
      </c>
      <c r="I9">
        <f t="shared" si="5"/>
        <v>-1.0478243557698861</v>
      </c>
      <c r="J9">
        <f t="shared" si="6"/>
        <v>1.0478243557698861</v>
      </c>
      <c r="K9">
        <f t="shared" si="7"/>
        <v>0.49083461764588526</v>
      </c>
      <c r="L9">
        <f t="shared" si="8"/>
        <v>0.50916538235411457</v>
      </c>
      <c r="M9">
        <f t="shared" si="9"/>
        <v>2.0373461122121879</v>
      </c>
      <c r="N9">
        <f t="shared" si="10"/>
        <v>1.9639984073082948</v>
      </c>
    </row>
    <row r="10" spans="1:14" x14ac:dyDescent="0.25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0.51546391752577325</v>
      </c>
      <c r="D10">
        <f t="shared" si="1"/>
        <v>0.51020408163265307</v>
      </c>
      <c r="E10">
        <f t="shared" si="2"/>
        <v>2.5667999158426325E-2</v>
      </c>
      <c r="F10">
        <f t="shared" si="3"/>
        <v>-0.23732379549758043</v>
      </c>
      <c r="G10">
        <v>0</v>
      </c>
      <c r="H10">
        <f t="shared" si="4"/>
        <v>0.26299179465600675</v>
      </c>
      <c r="I10">
        <f t="shared" si="5"/>
        <v>-1.052689901333149</v>
      </c>
      <c r="J10">
        <f t="shared" si="6"/>
        <v>1.052689901333149</v>
      </c>
      <c r="K10">
        <f t="shared" si="7"/>
        <v>0.50263165184833114</v>
      </c>
      <c r="L10">
        <f t="shared" si="8"/>
        <v>0.49736834815166897</v>
      </c>
      <c r="M10">
        <f t="shared" si="9"/>
        <v>1.9895285072531594</v>
      </c>
      <c r="N10">
        <f t="shared" si="10"/>
        <v>2.0105823052798226</v>
      </c>
    </row>
    <row r="11" spans="1:14" x14ac:dyDescent="0.25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0.73529411764705876</v>
      </c>
      <c r="D11">
        <f t="shared" si="1"/>
        <v>0.30120481927710846</v>
      </c>
      <c r="E11">
        <f t="shared" si="2"/>
        <v>3.649893692416728E-2</v>
      </c>
      <c r="F11">
        <f t="shared" si="3"/>
        <v>-0.18497519489723602</v>
      </c>
      <c r="G11">
        <v>0</v>
      </c>
      <c r="H11">
        <f t="shared" si="4"/>
        <v>0.22147413182140327</v>
      </c>
      <c r="I11">
        <f t="shared" si="5"/>
        <v>-1.0942202738310214</v>
      </c>
      <c r="J11">
        <f t="shared" si="6"/>
        <v>1.0942202738310214</v>
      </c>
      <c r="K11">
        <f t="shared" si="7"/>
        <v>0.71740164657976047</v>
      </c>
      <c r="L11">
        <f t="shared" si="8"/>
        <v>0.28259835342023931</v>
      </c>
      <c r="M11">
        <f t="shared" si="9"/>
        <v>1.3939192985791682</v>
      </c>
      <c r="N11">
        <f t="shared" si="10"/>
        <v>3.5385910352879693</v>
      </c>
    </row>
    <row r="12" spans="1:14" x14ac:dyDescent="0.25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0.49751243781094534</v>
      </c>
      <c r="D12">
        <f t="shared" si="1"/>
        <v>0.52910052910052918</v>
      </c>
      <c r="E12">
        <f t="shared" si="2"/>
        <v>2.6612966911474523E-2</v>
      </c>
      <c r="F12">
        <f t="shared" si="3"/>
        <v>-0.23662112716839079</v>
      </c>
      <c r="G12">
        <v>0</v>
      </c>
      <c r="H12">
        <f t="shared" si="4"/>
        <v>0.26323409407986531</v>
      </c>
      <c r="I12">
        <f t="shared" si="5"/>
        <v>-1.0547373121500738</v>
      </c>
      <c r="J12">
        <f t="shared" si="6"/>
        <v>1.0547373121500738</v>
      </c>
      <c r="K12">
        <f t="shared" si="7"/>
        <v>0.48419474909751009</v>
      </c>
      <c r="L12">
        <f t="shared" si="8"/>
        <v>0.51580525090249008</v>
      </c>
      <c r="M12">
        <f t="shared" si="9"/>
        <v>2.0652846852715743</v>
      </c>
      <c r="N12">
        <f t="shared" si="10"/>
        <v>1.9387162078135651</v>
      </c>
    </row>
    <row r="13" spans="1:14" x14ac:dyDescent="0.25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0.46511627906976744</v>
      </c>
      <c r="D13">
        <f t="shared" si="1"/>
        <v>0.56818181818181823</v>
      </c>
      <c r="E13">
        <f t="shared" si="2"/>
        <v>3.3298097251585723E-2</v>
      </c>
      <c r="F13">
        <f t="shared" si="3"/>
        <v>-0.23097251585623668</v>
      </c>
      <c r="G13">
        <v>0</v>
      </c>
      <c r="H13">
        <f t="shared" si="4"/>
        <v>0.26427061310782241</v>
      </c>
      <c r="I13">
        <f t="shared" si="5"/>
        <v>-1.0696563746013956</v>
      </c>
      <c r="J13">
        <f t="shared" si="6"/>
        <v>1.0696563746013956</v>
      </c>
      <c r="K13">
        <f t="shared" si="7"/>
        <v>0.44840941385030625</v>
      </c>
      <c r="L13">
        <f t="shared" si="8"/>
        <v>0.5515905861496937</v>
      </c>
      <c r="M13">
        <f t="shared" si="9"/>
        <v>2.2301048307916052</v>
      </c>
      <c r="N13">
        <f t="shared" si="10"/>
        <v>1.8129388446970602</v>
      </c>
    </row>
    <row r="14" spans="1:14" x14ac:dyDescent="0.25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0.4854368932038835</v>
      </c>
      <c r="D14">
        <f t="shared" si="1"/>
        <v>0.54347826086956519</v>
      </c>
      <c r="E14">
        <f t="shared" si="2"/>
        <v>2.891515407344869E-2</v>
      </c>
      <c r="F14">
        <f t="shared" si="3"/>
        <v>-0.23490924440692273</v>
      </c>
      <c r="G14">
        <v>0</v>
      </c>
      <c r="H14">
        <f t="shared" si="4"/>
        <v>0.26382439848037148</v>
      </c>
      <c r="I14">
        <f t="shared" si="5"/>
        <v>-1.0597597584982434</v>
      </c>
      <c r="J14">
        <f t="shared" si="6"/>
        <v>1.0597597584982434</v>
      </c>
      <c r="K14">
        <f t="shared" si="7"/>
        <v>0.47095494984925418</v>
      </c>
      <c r="L14">
        <f t="shared" si="8"/>
        <v>0.52904505015074577</v>
      </c>
      <c r="M14">
        <f t="shared" si="9"/>
        <v>2.123345344008138</v>
      </c>
      <c r="N14">
        <f t="shared" si="10"/>
        <v>1.8901981971385247</v>
      </c>
    </row>
    <row r="15" spans="1:14" x14ac:dyDescent="0.25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0.46511627906976744</v>
      </c>
      <c r="D15">
        <f t="shared" si="1"/>
        <v>0.56818181818181823</v>
      </c>
      <c r="E15">
        <f t="shared" si="2"/>
        <v>3.3298097251585723E-2</v>
      </c>
      <c r="F15">
        <f t="shared" si="3"/>
        <v>-0.23097251585623668</v>
      </c>
      <c r="G15">
        <v>0</v>
      </c>
      <c r="H15">
        <f t="shared" si="4"/>
        <v>0.26427061310782241</v>
      </c>
      <c r="I15">
        <f t="shared" si="5"/>
        <v>-1.0696563746013956</v>
      </c>
      <c r="J15">
        <f t="shared" si="6"/>
        <v>1.0696563746013956</v>
      </c>
      <c r="K15">
        <f t="shared" si="7"/>
        <v>0.44840941385030625</v>
      </c>
      <c r="L15">
        <f t="shared" si="8"/>
        <v>0.5515905861496937</v>
      </c>
      <c r="M15">
        <f t="shared" si="9"/>
        <v>2.2301048307916052</v>
      </c>
      <c r="N15">
        <f t="shared" si="10"/>
        <v>1.8129388446970602</v>
      </c>
    </row>
    <row r="16" spans="1:14" x14ac:dyDescent="0.25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0.44247787610619471</v>
      </c>
      <c r="D16">
        <f t="shared" si="1"/>
        <v>0.59171597633136097</v>
      </c>
      <c r="E16">
        <f t="shared" si="2"/>
        <v>3.4193852437555794E-2</v>
      </c>
      <c r="F16">
        <f t="shared" si="3"/>
        <v>-0.22762737602764815</v>
      </c>
      <c r="G16">
        <v>0</v>
      </c>
      <c r="H16">
        <f t="shared" si="4"/>
        <v>0.261821228465204</v>
      </c>
      <c r="I16">
        <f t="shared" si="5"/>
        <v>-1.0724824201463119</v>
      </c>
      <c r="J16">
        <f t="shared" si="6"/>
        <v>1.0724824201463119</v>
      </c>
      <c r="K16">
        <f t="shared" si="7"/>
        <v>0.42529160714947917</v>
      </c>
      <c r="L16">
        <f t="shared" si="8"/>
        <v>0.57470839285052078</v>
      </c>
      <c r="M16">
        <f t="shared" si="9"/>
        <v>2.351327849384353</v>
      </c>
      <c r="N16">
        <f t="shared" si="10"/>
        <v>1.7400128699009547</v>
      </c>
    </row>
    <row r="17" spans="1:14" x14ac:dyDescent="0.25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0.41152263374485593</v>
      </c>
      <c r="D17">
        <f t="shared" si="1"/>
        <v>0.6211180124223602</v>
      </c>
      <c r="E17">
        <f t="shared" si="2"/>
        <v>3.2640646167216181E-2</v>
      </c>
      <c r="F17">
        <f t="shared" si="3"/>
        <v>-0.22296347417120366</v>
      </c>
      <c r="G17">
        <v>0</v>
      </c>
      <c r="H17">
        <f t="shared" si="4"/>
        <v>0.25560412033841978</v>
      </c>
      <c r="I17">
        <f t="shared" si="5"/>
        <v>-1.0706981783012146</v>
      </c>
      <c r="J17">
        <f t="shared" si="6"/>
        <v>1.0706981783012146</v>
      </c>
      <c r="K17">
        <f t="shared" si="7"/>
        <v>0.39508539138067028</v>
      </c>
      <c r="L17">
        <f t="shared" si="8"/>
        <v>0.60491460861932955</v>
      </c>
      <c r="M17">
        <f t="shared" si="9"/>
        <v>2.5310983949707371</v>
      </c>
      <c r="N17">
        <f t="shared" si="10"/>
        <v>1.6531258887637414</v>
      </c>
    </row>
    <row r="18" spans="1:14" x14ac:dyDescent="0.25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0.43478260869565222</v>
      </c>
      <c r="D18">
        <f t="shared" si="1"/>
        <v>0.5988023952095809</v>
      </c>
      <c r="E18">
        <f t="shared" si="2"/>
        <v>3.3585003905233002E-2</v>
      </c>
      <c r="F18">
        <f t="shared" si="3"/>
        <v>-0.22676386357719358</v>
      </c>
      <c r="G18">
        <v>0</v>
      </c>
      <c r="H18">
        <f t="shared" si="4"/>
        <v>0.26034886748242653</v>
      </c>
      <c r="I18">
        <f t="shared" si="5"/>
        <v>-1.0714969088698136</v>
      </c>
      <c r="J18">
        <f t="shared" si="6"/>
        <v>1.0714969088698136</v>
      </c>
      <c r="K18">
        <f t="shared" si="7"/>
        <v>0.41789493273906014</v>
      </c>
      <c r="L18">
        <f t="shared" si="8"/>
        <v>0.58210506726094002</v>
      </c>
      <c r="M18">
        <f t="shared" si="9"/>
        <v>2.3929459815307572</v>
      </c>
      <c r="N18">
        <f t="shared" si="10"/>
        <v>1.7179029289427752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0.38167938931297707</v>
      </c>
      <c r="D19">
        <f t="shared" si="1"/>
        <v>0.65789473684210531</v>
      </c>
      <c r="E19">
        <f t="shared" si="2"/>
        <v>3.9574126155082379E-2</v>
      </c>
      <c r="F19">
        <f t="shared" si="3"/>
        <v>-0.21153073523503418</v>
      </c>
      <c r="G19">
        <v>0</v>
      </c>
      <c r="H19">
        <f t="shared" si="4"/>
        <v>0.25110486139011651</v>
      </c>
      <c r="I19">
        <f t="shared" si="5"/>
        <v>-1.0895340841010224</v>
      </c>
      <c r="J19">
        <f t="shared" si="6"/>
        <v>1.0895340841010224</v>
      </c>
      <c r="K19">
        <f t="shared" si="7"/>
        <v>0.36165773858791023</v>
      </c>
      <c r="L19">
        <f t="shared" si="8"/>
        <v>0.63834226141208994</v>
      </c>
      <c r="M19">
        <f t="shared" si="9"/>
        <v>2.7650452162436565</v>
      </c>
      <c r="N19">
        <f t="shared" si="10"/>
        <v>1.5665577237325312</v>
      </c>
    </row>
    <row r="20" spans="1:14" x14ac:dyDescent="0.25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0.4504504504504504</v>
      </c>
      <c r="D20">
        <f t="shared" si="1"/>
        <v>0.58479532163742687</v>
      </c>
      <c r="E20">
        <f t="shared" si="2"/>
        <v>3.5245772087877381E-2</v>
      </c>
      <c r="F20">
        <f t="shared" si="3"/>
        <v>-0.2281755439650176</v>
      </c>
      <c r="G20">
        <v>0</v>
      </c>
      <c r="H20">
        <f t="shared" si="4"/>
        <v>0.26342131605289498</v>
      </c>
      <c r="I20">
        <f t="shared" si="5"/>
        <v>-1.0744616281415775</v>
      </c>
      <c r="J20">
        <f t="shared" si="6"/>
        <v>1.0744616281415775</v>
      </c>
      <c r="K20">
        <f t="shared" si="7"/>
        <v>0.43274247509065539</v>
      </c>
      <c r="L20">
        <f t="shared" si="8"/>
        <v>0.56725752490934445</v>
      </c>
      <c r="M20">
        <f t="shared" si="9"/>
        <v>2.310843186332725</v>
      </c>
      <c r="N20">
        <f t="shared" si="10"/>
        <v>1.7628677559805201</v>
      </c>
    </row>
    <row r="21" spans="1:14" x14ac:dyDescent="0.25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0.43478260869565222</v>
      </c>
      <c r="D21">
        <f t="shared" si="1"/>
        <v>0.5988023952095809</v>
      </c>
      <c r="E21">
        <f t="shared" si="2"/>
        <v>3.3585003905233002E-2</v>
      </c>
      <c r="F21">
        <f t="shared" si="3"/>
        <v>-0.22676386357719358</v>
      </c>
      <c r="G21">
        <v>0</v>
      </c>
      <c r="H21">
        <f t="shared" si="4"/>
        <v>0.26034886748242653</v>
      </c>
      <c r="I21">
        <f t="shared" si="5"/>
        <v>-1.0714969088698136</v>
      </c>
      <c r="J21">
        <f t="shared" si="6"/>
        <v>1.0714969088698136</v>
      </c>
      <c r="K21">
        <f t="shared" si="7"/>
        <v>0.41789493273906014</v>
      </c>
      <c r="L21">
        <f t="shared" si="8"/>
        <v>0.58210506726094002</v>
      </c>
      <c r="M21">
        <f t="shared" si="9"/>
        <v>2.3929459815307572</v>
      </c>
      <c r="N21">
        <f t="shared" si="10"/>
        <v>1.7179029289427752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0.47393364928909953</v>
      </c>
      <c r="D22">
        <f t="shared" si="1"/>
        <v>0.5617977528089888</v>
      </c>
      <c r="E22">
        <f t="shared" si="2"/>
        <v>3.5731402098088338E-2</v>
      </c>
      <c r="F22">
        <f t="shared" si="3"/>
        <v>-0.23052345705309119</v>
      </c>
      <c r="G22">
        <v>0</v>
      </c>
      <c r="H22">
        <f t="shared" si="4"/>
        <v>0.26625485915117952</v>
      </c>
      <c r="I22">
        <f t="shared" si="5"/>
        <v>-1.0747098003652684</v>
      </c>
      <c r="J22">
        <f t="shared" si="6"/>
        <v>1.0747098003652684</v>
      </c>
      <c r="K22">
        <f t="shared" si="7"/>
        <v>0.45601134895833134</v>
      </c>
      <c r="L22">
        <f t="shared" si="8"/>
        <v>0.54398865104166871</v>
      </c>
      <c r="M22">
        <f t="shared" si="9"/>
        <v>2.192927878405448</v>
      </c>
      <c r="N22">
        <f t="shared" si="10"/>
        <v>1.838273644284909</v>
      </c>
    </row>
    <row r="23" spans="1:14" x14ac:dyDescent="0.25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0.50761421319796951</v>
      </c>
      <c r="D23">
        <f t="shared" si="1"/>
        <v>0.52910052910052918</v>
      </c>
      <c r="E23">
        <f t="shared" si="2"/>
        <v>3.6714742298498582E-2</v>
      </c>
      <c r="F23">
        <f t="shared" si="3"/>
        <v>-0.23186420648349593</v>
      </c>
      <c r="G23">
        <v>0</v>
      </c>
      <c r="H23">
        <f t="shared" si="4"/>
        <v>0.26857894878199451</v>
      </c>
      <c r="I23">
        <f t="shared" si="5"/>
        <v>-1.0762647825142235</v>
      </c>
      <c r="J23">
        <f t="shared" si="6"/>
        <v>1.0762647825142235</v>
      </c>
      <c r="K23">
        <f t="shared" si="7"/>
        <v>0.48924233430661629</v>
      </c>
      <c r="L23">
        <f t="shared" si="8"/>
        <v>0.51075766569338388</v>
      </c>
      <c r="M23">
        <f t="shared" si="9"/>
        <v>2.0439768390387969</v>
      </c>
      <c r="N23">
        <f t="shared" si="10"/>
        <v>1.9578756564376583</v>
      </c>
    </row>
    <row r="24" spans="1:14" x14ac:dyDescent="0.25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0.59523809523809523</v>
      </c>
      <c r="D24">
        <f t="shared" si="1"/>
        <v>0.44247787610619471</v>
      </c>
      <c r="E24">
        <f t="shared" si="2"/>
        <v>3.7715971344289834E-2</v>
      </c>
      <c r="F24">
        <f t="shared" si="3"/>
        <v>-0.22566371681415942</v>
      </c>
      <c r="G24">
        <v>0</v>
      </c>
      <c r="H24">
        <f t="shared" si="4"/>
        <v>0.26337968815844925</v>
      </c>
      <c r="I24">
        <f t="shared" si="5"/>
        <v>-1.080339539253607</v>
      </c>
      <c r="J24">
        <f t="shared" si="6"/>
        <v>1.080339539253607</v>
      </c>
      <c r="K24">
        <f t="shared" si="7"/>
        <v>0.57649152201294696</v>
      </c>
      <c r="L24">
        <f t="shared" si="8"/>
        <v>0.4235084779870531</v>
      </c>
      <c r="M24">
        <f t="shared" si="9"/>
        <v>1.7346308866924531</v>
      </c>
      <c r="N24">
        <f t="shared" si="10"/>
        <v>2.3612278194595446</v>
      </c>
    </row>
    <row r="25" spans="1:14" x14ac:dyDescent="0.25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0.4854368932038835</v>
      </c>
      <c r="D25">
        <f t="shared" si="1"/>
        <v>0.54644808743169393</v>
      </c>
      <c r="E25">
        <f t="shared" si="2"/>
        <v>3.1884980635577431E-2</v>
      </c>
      <c r="F25">
        <f t="shared" si="3"/>
        <v>-0.2333810812244681</v>
      </c>
      <c r="G25">
        <v>0</v>
      </c>
      <c r="H25">
        <f t="shared" si="4"/>
        <v>0.26526606186004559</v>
      </c>
      <c r="I25">
        <f t="shared" si="5"/>
        <v>-1.0661247392009334</v>
      </c>
      <c r="J25">
        <f t="shared" si="6"/>
        <v>1.0661247392009334</v>
      </c>
      <c r="K25">
        <f t="shared" si="7"/>
        <v>0.46946324151730962</v>
      </c>
      <c r="L25">
        <f t="shared" si="8"/>
        <v>0.53053675848269044</v>
      </c>
      <c r="M25">
        <f t="shared" si="9"/>
        <v>2.1300922235529893</v>
      </c>
      <c r="N25">
        <f t="shared" si="10"/>
        <v>1.8848835335367746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0.51546391752577325</v>
      </c>
      <c r="D26">
        <f t="shared" si="1"/>
        <v>0.5181347150259068</v>
      </c>
      <c r="E26">
        <f t="shared" si="2"/>
        <v>3.3598632551679941E-2</v>
      </c>
      <c r="F26">
        <f t="shared" si="3"/>
        <v>-0.2334811174616741</v>
      </c>
      <c r="G26">
        <v>0</v>
      </c>
      <c r="H26">
        <f t="shared" si="4"/>
        <v>0.26707975001335404</v>
      </c>
      <c r="I26">
        <f t="shared" si="5"/>
        <v>-1.0695340092890231</v>
      </c>
      <c r="J26">
        <f t="shared" si="6"/>
        <v>1.0695340092890231</v>
      </c>
      <c r="K26">
        <f t="shared" si="7"/>
        <v>0.49866309204640175</v>
      </c>
      <c r="L26">
        <f t="shared" si="8"/>
        <v>0.50133690795359842</v>
      </c>
      <c r="M26">
        <f t="shared" si="9"/>
        <v>2.0053619687316817</v>
      </c>
      <c r="N26">
        <f t="shared" si="10"/>
        <v>1.9946666286387909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0.5181347150259068</v>
      </c>
      <c r="D27">
        <f t="shared" si="1"/>
        <v>0.51546391752577325</v>
      </c>
      <c r="E27">
        <f t="shared" si="2"/>
        <v>3.3598632551679941E-2</v>
      </c>
      <c r="F27">
        <f t="shared" si="3"/>
        <v>-0.2334811174616741</v>
      </c>
      <c r="G27">
        <v>0</v>
      </c>
      <c r="H27">
        <f t="shared" si="4"/>
        <v>0.26707975001335404</v>
      </c>
      <c r="I27">
        <f t="shared" si="5"/>
        <v>-1.0695340092890231</v>
      </c>
      <c r="J27">
        <f t="shared" si="6"/>
        <v>1.0695340092890231</v>
      </c>
      <c r="K27">
        <f t="shared" si="7"/>
        <v>0.50133690795359842</v>
      </c>
      <c r="L27">
        <f t="shared" si="8"/>
        <v>0.49866309204640175</v>
      </c>
      <c r="M27">
        <f t="shared" si="9"/>
        <v>1.9946666286387909</v>
      </c>
      <c r="N27">
        <f t="shared" si="10"/>
        <v>2.0053619687316817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0.47846889952153115</v>
      </c>
      <c r="D28">
        <f t="shared" si="1"/>
        <v>0.55865921787709494</v>
      </c>
      <c r="E28">
        <f t="shared" si="2"/>
        <v>3.7128117398625982E-2</v>
      </c>
      <c r="F28">
        <f t="shared" si="3"/>
        <v>-0.23017294378658693</v>
      </c>
      <c r="G28">
        <v>0</v>
      </c>
      <c r="H28">
        <f t="shared" si="4"/>
        <v>0.26730106118521291</v>
      </c>
      <c r="I28">
        <f t="shared" si="5"/>
        <v>-1.077638764691236</v>
      </c>
      <c r="J28">
        <f t="shared" si="6"/>
        <v>1.077638764691236</v>
      </c>
      <c r="K28">
        <f t="shared" si="7"/>
        <v>0.45984913425207868</v>
      </c>
      <c r="L28">
        <f t="shared" si="8"/>
        <v>0.54015086574792148</v>
      </c>
      <c r="M28">
        <f t="shared" si="9"/>
        <v>2.1746262535134471</v>
      </c>
      <c r="N28">
        <f t="shared" si="10"/>
        <v>1.8513346241060764</v>
      </c>
    </row>
    <row r="29" spans="1:14" x14ac:dyDescent="0.25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0.49504950495049505</v>
      </c>
      <c r="D29">
        <f t="shared" si="1"/>
        <v>0.5376344086021505</v>
      </c>
      <c r="E29">
        <f t="shared" si="2"/>
        <v>3.2683913552645549E-2</v>
      </c>
      <c r="F29">
        <f t="shared" si="3"/>
        <v>-0.23347173427020129</v>
      </c>
      <c r="G29">
        <v>0</v>
      </c>
      <c r="H29">
        <f t="shared" si="4"/>
        <v>0.26615564782284679</v>
      </c>
      <c r="I29">
        <f t="shared" si="5"/>
        <v>-1.0677035543974549</v>
      </c>
      <c r="J29">
        <f t="shared" si="6"/>
        <v>1.0677035543974549</v>
      </c>
      <c r="K29">
        <f t="shared" si="7"/>
        <v>0.47868473698404773</v>
      </c>
      <c r="L29">
        <f t="shared" si="8"/>
        <v>0.52131526301595232</v>
      </c>
      <c r="M29">
        <f t="shared" si="9"/>
        <v>2.0890576254854043</v>
      </c>
      <c r="N29">
        <f t="shared" si="10"/>
        <v>1.9182250567818113</v>
      </c>
    </row>
    <row r="30" spans="1:14" x14ac:dyDescent="0.25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0.47846889952153115</v>
      </c>
      <c r="D30">
        <f t="shared" si="1"/>
        <v>0.5617977528089888</v>
      </c>
      <c r="E30">
        <f t="shared" si="2"/>
        <v>4.0266652330519959E-2</v>
      </c>
      <c r="F30">
        <f t="shared" si="3"/>
        <v>-0.22853610020966608</v>
      </c>
      <c r="G30">
        <v>0</v>
      </c>
      <c r="H30">
        <f t="shared" si="4"/>
        <v>0.26880275254018604</v>
      </c>
      <c r="I30">
        <f t="shared" si="5"/>
        <v>-1.084524705455941</v>
      </c>
      <c r="J30">
        <f t="shared" si="6"/>
        <v>1.084524705455941</v>
      </c>
      <c r="K30">
        <f t="shared" si="7"/>
        <v>0.45826743412464838</v>
      </c>
      <c r="L30">
        <f t="shared" si="8"/>
        <v>0.54173256587535168</v>
      </c>
      <c r="M30">
        <f t="shared" si="9"/>
        <v>2.1821319289469754</v>
      </c>
      <c r="N30">
        <f t="shared" si="10"/>
        <v>1.8459292702556338</v>
      </c>
    </row>
    <row r="31" spans="1:14" x14ac:dyDescent="0.25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0.46728971962616822</v>
      </c>
      <c r="D31">
        <f t="shared" si="1"/>
        <v>0.5714285714285714</v>
      </c>
      <c r="E31">
        <f t="shared" si="2"/>
        <v>3.8718291054739673E-2</v>
      </c>
      <c r="F31">
        <f t="shared" si="3"/>
        <v>-0.22830440587449929</v>
      </c>
      <c r="G31">
        <v>0</v>
      </c>
      <c r="H31">
        <f t="shared" si="4"/>
        <v>0.26702269692923897</v>
      </c>
      <c r="I31">
        <f t="shared" si="5"/>
        <v>-1.0814761408717504</v>
      </c>
      <c r="J31">
        <f t="shared" si="6"/>
        <v>1.0814761408717504</v>
      </c>
      <c r="K31">
        <f t="shared" si="7"/>
        <v>0.44785153960345248</v>
      </c>
      <c r="L31">
        <f t="shared" si="8"/>
        <v>0.55214846039654741</v>
      </c>
      <c r="M31">
        <f t="shared" si="9"/>
        <v>2.2328828005937953</v>
      </c>
      <c r="N31">
        <f t="shared" si="10"/>
        <v>1.8111071056538131</v>
      </c>
    </row>
    <row r="32" spans="1:14" x14ac:dyDescent="0.25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0.49019607843137253</v>
      </c>
      <c r="D32">
        <f t="shared" si="1"/>
        <v>0.54347826086956519</v>
      </c>
      <c r="E32">
        <f t="shared" si="2"/>
        <v>3.3674339300937772E-2</v>
      </c>
      <c r="F32">
        <f t="shared" si="3"/>
        <v>-0.23273657289002547</v>
      </c>
      <c r="G32">
        <v>0</v>
      </c>
      <c r="H32">
        <f t="shared" si="4"/>
        <v>0.2664109121909633</v>
      </c>
      <c r="I32">
        <f t="shared" si="5"/>
        <v>-1.0699012312772824</v>
      </c>
      <c r="J32">
        <f t="shared" si="6"/>
        <v>1.0699012312772824</v>
      </c>
      <c r="K32">
        <f t="shared" si="7"/>
        <v>0.47332857821916891</v>
      </c>
      <c r="L32">
        <f t="shared" si="8"/>
        <v>0.52667142178083093</v>
      </c>
      <c r="M32">
        <f t="shared" si="9"/>
        <v>2.1126972805283741</v>
      </c>
      <c r="N32">
        <f t="shared" si="10"/>
        <v>1.8987170342729172</v>
      </c>
    </row>
    <row r="33" spans="1:14" x14ac:dyDescent="0.25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0.41322314049586778</v>
      </c>
      <c r="D33">
        <f t="shared" si="1"/>
        <v>0.625</v>
      </c>
      <c r="E33">
        <f t="shared" si="2"/>
        <v>3.8223140495867725E-2</v>
      </c>
      <c r="F33">
        <f t="shared" si="3"/>
        <v>-0.2200413223140496</v>
      </c>
      <c r="G33">
        <v>0</v>
      </c>
      <c r="H33">
        <f t="shared" si="4"/>
        <v>0.25826446280991738</v>
      </c>
      <c r="I33">
        <f t="shared" si="5"/>
        <v>-1.0833784750435986</v>
      </c>
      <c r="J33">
        <f t="shared" si="6"/>
        <v>1.0833784750435986</v>
      </c>
      <c r="K33">
        <f t="shared" si="7"/>
        <v>0.39394934236237333</v>
      </c>
      <c r="L33">
        <f t="shared" si="8"/>
        <v>0.60605065763762667</v>
      </c>
      <c r="M33">
        <f t="shared" si="9"/>
        <v>2.5383974345619098</v>
      </c>
      <c r="N33">
        <f t="shared" si="10"/>
        <v>1.6500270850261594</v>
      </c>
    </row>
    <row r="34" spans="1:14" x14ac:dyDescent="0.25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0.46948356807511737</v>
      </c>
      <c r="D34">
        <f t="shared" si="1"/>
        <v>0.56818181818181823</v>
      </c>
      <c r="E34">
        <f t="shared" si="2"/>
        <v>3.7665386256935607E-2</v>
      </c>
      <c r="F34">
        <f t="shared" si="3"/>
        <v>-0.22908664105847198</v>
      </c>
      <c r="G34">
        <v>0</v>
      </c>
      <c r="H34">
        <f t="shared" si="4"/>
        <v>0.26675202731540765</v>
      </c>
      <c r="I34">
        <f t="shared" si="5"/>
        <v>-1.0790808419378759</v>
      </c>
      <c r="J34">
        <f t="shared" si="6"/>
        <v>1.0790808419378759</v>
      </c>
      <c r="K34">
        <f t="shared" si="7"/>
        <v>0.45058007312499337</v>
      </c>
      <c r="L34">
        <f t="shared" si="8"/>
        <v>0.54941992687500663</v>
      </c>
      <c r="M34">
        <f t="shared" si="9"/>
        <v>2.2193613513897996</v>
      </c>
      <c r="N34">
        <f t="shared" si="10"/>
        <v>1.8201014398727853</v>
      </c>
    </row>
    <row r="35" spans="1:14" x14ac:dyDescent="0.25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0.51546391752577325</v>
      </c>
      <c r="D35">
        <f t="shared" si="1"/>
        <v>0.5181347150259068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0.49866309204640175</v>
      </c>
      <c r="L35">
        <f t="shared" si="8"/>
        <v>0.50133690795359842</v>
      </c>
      <c r="M35">
        <f t="shared" si="9"/>
        <v>2.0053619687316817</v>
      </c>
      <c r="N35">
        <f t="shared" si="10"/>
        <v>1.9946666286387909</v>
      </c>
    </row>
    <row r="36" spans="1:14" x14ac:dyDescent="0.25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0.48076923076923073</v>
      </c>
      <c r="D36">
        <f t="shared" si="1"/>
        <v>0.55865921787709494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0.46099399689806597</v>
      </c>
      <c r="L36">
        <f t="shared" si="8"/>
        <v>0.53900600310193403</v>
      </c>
      <c r="M36">
        <f t="shared" si="9"/>
        <v>2.1692256444309357</v>
      </c>
      <c r="N36">
        <f t="shared" si="10"/>
        <v>1.8552669065744805</v>
      </c>
    </row>
    <row r="37" spans="1:14" x14ac:dyDescent="0.25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0.50251256281407031</v>
      </c>
      <c r="D37">
        <f t="shared" si="1"/>
        <v>0.53191489361702127</v>
      </c>
      <c r="E37">
        <f t="shared" si="2"/>
        <v>3.4427456431091574E-2</v>
      </c>
      <c r="F37">
        <f t="shared" si="3"/>
        <v>-0.23286645995937127</v>
      </c>
      <c r="G37">
        <v>0</v>
      </c>
      <c r="H37">
        <f t="shared" si="4"/>
        <v>0.2672939163904629</v>
      </c>
      <c r="I37">
        <f t="shared" si="5"/>
        <v>-1.0713739108887084</v>
      </c>
      <c r="J37">
        <f t="shared" si="6"/>
        <v>1.0713739108887084</v>
      </c>
      <c r="K37">
        <f t="shared" si="7"/>
        <v>0.48528137423857021</v>
      </c>
      <c r="L37">
        <f t="shared" si="8"/>
        <v>0.51471862576142968</v>
      </c>
      <c r="M37">
        <f t="shared" si="9"/>
        <v>2.0606601717798219</v>
      </c>
      <c r="N37">
        <f t="shared" si="10"/>
        <v>1.9428090415820634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0.47169811320754712</v>
      </c>
      <c r="D38">
        <f t="shared" si="1"/>
        <v>0.56818181818181823</v>
      </c>
      <c r="E38">
        <f t="shared" si="2"/>
        <v>3.9879931389365408E-2</v>
      </c>
      <c r="F38">
        <f t="shared" si="3"/>
        <v>-0.22813036020583177</v>
      </c>
      <c r="G38">
        <v>0</v>
      </c>
      <c r="H38">
        <f t="shared" si="4"/>
        <v>0.26801029159519724</v>
      </c>
      <c r="I38">
        <f t="shared" si="5"/>
        <v>-1.0838874619051502</v>
      </c>
      <c r="J38">
        <f t="shared" si="6"/>
        <v>1.0838874619051502</v>
      </c>
      <c r="K38">
        <f t="shared" si="7"/>
        <v>0.45168057659351019</v>
      </c>
      <c r="L38">
        <f t="shared" si="8"/>
        <v>0.54831942340648987</v>
      </c>
      <c r="M38">
        <f t="shared" si="9"/>
        <v>2.2139539573337679</v>
      </c>
      <c r="N38">
        <f t="shared" si="10"/>
        <v>1.8237544710479137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0.53191489361702127</v>
      </c>
      <c r="D39">
        <f t="shared" si="1"/>
        <v>0.50251256281407031</v>
      </c>
      <c r="E39">
        <f t="shared" si="2"/>
        <v>3.4427456431091574E-2</v>
      </c>
      <c r="F39">
        <f t="shared" si="3"/>
        <v>-0.23286645995937127</v>
      </c>
      <c r="G39">
        <v>0</v>
      </c>
      <c r="H39">
        <f t="shared" si="4"/>
        <v>0.2672939163904629</v>
      </c>
      <c r="I39">
        <f t="shared" si="5"/>
        <v>-1.0713739108887084</v>
      </c>
      <c r="J39">
        <f t="shared" si="6"/>
        <v>1.0713739108887084</v>
      </c>
      <c r="K39">
        <f t="shared" si="7"/>
        <v>0.51471862576142968</v>
      </c>
      <c r="L39">
        <f t="shared" si="8"/>
        <v>0.48528137423857021</v>
      </c>
      <c r="M39">
        <f t="shared" si="9"/>
        <v>1.9428090415820634</v>
      </c>
      <c r="N39">
        <f t="shared" si="10"/>
        <v>2.0606601717798219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0.48309178743961356</v>
      </c>
      <c r="D40">
        <f t="shared" si="1"/>
        <v>0.5524861878453039</v>
      </c>
      <c r="E40">
        <f t="shared" si="2"/>
        <v>3.5577975284917462E-2</v>
      </c>
      <c r="F40">
        <f t="shared" si="3"/>
        <v>-0.23132356473696847</v>
      </c>
      <c r="G40">
        <v>0</v>
      </c>
      <c r="H40">
        <f t="shared" si="4"/>
        <v>0.26690154002188599</v>
      </c>
      <c r="I40">
        <f t="shared" si="5"/>
        <v>-1.0741516544951821</v>
      </c>
      <c r="J40">
        <f t="shared" si="6"/>
        <v>1.0741516544951821</v>
      </c>
      <c r="K40">
        <f t="shared" si="7"/>
        <v>0.46525861134990021</v>
      </c>
      <c r="L40">
        <f t="shared" si="8"/>
        <v>0.53474138865009979</v>
      </c>
      <c r="M40">
        <f t="shared" si="9"/>
        <v>2.1493422703098441</v>
      </c>
      <c r="N40">
        <f t="shared" si="10"/>
        <v>1.8700628401410975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0.48076923076923073</v>
      </c>
      <c r="D41">
        <f t="shared" si="1"/>
        <v>0.55865921787709494</v>
      </c>
      <c r="E41">
        <f t="shared" si="2"/>
        <v>3.9428448646325664E-2</v>
      </c>
      <c r="F41">
        <f t="shared" si="3"/>
        <v>-0.22915771379458527</v>
      </c>
      <c r="G41">
        <v>0</v>
      </c>
      <c r="H41">
        <f t="shared" si="4"/>
        <v>0.26858616244091099</v>
      </c>
      <c r="I41">
        <f t="shared" si="5"/>
        <v>-1.0826163374360513</v>
      </c>
      <c r="J41">
        <f t="shared" si="6"/>
        <v>1.0826163374360513</v>
      </c>
      <c r="K41">
        <f t="shared" si="7"/>
        <v>0.46099399689806597</v>
      </c>
      <c r="L41">
        <f t="shared" si="8"/>
        <v>0.53900600310193403</v>
      </c>
      <c r="M41">
        <f t="shared" si="9"/>
        <v>2.1692256444309357</v>
      </c>
      <c r="N41">
        <f t="shared" si="10"/>
        <v>1.8552669065744805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0.46296296296296291</v>
      </c>
      <c r="D42">
        <f t="shared" si="1"/>
        <v>0.57471264367816088</v>
      </c>
      <c r="E42">
        <f t="shared" si="2"/>
        <v>3.7675606641123682E-2</v>
      </c>
      <c r="F42">
        <f t="shared" si="3"/>
        <v>-0.22839506172839519</v>
      </c>
      <c r="G42">
        <v>0</v>
      </c>
      <c r="H42">
        <f t="shared" si="4"/>
        <v>0.26607066836951887</v>
      </c>
      <c r="I42">
        <f t="shared" si="5"/>
        <v>-1.0793322294408634</v>
      </c>
      <c r="J42">
        <f t="shared" si="6"/>
        <v>1.0793322294408634</v>
      </c>
      <c r="K42">
        <f t="shared" si="7"/>
        <v>0.44404472798104189</v>
      </c>
      <c r="L42">
        <f t="shared" si="8"/>
        <v>0.55595527201895822</v>
      </c>
      <c r="M42">
        <f t="shared" si="9"/>
        <v>2.2520253861514017</v>
      </c>
      <c r="N42">
        <f t="shared" si="10"/>
        <v>1.7987058497862392</v>
      </c>
    </row>
    <row r="43" spans="1:14" x14ac:dyDescent="0.25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0.50251256281407031</v>
      </c>
      <c r="D43">
        <f t="shared" si="1"/>
        <v>0.53475935828876997</v>
      </c>
      <c r="E43">
        <f t="shared" si="2"/>
        <v>3.7271921102840277E-2</v>
      </c>
      <c r="F43">
        <f t="shared" si="3"/>
        <v>-0.23145137451965714</v>
      </c>
      <c r="G43">
        <v>0</v>
      </c>
      <c r="H43">
        <f t="shared" si="4"/>
        <v>0.26872329562249747</v>
      </c>
      <c r="I43">
        <f t="shared" si="5"/>
        <v>-1.077513639725393</v>
      </c>
      <c r="J43">
        <f t="shared" si="6"/>
        <v>1.077513639725393</v>
      </c>
      <c r="K43">
        <f t="shared" si="7"/>
        <v>0.48385414912900976</v>
      </c>
      <c r="L43">
        <f t="shared" si="8"/>
        <v>0.51614585087099007</v>
      </c>
      <c r="M43">
        <f t="shared" si="9"/>
        <v>2.0667385033281396</v>
      </c>
      <c r="N43">
        <f t="shared" si="10"/>
        <v>1.9374368665610926</v>
      </c>
    </row>
    <row r="44" spans="1:14" x14ac:dyDescent="0.25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0.5181347150259068</v>
      </c>
      <c r="D44">
        <f t="shared" si="1"/>
        <v>0.52083333333333337</v>
      </c>
      <c r="E44">
        <f t="shared" si="2"/>
        <v>3.8968048359240282E-2</v>
      </c>
      <c r="F44">
        <f t="shared" si="3"/>
        <v>-0.23089378238341951</v>
      </c>
      <c r="G44">
        <v>0</v>
      </c>
      <c r="H44">
        <f t="shared" si="4"/>
        <v>0.26986183074265979</v>
      </c>
      <c r="I44">
        <f t="shared" si="5"/>
        <v>-1.0810968751610268</v>
      </c>
      <c r="J44">
        <f t="shared" si="6"/>
        <v>1.0810968751610268</v>
      </c>
      <c r="K44">
        <f t="shared" si="7"/>
        <v>0.49864863877742077</v>
      </c>
      <c r="L44">
        <f t="shared" si="8"/>
        <v>0.50135136122257906</v>
      </c>
      <c r="M44">
        <f t="shared" si="9"/>
        <v>2.0054200938997546</v>
      </c>
      <c r="N44">
        <f t="shared" si="10"/>
        <v>1.9946091251481448</v>
      </c>
    </row>
    <row r="45" spans="1:14" x14ac:dyDescent="0.25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0.5617977528089888</v>
      </c>
      <c r="D45">
        <f t="shared" si="1"/>
        <v>0.48076923076923073</v>
      </c>
      <c r="E45">
        <f t="shared" si="2"/>
        <v>4.2566983578219642E-2</v>
      </c>
      <c r="F45">
        <f t="shared" si="3"/>
        <v>-0.22752808988764039</v>
      </c>
      <c r="G45">
        <v>0</v>
      </c>
      <c r="H45">
        <f t="shared" si="4"/>
        <v>0.27009507346585998</v>
      </c>
      <c r="I45">
        <f t="shared" si="5"/>
        <v>-1.0895340841010226</v>
      </c>
      <c r="J45">
        <f t="shared" si="6"/>
        <v>1.0895340841010226</v>
      </c>
      <c r="K45">
        <f t="shared" si="7"/>
        <v>0.54058829184432911</v>
      </c>
      <c r="L45">
        <f t="shared" si="8"/>
        <v>0.45941170815567078</v>
      </c>
      <c r="M45">
        <f t="shared" si="9"/>
        <v>1.8498365855987975</v>
      </c>
      <c r="N45">
        <f t="shared" si="10"/>
        <v>2.1766968108291049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0.5</v>
      </c>
      <c r="D46">
        <f t="shared" si="1"/>
        <v>0.54054054054054046</v>
      </c>
      <c r="E46">
        <f t="shared" si="2"/>
        <v>4.0540540540540349E-2</v>
      </c>
      <c r="F46">
        <f t="shared" si="3"/>
        <v>-0.22972972972972983</v>
      </c>
      <c r="G46">
        <v>0</v>
      </c>
      <c r="H46">
        <f t="shared" si="4"/>
        <v>0.27027027027027023</v>
      </c>
      <c r="I46">
        <f t="shared" si="5"/>
        <v>-1.0846522890932806</v>
      </c>
      <c r="J46">
        <f t="shared" si="6"/>
        <v>1.0846522890932806</v>
      </c>
      <c r="K46">
        <f t="shared" si="7"/>
        <v>0.47969630486192494</v>
      </c>
      <c r="L46">
        <f t="shared" si="8"/>
        <v>0.52030369513807517</v>
      </c>
      <c r="M46">
        <f t="shared" si="9"/>
        <v>2.0846522890932806</v>
      </c>
      <c r="N46">
        <f t="shared" si="10"/>
        <v>1.9219544457292885</v>
      </c>
    </row>
    <row r="47" spans="1:14" x14ac:dyDescent="0.25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0.62893081761006286</v>
      </c>
      <c r="D47">
        <f t="shared" si="1"/>
        <v>0.41322314049586778</v>
      </c>
      <c r="E47">
        <f t="shared" si="2"/>
        <v>4.21539581059307E-2</v>
      </c>
      <c r="F47">
        <f t="shared" si="3"/>
        <v>-0.21773480950153323</v>
      </c>
      <c r="G47">
        <v>0</v>
      </c>
      <c r="H47">
        <f t="shared" si="4"/>
        <v>0.25988876760746399</v>
      </c>
      <c r="I47">
        <f t="shared" si="5"/>
        <v>-1.0925210715205453</v>
      </c>
      <c r="J47">
        <f t="shared" si="6"/>
        <v>1.0925210715205453</v>
      </c>
      <c r="K47">
        <f t="shared" si="7"/>
        <v>0.60805523648203263</v>
      </c>
      <c r="L47">
        <f t="shared" si="8"/>
        <v>0.39194476351796709</v>
      </c>
      <c r="M47">
        <f t="shared" si="9"/>
        <v>1.6445874321971223</v>
      </c>
      <c r="N47">
        <f t="shared" si="10"/>
        <v>2.5513799215591741</v>
      </c>
    </row>
    <row r="48" spans="1:14" x14ac:dyDescent="0.25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0.6211180124223602</v>
      </c>
      <c r="D48">
        <f t="shared" si="1"/>
        <v>0.42372881355932207</v>
      </c>
      <c r="E48">
        <f t="shared" si="2"/>
        <v>4.4846825981682326E-2</v>
      </c>
      <c r="F48">
        <f t="shared" si="3"/>
        <v>-0.21833877250236866</v>
      </c>
      <c r="G48">
        <v>0</v>
      </c>
      <c r="H48">
        <f t="shared" si="4"/>
        <v>0.26318559848405093</v>
      </c>
      <c r="I48">
        <f t="shared" si="5"/>
        <v>-1.0979071877276472</v>
      </c>
      <c r="J48">
        <f t="shared" si="6"/>
        <v>1.0979071877276472</v>
      </c>
      <c r="K48">
        <f t="shared" si="7"/>
        <v>0.59890159608152527</v>
      </c>
      <c r="L48">
        <f t="shared" si="8"/>
        <v>0.40109840391847473</v>
      </c>
      <c r="M48">
        <f t="shared" si="9"/>
        <v>1.6697233845138648</v>
      </c>
      <c r="N48">
        <f t="shared" si="10"/>
        <v>2.4931537753095996</v>
      </c>
    </row>
    <row r="49" spans="1:14" x14ac:dyDescent="0.25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0.54054054054054046</v>
      </c>
      <c r="D49">
        <f t="shared" si="1"/>
        <v>0.5</v>
      </c>
      <c r="E49">
        <f t="shared" si="2"/>
        <v>4.0540540540540349E-2</v>
      </c>
      <c r="F49">
        <f t="shared" si="3"/>
        <v>-0.22972972972972983</v>
      </c>
      <c r="G49">
        <v>0</v>
      </c>
      <c r="H49">
        <f t="shared" si="4"/>
        <v>0.27027027027027023</v>
      </c>
      <c r="I49">
        <f t="shared" si="5"/>
        <v>-1.0846522890932806</v>
      </c>
      <c r="J49">
        <f t="shared" si="6"/>
        <v>1.0846522890932806</v>
      </c>
      <c r="K49">
        <f t="shared" si="7"/>
        <v>0.52030369513807517</v>
      </c>
      <c r="L49">
        <f t="shared" si="8"/>
        <v>0.47969630486192494</v>
      </c>
      <c r="M49">
        <f t="shared" si="9"/>
        <v>1.9219544457292885</v>
      </c>
      <c r="N49">
        <f t="shared" si="10"/>
        <v>2.0846522890932806</v>
      </c>
    </row>
    <row r="50" spans="1:14" x14ac:dyDescent="0.25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0.49019607843137253</v>
      </c>
      <c r="D50">
        <f t="shared" si="1"/>
        <v>0.54945054945054939</v>
      </c>
      <c r="E50">
        <f t="shared" si="2"/>
        <v>3.9646627881921859E-2</v>
      </c>
      <c r="F50">
        <f t="shared" si="3"/>
        <v>-0.22969187675070035</v>
      </c>
      <c r="G50">
        <v>0</v>
      </c>
      <c r="H50">
        <f t="shared" si="4"/>
        <v>0.26933850463262221</v>
      </c>
      <c r="I50">
        <f t="shared" si="5"/>
        <v>-1.0828702045605247</v>
      </c>
      <c r="J50">
        <f t="shared" si="6"/>
        <v>1.0828702045605247</v>
      </c>
      <c r="K50">
        <f t="shared" si="7"/>
        <v>0.47032595658734389</v>
      </c>
      <c r="L50">
        <f t="shared" si="8"/>
        <v>0.52967404341265611</v>
      </c>
      <c r="M50">
        <f t="shared" si="9"/>
        <v>2.1261850127429458</v>
      </c>
      <c r="N50">
        <f t="shared" si="10"/>
        <v>1.8879535677396304</v>
      </c>
    </row>
    <row r="51" spans="1:14" x14ac:dyDescent="0.25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0.66225165562913912</v>
      </c>
      <c r="D51">
        <f t="shared" si="1"/>
        <v>0.37593984962406013</v>
      </c>
      <c r="E51">
        <f t="shared" si="2"/>
        <v>3.8191505253199143E-2</v>
      </c>
      <c r="F51">
        <f t="shared" si="3"/>
        <v>-0.21077528257730427</v>
      </c>
      <c r="G51">
        <v>0</v>
      </c>
      <c r="H51">
        <f t="shared" si="4"/>
        <v>0.24896678783050341</v>
      </c>
      <c r="I51">
        <f t="shared" si="5"/>
        <v>-1.0868281233544477</v>
      </c>
      <c r="J51">
        <f t="shared" si="6"/>
        <v>1.0868281233544477</v>
      </c>
      <c r="K51">
        <f t="shared" si="7"/>
        <v>0.64338374849402136</v>
      </c>
      <c r="L51">
        <f t="shared" si="8"/>
        <v>0.35661625150597864</v>
      </c>
      <c r="M51">
        <f t="shared" si="9"/>
        <v>1.5542823429107684</v>
      </c>
      <c r="N51">
        <f t="shared" si="10"/>
        <v>2.8041346847683837</v>
      </c>
    </row>
    <row r="52" spans="1:14" x14ac:dyDescent="0.25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0.4081632653061224</v>
      </c>
      <c r="D52">
        <f t="shared" si="1"/>
        <v>0.625</v>
      </c>
      <c r="E52">
        <f t="shared" si="2"/>
        <v>3.3163265306122458E-2</v>
      </c>
      <c r="F52">
        <f t="shared" si="3"/>
        <v>-0.22193877551020402</v>
      </c>
      <c r="G52">
        <v>0</v>
      </c>
      <c r="H52">
        <f t="shared" si="4"/>
        <v>0.25510204081632648</v>
      </c>
      <c r="I52">
        <f t="shared" si="5"/>
        <v>-1.0721125348377949</v>
      </c>
      <c r="J52">
        <f t="shared" si="6"/>
        <v>1.0721125348377949</v>
      </c>
      <c r="K52">
        <f t="shared" si="7"/>
        <v>0.39145635918691934</v>
      </c>
      <c r="L52">
        <f t="shared" si="8"/>
        <v>0.60854364081308054</v>
      </c>
      <c r="M52">
        <f t="shared" si="9"/>
        <v>2.5545631755148031</v>
      </c>
      <c r="N52">
        <f t="shared" si="10"/>
        <v>1.643267520902677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0.46296296296296291</v>
      </c>
      <c r="D53">
        <f t="shared" si="1"/>
        <v>0.57471264367816088</v>
      </c>
      <c r="E53">
        <f t="shared" si="2"/>
        <v>3.7675606641123682E-2</v>
      </c>
      <c r="F53">
        <f t="shared" si="3"/>
        <v>-0.22839506172839519</v>
      </c>
      <c r="G53">
        <v>0</v>
      </c>
      <c r="H53">
        <f t="shared" si="4"/>
        <v>0.26607066836951887</v>
      </c>
      <c r="I53">
        <f t="shared" si="5"/>
        <v>-1.0793322294408634</v>
      </c>
      <c r="J53">
        <f t="shared" si="6"/>
        <v>1.0793322294408634</v>
      </c>
      <c r="K53">
        <f t="shared" si="7"/>
        <v>0.44404472798104189</v>
      </c>
      <c r="L53">
        <f t="shared" si="8"/>
        <v>0.55595527201895822</v>
      </c>
      <c r="M53">
        <f t="shared" si="9"/>
        <v>2.2520253861514017</v>
      </c>
      <c r="N53">
        <f t="shared" si="10"/>
        <v>1.7987058497862392</v>
      </c>
    </row>
    <row r="54" spans="1:14" x14ac:dyDescent="0.25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0.69444444444444442</v>
      </c>
      <c r="D54">
        <f t="shared" si="1"/>
        <v>0.35087719298245612</v>
      </c>
      <c r="E54">
        <f t="shared" si="2"/>
        <v>4.5321637426900541E-2</v>
      </c>
      <c r="F54">
        <f t="shared" si="3"/>
        <v>-0.19834307992202738</v>
      </c>
      <c r="G54">
        <v>0</v>
      </c>
      <c r="H54">
        <f t="shared" si="4"/>
        <v>0.24366471734892786</v>
      </c>
      <c r="I54">
        <f t="shared" si="5"/>
        <v>-1.1083777463036812</v>
      </c>
      <c r="J54">
        <f t="shared" si="6"/>
        <v>1.1083777463036812</v>
      </c>
      <c r="K54">
        <f t="shared" si="7"/>
        <v>0.67218476206298106</v>
      </c>
      <c r="L54">
        <f t="shared" si="8"/>
        <v>0.32781523793701911</v>
      </c>
      <c r="M54">
        <f t="shared" si="9"/>
        <v>1.4876862083736198</v>
      </c>
      <c r="N54">
        <f t="shared" si="10"/>
        <v>3.0504988306618106</v>
      </c>
    </row>
    <row r="55" spans="1:14" x14ac:dyDescent="0.25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0.42372881355932207</v>
      </c>
      <c r="D55">
        <f t="shared" si="1"/>
        <v>0.6097560975609756</v>
      </c>
      <c r="E55">
        <f t="shared" si="2"/>
        <v>3.3484911120297722E-2</v>
      </c>
      <c r="F55">
        <f t="shared" si="3"/>
        <v>-0.22488631665977676</v>
      </c>
      <c r="G55">
        <v>0</v>
      </c>
      <c r="H55">
        <f t="shared" si="4"/>
        <v>0.25837122778007443</v>
      </c>
      <c r="I55">
        <f t="shared" si="5"/>
        <v>-1.0718661571406802</v>
      </c>
      <c r="J55">
        <f t="shared" si="6"/>
        <v>1.0718661571406802</v>
      </c>
      <c r="K55">
        <f t="shared" si="7"/>
        <v>0.40687819885451121</v>
      </c>
      <c r="L55">
        <f t="shared" si="8"/>
        <v>0.59312180114548885</v>
      </c>
      <c r="M55">
        <f t="shared" si="9"/>
        <v>2.4577379737113252</v>
      </c>
      <c r="N55">
        <f t="shared" si="10"/>
        <v>1.6859943405700353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0.4329004329004329</v>
      </c>
      <c r="D56">
        <f t="shared" si="1"/>
        <v>0.60240963855421692</v>
      </c>
      <c r="E56">
        <f t="shared" si="2"/>
        <v>3.5310071454649705E-2</v>
      </c>
      <c r="F56">
        <f t="shared" si="3"/>
        <v>-0.22547332185886404</v>
      </c>
      <c r="G56">
        <v>0</v>
      </c>
      <c r="H56">
        <f t="shared" si="4"/>
        <v>0.2607833933135138</v>
      </c>
      <c r="I56">
        <f t="shared" si="5"/>
        <v>-1.0754553500909856</v>
      </c>
      <c r="J56">
        <f t="shared" si="6"/>
        <v>1.0754553500909856</v>
      </c>
      <c r="K56">
        <f t="shared" si="7"/>
        <v>0.41513645490564033</v>
      </c>
      <c r="L56">
        <f t="shared" si="8"/>
        <v>0.58486354509435967</v>
      </c>
      <c r="M56">
        <f t="shared" si="9"/>
        <v>2.4088465086191913</v>
      </c>
      <c r="N56">
        <f t="shared" si="10"/>
        <v>1.7098005310600506</v>
      </c>
    </row>
    <row r="57" spans="1:14" x14ac:dyDescent="0.25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0.5780346820809249</v>
      </c>
      <c r="D57">
        <f t="shared" si="1"/>
        <v>0.46511627906976744</v>
      </c>
      <c r="E57">
        <f t="shared" si="2"/>
        <v>4.3150961150692391E-2</v>
      </c>
      <c r="F57">
        <f t="shared" si="3"/>
        <v>-0.22570237935206339</v>
      </c>
      <c r="G57">
        <v>0</v>
      </c>
      <c r="H57">
        <f t="shared" si="4"/>
        <v>0.26885334050275578</v>
      </c>
      <c r="I57">
        <f t="shared" si="5"/>
        <v>-1.0914143252235409</v>
      </c>
      <c r="J57">
        <f t="shared" si="6"/>
        <v>1.0914143252235409</v>
      </c>
      <c r="K57">
        <f t="shared" si="7"/>
        <v>0.55656589041628013</v>
      </c>
      <c r="L57">
        <f t="shared" si="8"/>
        <v>0.44343410958372004</v>
      </c>
      <c r="M57">
        <f t="shared" si="9"/>
        <v>1.7967324574131842</v>
      </c>
      <c r="N57">
        <f t="shared" si="10"/>
        <v>2.2551264740070716</v>
      </c>
    </row>
    <row r="58" spans="1:14" x14ac:dyDescent="0.25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0.52631578947368418</v>
      </c>
      <c r="D58">
        <f t="shared" si="1"/>
        <v>0.51282051282051289</v>
      </c>
      <c r="E58">
        <f t="shared" si="2"/>
        <v>3.9136302294197067E-2</v>
      </c>
      <c r="F58">
        <f t="shared" si="3"/>
        <v>-0.23076923076923073</v>
      </c>
      <c r="G58">
        <v>0</v>
      </c>
      <c r="H58">
        <f t="shared" si="4"/>
        <v>0.26990553306342779</v>
      </c>
      <c r="I58">
        <f t="shared" si="5"/>
        <v>-1.0814761408717504</v>
      </c>
      <c r="J58">
        <f t="shared" si="6"/>
        <v>1.0814761408717504</v>
      </c>
      <c r="K58">
        <f t="shared" si="7"/>
        <v>0.50675799109307063</v>
      </c>
      <c r="L58">
        <f t="shared" si="8"/>
        <v>0.49324200890692937</v>
      </c>
      <c r="M58">
        <f t="shared" si="9"/>
        <v>1.9733285267845753</v>
      </c>
      <c r="N58">
        <f t="shared" si="10"/>
        <v>2.0274023338281628</v>
      </c>
    </row>
    <row r="59" spans="1:14" x14ac:dyDescent="0.25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0.65359477124183007</v>
      </c>
      <c r="D59">
        <f t="shared" si="1"/>
        <v>0.39215686274509809</v>
      </c>
      <c r="E59">
        <f t="shared" si="2"/>
        <v>4.5751633986928164E-2</v>
      </c>
      <c r="F59">
        <f t="shared" si="3"/>
        <v>-0.21056004100986803</v>
      </c>
      <c r="G59">
        <v>0</v>
      </c>
      <c r="H59">
        <f t="shared" si="4"/>
        <v>0.25631167499679613</v>
      </c>
      <c r="I59">
        <f t="shared" si="5"/>
        <v>-1.1033065999253477</v>
      </c>
      <c r="J59">
        <f t="shared" si="6"/>
        <v>1.1033065999253477</v>
      </c>
      <c r="K59">
        <f t="shared" si="7"/>
        <v>0.63101336094247729</v>
      </c>
      <c r="L59">
        <f t="shared" si="8"/>
        <v>0.36898663905752271</v>
      </c>
      <c r="M59">
        <f t="shared" si="9"/>
        <v>1.5847524979604342</v>
      </c>
      <c r="N59">
        <f t="shared" si="10"/>
        <v>2.7101252298842891</v>
      </c>
    </row>
    <row r="60" spans="1:14" x14ac:dyDescent="0.25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0.52356020942408377</v>
      </c>
      <c r="D60">
        <f t="shared" si="1"/>
        <v>0.51546391752577325</v>
      </c>
      <c r="E60">
        <f t="shared" si="2"/>
        <v>3.9024126949857019E-2</v>
      </c>
      <c r="F60">
        <f t="shared" si="3"/>
        <v>-0.23085226966049555</v>
      </c>
      <c r="G60">
        <v>0</v>
      </c>
      <c r="H60">
        <f t="shared" si="4"/>
        <v>0.26987639661035251</v>
      </c>
      <c r="I60">
        <f t="shared" si="5"/>
        <v>-1.0812232527259167</v>
      </c>
      <c r="J60">
        <f t="shared" si="6"/>
        <v>1.0812232527259167</v>
      </c>
      <c r="K60">
        <f t="shared" si="7"/>
        <v>0.50405432060836108</v>
      </c>
      <c r="L60">
        <f t="shared" si="8"/>
        <v>0.49594567939163919</v>
      </c>
      <c r="M60">
        <f t="shared" si="9"/>
        <v>1.9839131599805839</v>
      </c>
      <c r="N60">
        <f t="shared" si="10"/>
        <v>2.0163498575623611</v>
      </c>
    </row>
    <row r="61" spans="1:14" x14ac:dyDescent="0.25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0.54347826086956519</v>
      </c>
      <c r="D61">
        <f t="shared" si="1"/>
        <v>0.49504950495049505</v>
      </c>
      <c r="E61">
        <f t="shared" si="2"/>
        <v>3.8527765820060234E-2</v>
      </c>
      <c r="F61">
        <f t="shared" si="3"/>
        <v>-0.23052087817477407</v>
      </c>
      <c r="G61">
        <v>0</v>
      </c>
      <c r="H61">
        <f t="shared" si="4"/>
        <v>0.26904864399483425</v>
      </c>
      <c r="I61">
        <f t="shared" si="5"/>
        <v>-1.080339539253607</v>
      </c>
      <c r="J61">
        <f t="shared" si="6"/>
        <v>1.080339539253607</v>
      </c>
      <c r="K61">
        <f t="shared" si="7"/>
        <v>0.52425045981949592</v>
      </c>
      <c r="L61">
        <f t="shared" si="8"/>
        <v>0.4757495401805043</v>
      </c>
      <c r="M61">
        <f t="shared" si="9"/>
        <v>1.9074852129730298</v>
      </c>
      <c r="N61">
        <f t="shared" si="10"/>
        <v>2.1019463300386789</v>
      </c>
    </row>
    <row r="62" spans="1:14" x14ac:dyDescent="0.25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0.51020408163265307</v>
      </c>
      <c r="D62">
        <f t="shared" si="1"/>
        <v>0.5376344086021505</v>
      </c>
      <c r="E62">
        <f t="shared" si="2"/>
        <v>4.7838490234803466E-2</v>
      </c>
      <c r="F62">
        <f t="shared" si="3"/>
        <v>-0.22646477946017129</v>
      </c>
      <c r="G62">
        <v>0</v>
      </c>
      <c r="H62">
        <f t="shared" si="4"/>
        <v>0.27430326969497476</v>
      </c>
      <c r="I62">
        <f t="shared" si="5"/>
        <v>-1.1005636329070294</v>
      </c>
      <c r="J62">
        <f t="shared" si="6"/>
        <v>1.1005636329070294</v>
      </c>
      <c r="K62">
        <f t="shared" si="7"/>
        <v>0.48625335328043789</v>
      </c>
      <c r="L62">
        <f t="shared" si="8"/>
        <v>0.51374664671956227</v>
      </c>
      <c r="M62">
        <f t="shared" si="9"/>
        <v>2.0565410875907482</v>
      </c>
      <c r="N62">
        <f t="shared" si="10"/>
        <v>1.9464847243000454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0.58823529411764708</v>
      </c>
      <c r="D63">
        <f t="shared" si="1"/>
        <v>0.46511627906976744</v>
      </c>
      <c r="E63">
        <f t="shared" si="2"/>
        <v>5.3351573187414569E-2</v>
      </c>
      <c r="F63">
        <f t="shared" si="3"/>
        <v>-0.22024623803009569</v>
      </c>
      <c r="G63">
        <v>0</v>
      </c>
      <c r="H63">
        <f t="shared" si="4"/>
        <v>0.27359781121751026</v>
      </c>
      <c r="I63">
        <f t="shared" si="5"/>
        <v>-1.1145564251507059</v>
      </c>
      <c r="J63">
        <f t="shared" si="6"/>
        <v>1.1145564251507059</v>
      </c>
      <c r="K63">
        <f t="shared" si="7"/>
        <v>0.56173795056373765</v>
      </c>
      <c r="L63">
        <f t="shared" si="8"/>
        <v>0.43826204943626229</v>
      </c>
      <c r="M63">
        <f t="shared" si="9"/>
        <v>1.7801894976054942</v>
      </c>
      <c r="N63">
        <f t="shared" si="10"/>
        <v>2.2817398889233114</v>
      </c>
    </row>
    <row r="64" spans="1:14" x14ac:dyDescent="0.25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0.55555555555555558</v>
      </c>
      <c r="D64">
        <f t="shared" si="1"/>
        <v>0.49261083743842371</v>
      </c>
      <c r="E64">
        <f t="shared" si="2"/>
        <v>4.816639299397929E-2</v>
      </c>
      <c r="F64">
        <f t="shared" si="3"/>
        <v>-0.2255062944718117</v>
      </c>
      <c r="G64">
        <v>0</v>
      </c>
      <c r="H64">
        <f t="shared" si="4"/>
        <v>0.27367268746579099</v>
      </c>
      <c r="I64">
        <f t="shared" si="5"/>
        <v>-1.1016316230980796</v>
      </c>
      <c r="J64">
        <f t="shared" si="6"/>
        <v>1.1016316230980796</v>
      </c>
      <c r="K64">
        <f t="shared" si="7"/>
        <v>0.53154583724862015</v>
      </c>
      <c r="L64">
        <f t="shared" si="8"/>
        <v>0.46845416275137991</v>
      </c>
      <c r="M64">
        <f t="shared" si="9"/>
        <v>1.8813052984784633</v>
      </c>
      <c r="N64">
        <f t="shared" si="10"/>
        <v>2.1346805717910216</v>
      </c>
    </row>
    <row r="65" spans="1:14" x14ac:dyDescent="0.25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0.64516129032258063</v>
      </c>
      <c r="D65">
        <f t="shared" si="1"/>
        <v>0.4065040650406504</v>
      </c>
      <c r="E65">
        <f t="shared" si="2"/>
        <v>5.1665355363231136E-2</v>
      </c>
      <c r="F65">
        <f t="shared" si="3"/>
        <v>-0.21059533175976908</v>
      </c>
      <c r="G65">
        <v>0</v>
      </c>
      <c r="H65">
        <f t="shared" si="4"/>
        <v>0.26226068712300027</v>
      </c>
      <c r="I65">
        <f t="shared" si="5"/>
        <v>-1.1159435525389718</v>
      </c>
      <c r="J65">
        <f t="shared" si="6"/>
        <v>1.1159435525389718</v>
      </c>
      <c r="K65">
        <f t="shared" si="7"/>
        <v>0.61966739264967663</v>
      </c>
      <c r="L65">
        <f t="shared" si="8"/>
        <v>0.38033260735032309</v>
      </c>
      <c r="M65">
        <f t="shared" si="9"/>
        <v>1.6137689538964348</v>
      </c>
      <c r="N65">
        <f t="shared" si="10"/>
        <v>2.6292775867068987</v>
      </c>
    </row>
    <row r="66" spans="1:14" x14ac:dyDescent="0.25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si="0"/>
        <v>0.61349693251533743</v>
      </c>
      <c r="D66">
        <f t="shared" si="1"/>
        <v>0.43103448275862072</v>
      </c>
      <c r="E66">
        <f t="shared" si="2"/>
        <v>4.4531415273958208E-2</v>
      </c>
      <c r="F66">
        <f t="shared" si="3"/>
        <v>-0.21990691770679072</v>
      </c>
      <c r="G66">
        <v>0</v>
      </c>
      <c r="H66">
        <f t="shared" si="4"/>
        <v>0.26443833298074892</v>
      </c>
      <c r="I66">
        <f t="shared" si="5"/>
        <v>-1.0965861582662817</v>
      </c>
      <c r="J66">
        <f t="shared" si="6"/>
        <v>1.0965861582662817</v>
      </c>
      <c r="K66">
        <f t="shared" si="7"/>
        <v>0.59141876925472492</v>
      </c>
      <c r="L66">
        <f t="shared" si="8"/>
        <v>0.40858123074527514</v>
      </c>
      <c r="M66">
        <f t="shared" si="9"/>
        <v>1.6908492797077574</v>
      </c>
      <c r="N66">
        <f t="shared" si="10"/>
        <v>2.4474937289114918</v>
      </c>
    </row>
    <row r="67" spans="1:14" x14ac:dyDescent="0.25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ref="C67:C130" si="11">1/A67</f>
        <v>0.5617977528089888</v>
      </c>
      <c r="D67">
        <f t="shared" ref="D67:D130" si="12">1/B67</f>
        <v>0.48076923076923073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0.54058829184432911</v>
      </c>
      <c r="L67">
        <f t="shared" ref="L67:L130" si="19">IF(B67="","",(D67/($J67+D67-($J67*D67))))</f>
        <v>0.45941170815567078</v>
      </c>
      <c r="M67">
        <f t="shared" ref="M67:M130" si="20">IF(A67="","",1/K67)</f>
        <v>1.8498365855987975</v>
      </c>
      <c r="N67">
        <f t="shared" ref="N67:N130" si="21">IF(B67="","",1/L67)</f>
        <v>2.1766968108291049</v>
      </c>
    </row>
    <row r="68" spans="1:14" x14ac:dyDescent="0.25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11"/>
        <v>0.50251256281407031</v>
      </c>
      <c r="D68">
        <f t="shared" si="12"/>
        <v>0.53475935828876997</v>
      </c>
      <c r="E68">
        <f t="shared" si="13"/>
        <v>3.7271921102840277E-2</v>
      </c>
      <c r="F68">
        <f t="shared" si="14"/>
        <v>-0.23145137451965714</v>
      </c>
      <c r="G68">
        <v>0</v>
      </c>
      <c r="H68">
        <f t="shared" si="15"/>
        <v>0.26872329562249747</v>
      </c>
      <c r="I68">
        <f t="shared" si="16"/>
        <v>-1.077513639725393</v>
      </c>
      <c r="J68">
        <f t="shared" si="17"/>
        <v>1.077513639725393</v>
      </c>
      <c r="K68">
        <f t="shared" si="18"/>
        <v>0.48385414912900976</v>
      </c>
      <c r="L68">
        <f t="shared" si="19"/>
        <v>0.51614585087099007</v>
      </c>
      <c r="M68">
        <f t="shared" si="20"/>
        <v>2.0667385033281396</v>
      </c>
      <c r="N68">
        <f t="shared" si="21"/>
        <v>1.9374368665610926</v>
      </c>
    </row>
    <row r="69" spans="1:14" x14ac:dyDescent="0.25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11"/>
        <v>0.68027210884353739</v>
      </c>
      <c r="D69">
        <f t="shared" si="12"/>
        <v>0.36630036630036628</v>
      </c>
      <c r="E69">
        <f t="shared" si="13"/>
        <v>4.6572475143903613E-2</v>
      </c>
      <c r="F69">
        <f t="shared" si="14"/>
        <v>-0.20261144750940674</v>
      </c>
      <c r="G69">
        <v>0</v>
      </c>
      <c r="H69">
        <f t="shared" si="15"/>
        <v>0.24918392265331038</v>
      </c>
      <c r="I69">
        <f t="shared" si="16"/>
        <v>-1.1089909944197451</v>
      </c>
      <c r="J69">
        <f t="shared" si="17"/>
        <v>1.1089909944197451</v>
      </c>
      <c r="K69">
        <f t="shared" si="18"/>
        <v>0.65736462098198822</v>
      </c>
      <c r="L69">
        <f t="shared" si="19"/>
        <v>0.34263537901801178</v>
      </c>
      <c r="M69">
        <f t="shared" si="20"/>
        <v>1.5212257673772802</v>
      </c>
      <c r="N69">
        <f t="shared" si="21"/>
        <v>2.9185544203461595</v>
      </c>
    </row>
    <row r="70" spans="1:14" x14ac:dyDescent="0.25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11"/>
        <v>0.66225165562913912</v>
      </c>
      <c r="D70">
        <f t="shared" si="12"/>
        <v>0.37878787878787878</v>
      </c>
      <c r="E70">
        <f t="shared" si="13"/>
        <v>4.1039534417017798E-2</v>
      </c>
      <c r="F70">
        <f t="shared" si="14"/>
        <v>-0.20981336544250462</v>
      </c>
      <c r="G70">
        <v>0</v>
      </c>
      <c r="H70">
        <f t="shared" si="15"/>
        <v>0.25085289985952242</v>
      </c>
      <c r="I70">
        <f t="shared" si="16"/>
        <v>-1.0934350421017383</v>
      </c>
      <c r="J70">
        <f t="shared" si="17"/>
        <v>1.0934350421017383</v>
      </c>
      <c r="K70">
        <f t="shared" si="18"/>
        <v>0.64199197414699649</v>
      </c>
      <c r="L70">
        <f t="shared" si="19"/>
        <v>0.35800802585300368</v>
      </c>
      <c r="M70">
        <f t="shared" si="20"/>
        <v>1.5576518714718863</v>
      </c>
      <c r="N70">
        <f t="shared" si="21"/>
        <v>2.7932334690468505</v>
      </c>
    </row>
    <row r="71" spans="1:14" x14ac:dyDescent="0.25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11"/>
        <v>0.57471264367816088</v>
      </c>
      <c r="D71">
        <f t="shared" si="12"/>
        <v>0.46728971962616822</v>
      </c>
      <c r="E71">
        <f t="shared" si="13"/>
        <v>4.200236330432916E-2</v>
      </c>
      <c r="F71">
        <f t="shared" si="14"/>
        <v>-0.22655494682565258</v>
      </c>
      <c r="G71">
        <v>0</v>
      </c>
      <c r="H71">
        <f t="shared" si="15"/>
        <v>0.26855731012998174</v>
      </c>
      <c r="I71">
        <f t="shared" si="16"/>
        <v>-1.0887588907733556</v>
      </c>
      <c r="J71">
        <f t="shared" si="17"/>
        <v>1.0887588907733556</v>
      </c>
      <c r="K71">
        <f t="shared" si="18"/>
        <v>0.55380749935899309</v>
      </c>
      <c r="L71">
        <f t="shared" si="19"/>
        <v>0.44619250064100674</v>
      </c>
      <c r="M71">
        <f t="shared" si="20"/>
        <v>1.8056815791722833</v>
      </c>
      <c r="N71">
        <f t="shared" si="21"/>
        <v>2.2411851354816257</v>
      </c>
    </row>
    <row r="72" spans="1:14" x14ac:dyDescent="0.25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11"/>
        <v>0.625</v>
      </c>
      <c r="D72">
        <f t="shared" si="12"/>
        <v>0.4065040650406504</v>
      </c>
      <c r="E72">
        <f t="shared" si="13"/>
        <v>3.1504065040650397E-2</v>
      </c>
      <c r="F72">
        <f t="shared" si="14"/>
        <v>-0.22256097560975607</v>
      </c>
      <c r="G72">
        <v>0</v>
      </c>
      <c r="H72">
        <f t="shared" si="15"/>
        <v>0.25406504065040647</v>
      </c>
      <c r="I72">
        <f t="shared" si="16"/>
        <v>-1.0684346079267206</v>
      </c>
      <c r="J72">
        <f t="shared" si="17"/>
        <v>1.0684346079267206</v>
      </c>
      <c r="K72">
        <f t="shared" si="18"/>
        <v>0.60936195750720079</v>
      </c>
      <c r="L72">
        <f t="shared" si="19"/>
        <v>0.39063804249279904</v>
      </c>
      <c r="M72">
        <f t="shared" si="20"/>
        <v>1.6410607647560327</v>
      </c>
      <c r="N72">
        <f t="shared" si="21"/>
        <v>2.5599145275730124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11"/>
        <v>0.50505050505050508</v>
      </c>
      <c r="D73">
        <f t="shared" si="12"/>
        <v>0.5181347150259068</v>
      </c>
      <c r="E73">
        <f t="shared" si="13"/>
        <v>2.3185220076411994E-2</v>
      </c>
      <c r="F73">
        <f t="shared" si="14"/>
        <v>-0.23849897943162168</v>
      </c>
      <c r="G73">
        <v>0</v>
      </c>
      <c r="H73">
        <f t="shared" si="15"/>
        <v>0.26168419950803373</v>
      </c>
      <c r="I73">
        <f t="shared" si="16"/>
        <v>-1.0474793930096669</v>
      </c>
      <c r="J73">
        <f t="shared" si="17"/>
        <v>1.0474793930096669</v>
      </c>
      <c r="K73">
        <f t="shared" si="18"/>
        <v>0.49345437578019818</v>
      </c>
      <c r="L73">
        <f t="shared" si="19"/>
        <v>0.50654562421980165</v>
      </c>
      <c r="M73">
        <f t="shared" si="20"/>
        <v>2.0265298051494733</v>
      </c>
      <c r="N73">
        <f t="shared" si="21"/>
        <v>1.9741558354989901</v>
      </c>
    </row>
    <row r="74" spans="1:14" x14ac:dyDescent="0.25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11"/>
        <v>0.7407407407407407</v>
      </c>
      <c r="D74">
        <f t="shared" si="12"/>
        <v>0.29850746268656714</v>
      </c>
      <c r="E74">
        <f t="shared" si="13"/>
        <v>3.9248203427307837E-2</v>
      </c>
      <c r="F74">
        <f t="shared" si="14"/>
        <v>-0.18186843559977894</v>
      </c>
      <c r="G74">
        <v>0</v>
      </c>
      <c r="H74">
        <f t="shared" si="15"/>
        <v>0.22111663902708675</v>
      </c>
      <c r="I74">
        <f t="shared" si="16"/>
        <v>-1.1026356928399421</v>
      </c>
      <c r="J74">
        <f t="shared" si="17"/>
        <v>1.1026356928399421</v>
      </c>
      <c r="K74">
        <f t="shared" si="18"/>
        <v>0.72154107131957357</v>
      </c>
      <c r="L74">
        <f t="shared" si="19"/>
        <v>0.27845892868042638</v>
      </c>
      <c r="M74">
        <f t="shared" si="20"/>
        <v>1.3859224924939799</v>
      </c>
      <c r="N74">
        <f t="shared" si="21"/>
        <v>3.5911938781738648</v>
      </c>
    </row>
    <row r="75" spans="1:14" x14ac:dyDescent="0.25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11"/>
        <v>0.44247787610619471</v>
      </c>
      <c r="D75">
        <f t="shared" si="12"/>
        <v>0.58823529411764708</v>
      </c>
      <c r="E75">
        <f t="shared" si="13"/>
        <v>3.0713170223841679E-2</v>
      </c>
      <c r="F75">
        <f t="shared" si="14"/>
        <v>-0.2295679333680376</v>
      </c>
      <c r="G75">
        <v>0</v>
      </c>
      <c r="H75">
        <f t="shared" si="15"/>
        <v>0.26028110359187923</v>
      </c>
      <c r="I75">
        <f t="shared" si="16"/>
        <v>-1.0647942749998995</v>
      </c>
      <c r="J75">
        <f t="shared" si="17"/>
        <v>1.0647942749998995</v>
      </c>
      <c r="K75">
        <f t="shared" si="18"/>
        <v>0.42705098312484241</v>
      </c>
      <c r="L75">
        <f t="shared" si="19"/>
        <v>0.57294901687515787</v>
      </c>
      <c r="M75">
        <f t="shared" si="20"/>
        <v>2.3416407864998732</v>
      </c>
      <c r="N75">
        <f t="shared" si="21"/>
        <v>1.7453559924999296</v>
      </c>
    </row>
    <row r="76" spans="1:14" x14ac:dyDescent="0.25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11"/>
        <v>0.48780487804878053</v>
      </c>
      <c r="D76">
        <f t="shared" si="12"/>
        <v>0.54347826086956519</v>
      </c>
      <c r="E76">
        <f t="shared" si="13"/>
        <v>3.1283138918345665E-2</v>
      </c>
      <c r="F76">
        <f t="shared" si="14"/>
        <v>-0.23382820784729597</v>
      </c>
      <c r="G76">
        <v>0</v>
      </c>
      <c r="H76">
        <f t="shared" si="15"/>
        <v>0.26511134676564158</v>
      </c>
      <c r="I76">
        <f t="shared" si="16"/>
        <v>-1.0647942749998995</v>
      </c>
      <c r="J76">
        <f t="shared" si="17"/>
        <v>1.0647942749998995</v>
      </c>
      <c r="K76">
        <f t="shared" si="18"/>
        <v>0.47213595499957955</v>
      </c>
      <c r="L76">
        <f t="shared" si="19"/>
        <v>0.52786404500042072</v>
      </c>
      <c r="M76">
        <f t="shared" si="20"/>
        <v>2.118033988749894</v>
      </c>
      <c r="N76">
        <f t="shared" si="21"/>
        <v>1.8944271909999155</v>
      </c>
    </row>
    <row r="77" spans="1:14" x14ac:dyDescent="0.25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11"/>
        <v>0.52910052910052918</v>
      </c>
      <c r="D77">
        <f t="shared" si="12"/>
        <v>0.50251256281407031</v>
      </c>
      <c r="E77">
        <f t="shared" si="13"/>
        <v>3.16130919145996E-2</v>
      </c>
      <c r="F77">
        <f t="shared" si="14"/>
        <v>-0.23426657094998793</v>
      </c>
      <c r="G77">
        <v>0</v>
      </c>
      <c r="H77">
        <f t="shared" si="15"/>
        <v>0.26587966286458753</v>
      </c>
      <c r="I77">
        <f t="shared" si="16"/>
        <v>-1.0653379535009888</v>
      </c>
      <c r="J77">
        <f t="shared" si="17"/>
        <v>1.0653379535009888</v>
      </c>
      <c r="K77">
        <f t="shared" si="18"/>
        <v>0.51330729170279055</v>
      </c>
      <c r="L77">
        <f t="shared" si="19"/>
        <v>0.48669270829720923</v>
      </c>
      <c r="M77">
        <f t="shared" si="20"/>
        <v>1.9481507786158798</v>
      </c>
      <c r="N77">
        <f t="shared" si="21"/>
        <v>2.0546845739659791</v>
      </c>
    </row>
    <row r="78" spans="1:14" x14ac:dyDescent="0.25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11"/>
        <v>0.48309178743961356</v>
      </c>
      <c r="D78">
        <f t="shared" si="12"/>
        <v>0.54644808743169393</v>
      </c>
      <c r="E78">
        <f t="shared" si="13"/>
        <v>2.9539874871307603E-2</v>
      </c>
      <c r="F78">
        <f t="shared" si="14"/>
        <v>-0.23444470842902765</v>
      </c>
      <c r="G78">
        <v>0</v>
      </c>
      <c r="H78">
        <f t="shared" si="15"/>
        <v>0.26398458330033525</v>
      </c>
      <c r="I78">
        <f t="shared" si="16"/>
        <v>-1.0611311532512866</v>
      </c>
      <c r="J78">
        <f t="shared" si="17"/>
        <v>1.0611311532512866</v>
      </c>
      <c r="K78">
        <f t="shared" si="18"/>
        <v>0.46829407167694814</v>
      </c>
      <c r="L78">
        <f t="shared" si="19"/>
        <v>0.53170592832305175</v>
      </c>
      <c r="M78">
        <f t="shared" si="20"/>
        <v>2.1354103339788768</v>
      </c>
      <c r="N78">
        <f t="shared" si="21"/>
        <v>1.8807388571985679</v>
      </c>
    </row>
    <row r="79" spans="1:14" x14ac:dyDescent="0.25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11"/>
        <v>0.52356020942408377</v>
      </c>
      <c r="D79">
        <f t="shared" si="12"/>
        <v>0.52356020942408377</v>
      </c>
      <c r="E79">
        <f t="shared" si="13"/>
        <v>4.7120418848167533E-2</v>
      </c>
      <c r="F79">
        <f t="shared" si="14"/>
        <v>-0.22699487404402285</v>
      </c>
      <c r="G79">
        <v>0</v>
      </c>
      <c r="H79">
        <f t="shared" si="15"/>
        <v>0.27411529289219044</v>
      </c>
      <c r="I79">
        <f t="shared" si="16"/>
        <v>-1.098901098901099</v>
      </c>
      <c r="J79">
        <f t="shared" si="17"/>
        <v>1.098901098901099</v>
      </c>
      <c r="K79">
        <f t="shared" si="18"/>
        <v>0.50000000000000011</v>
      </c>
      <c r="L79">
        <f t="shared" si="19"/>
        <v>0.50000000000000011</v>
      </c>
      <c r="M79">
        <f t="shared" si="20"/>
        <v>1.9999999999999996</v>
      </c>
      <c r="N79">
        <f t="shared" si="21"/>
        <v>1.9999999999999996</v>
      </c>
    </row>
    <row r="80" spans="1:14" x14ac:dyDescent="0.25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11"/>
        <v>0.4587155963302752</v>
      </c>
      <c r="D80">
        <f t="shared" si="12"/>
        <v>0.58139534883720934</v>
      </c>
      <c r="E80">
        <f t="shared" si="13"/>
        <v>4.0110945167484591E-2</v>
      </c>
      <c r="F80">
        <f t="shared" si="14"/>
        <v>-0.22658416897802425</v>
      </c>
      <c r="G80">
        <v>0</v>
      </c>
      <c r="H80">
        <f t="shared" si="15"/>
        <v>0.26669511414550884</v>
      </c>
      <c r="I80">
        <f t="shared" si="16"/>
        <v>-1.0849075915068656</v>
      </c>
      <c r="J80">
        <f t="shared" si="17"/>
        <v>1.0849075915068656</v>
      </c>
      <c r="K80">
        <f t="shared" si="18"/>
        <v>0.43855976031354993</v>
      </c>
      <c r="L80">
        <f t="shared" si="19"/>
        <v>0.56144023968644996</v>
      </c>
      <c r="M80">
        <f t="shared" si="20"/>
        <v>2.2801909579781015</v>
      </c>
      <c r="N80">
        <f t="shared" si="21"/>
        <v>1.7811334658849434</v>
      </c>
    </row>
    <row r="81" spans="1:14" x14ac:dyDescent="0.25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11"/>
        <v>0.63291139240506322</v>
      </c>
      <c r="D81">
        <f t="shared" si="12"/>
        <v>0.4065040650406504</v>
      </c>
      <c r="E81">
        <f t="shared" si="13"/>
        <v>3.9415457445713731E-2</v>
      </c>
      <c r="F81">
        <f t="shared" si="14"/>
        <v>-0.21786559637748271</v>
      </c>
      <c r="G81">
        <v>0</v>
      </c>
      <c r="H81">
        <f t="shared" si="15"/>
        <v>0.25728105382319644</v>
      </c>
      <c r="I81">
        <f t="shared" si="16"/>
        <v>-1.0866997704607786</v>
      </c>
      <c r="J81">
        <f t="shared" si="17"/>
        <v>1.0866997704607786</v>
      </c>
      <c r="K81">
        <f t="shared" si="18"/>
        <v>0.61338935724296906</v>
      </c>
      <c r="L81">
        <f t="shared" si="19"/>
        <v>0.38661064275703094</v>
      </c>
      <c r="M81">
        <f t="shared" si="20"/>
        <v>1.6302858668672515</v>
      </c>
      <c r="N81">
        <f t="shared" si="21"/>
        <v>2.5865816648727367</v>
      </c>
    </row>
    <row r="82" spans="1:14" x14ac:dyDescent="0.25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11"/>
        <v>0.46728971962616822</v>
      </c>
      <c r="D82">
        <f t="shared" si="12"/>
        <v>0.5714285714285714</v>
      </c>
      <c r="E82">
        <f t="shared" si="13"/>
        <v>3.8718291054739673E-2</v>
      </c>
      <c r="F82">
        <f t="shared" si="14"/>
        <v>-0.22830440587449929</v>
      </c>
      <c r="G82">
        <v>0</v>
      </c>
      <c r="H82">
        <f t="shared" si="15"/>
        <v>0.26702269692923897</v>
      </c>
      <c r="I82">
        <f t="shared" si="16"/>
        <v>-1.0814761408717504</v>
      </c>
      <c r="J82">
        <f t="shared" si="17"/>
        <v>1.0814761408717504</v>
      </c>
      <c r="K82">
        <f t="shared" si="18"/>
        <v>0.44785153960345248</v>
      </c>
      <c r="L82">
        <f t="shared" si="19"/>
        <v>0.55214846039654741</v>
      </c>
      <c r="M82">
        <f t="shared" si="20"/>
        <v>2.2328828005937953</v>
      </c>
      <c r="N82">
        <f t="shared" si="21"/>
        <v>1.8111071056538131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11"/>
        <v>0.4464285714285714</v>
      </c>
      <c r="D83">
        <f t="shared" si="12"/>
        <v>0.59171597633136097</v>
      </c>
      <c r="E83">
        <f t="shared" si="13"/>
        <v>3.8144547759932479E-2</v>
      </c>
      <c r="F83">
        <f t="shared" si="14"/>
        <v>-0.22601437024513937</v>
      </c>
      <c r="G83">
        <v>0</v>
      </c>
      <c r="H83">
        <f t="shared" si="15"/>
        <v>0.26415891800507185</v>
      </c>
      <c r="I83">
        <f t="shared" si="16"/>
        <v>-1.0810968751610266</v>
      </c>
      <c r="J83">
        <f t="shared" si="17"/>
        <v>1.0810968751610266</v>
      </c>
      <c r="K83">
        <f t="shared" si="18"/>
        <v>0.42724815706868025</v>
      </c>
      <c r="L83">
        <f t="shared" si="19"/>
        <v>0.57275184293131953</v>
      </c>
      <c r="M83">
        <f t="shared" si="20"/>
        <v>2.3405601251996737</v>
      </c>
      <c r="N83">
        <f t="shared" si="21"/>
        <v>1.7459568438611086</v>
      </c>
    </row>
    <row r="84" spans="1:14" x14ac:dyDescent="0.25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11"/>
        <v>0.53475935828876997</v>
      </c>
      <c r="D84">
        <f t="shared" si="12"/>
        <v>0.49504950495049505</v>
      </c>
      <c r="E84">
        <f t="shared" si="13"/>
        <v>2.9808863239265015E-2</v>
      </c>
      <c r="F84">
        <f t="shared" si="14"/>
        <v>-0.23492349234923493</v>
      </c>
      <c r="G84">
        <v>0</v>
      </c>
      <c r="H84">
        <f t="shared" si="15"/>
        <v>0.2647323555885</v>
      </c>
      <c r="I84">
        <f t="shared" si="16"/>
        <v>-1.0615495921641367</v>
      </c>
      <c r="J84">
        <f t="shared" si="17"/>
        <v>1.0615495921641367</v>
      </c>
      <c r="K84">
        <f t="shared" si="18"/>
        <v>0.51987261275696728</v>
      </c>
      <c r="L84">
        <f t="shared" si="19"/>
        <v>0.48012738724303272</v>
      </c>
      <c r="M84">
        <f t="shared" si="20"/>
        <v>1.9235481451827992</v>
      </c>
      <c r="N84">
        <f t="shared" si="21"/>
        <v>2.0827805840074194</v>
      </c>
    </row>
    <row r="85" spans="1:14" x14ac:dyDescent="0.25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11"/>
        <v>0.48076923076923073</v>
      </c>
      <c r="D85">
        <f t="shared" si="12"/>
        <v>0.55865921787709494</v>
      </c>
      <c r="E85">
        <f t="shared" si="13"/>
        <v>3.9428448646325664E-2</v>
      </c>
      <c r="F85">
        <f t="shared" si="14"/>
        <v>-0.22915771379458527</v>
      </c>
      <c r="G85">
        <v>0</v>
      </c>
      <c r="H85">
        <f t="shared" si="15"/>
        <v>0.26858616244091099</v>
      </c>
      <c r="I85">
        <f t="shared" si="16"/>
        <v>-1.0826163374360513</v>
      </c>
      <c r="J85">
        <f t="shared" si="17"/>
        <v>1.0826163374360513</v>
      </c>
      <c r="K85">
        <f t="shared" si="18"/>
        <v>0.46099399689806597</v>
      </c>
      <c r="L85">
        <f t="shared" si="19"/>
        <v>0.53900600310193403</v>
      </c>
      <c r="M85">
        <f t="shared" si="20"/>
        <v>2.1692256444309357</v>
      </c>
      <c r="N85">
        <f t="shared" si="21"/>
        <v>1.8552669065744805</v>
      </c>
    </row>
    <row r="86" spans="1:14" x14ac:dyDescent="0.25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11"/>
        <v>0.63694267515923564</v>
      </c>
      <c r="D86">
        <f t="shared" si="12"/>
        <v>0.39840637450199207</v>
      </c>
      <c r="E86">
        <f t="shared" si="13"/>
        <v>3.5349049661227649E-2</v>
      </c>
      <c r="F86">
        <f t="shared" si="14"/>
        <v>-0.21841297231456347</v>
      </c>
      <c r="G86">
        <v>0</v>
      </c>
      <c r="H86">
        <f t="shared" si="15"/>
        <v>0.25376202197579112</v>
      </c>
      <c r="I86">
        <f t="shared" si="16"/>
        <v>-1.0778891454484929</v>
      </c>
      <c r="J86">
        <f t="shared" si="17"/>
        <v>1.0778891454484929</v>
      </c>
      <c r="K86">
        <f t="shared" si="18"/>
        <v>0.61942639628987439</v>
      </c>
      <c r="L86">
        <f t="shared" si="19"/>
        <v>0.3805736037101255</v>
      </c>
      <c r="M86">
        <f t="shared" si="20"/>
        <v>1.6143968129056414</v>
      </c>
      <c r="N86">
        <f t="shared" si="21"/>
        <v>2.6276126096272243</v>
      </c>
    </row>
    <row r="87" spans="1:14" x14ac:dyDescent="0.25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11"/>
        <v>0.44444444444444442</v>
      </c>
      <c r="D87">
        <f t="shared" si="12"/>
        <v>0.59523809523809523</v>
      </c>
      <c r="E87">
        <f t="shared" si="13"/>
        <v>3.9682539682539542E-2</v>
      </c>
      <c r="F87">
        <f t="shared" si="14"/>
        <v>-0.22486772486772499</v>
      </c>
      <c r="G87">
        <v>0</v>
      </c>
      <c r="H87">
        <f t="shared" si="15"/>
        <v>0.26455026455026454</v>
      </c>
      <c r="I87">
        <f t="shared" si="16"/>
        <v>-1.0846522890932806</v>
      </c>
      <c r="J87">
        <f t="shared" si="17"/>
        <v>1.0846522890932806</v>
      </c>
      <c r="K87">
        <f t="shared" si="18"/>
        <v>0.42448148373559424</v>
      </c>
      <c r="L87">
        <f t="shared" si="19"/>
        <v>0.57551851626440576</v>
      </c>
      <c r="M87">
        <f t="shared" si="20"/>
        <v>2.3558153613666013</v>
      </c>
      <c r="N87">
        <f t="shared" si="21"/>
        <v>1.7375635565834309</v>
      </c>
    </row>
    <row r="88" spans="1:14" x14ac:dyDescent="0.25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11"/>
        <v>0.4587155963302752</v>
      </c>
      <c r="D88">
        <f t="shared" si="12"/>
        <v>0.58139534883720934</v>
      </c>
      <c r="E88">
        <f t="shared" si="13"/>
        <v>4.0110945167484591E-2</v>
      </c>
      <c r="F88">
        <f t="shared" si="14"/>
        <v>-0.22658416897802425</v>
      </c>
      <c r="G88">
        <v>0</v>
      </c>
      <c r="H88">
        <f t="shared" si="15"/>
        <v>0.26669511414550884</v>
      </c>
      <c r="I88">
        <f t="shared" si="16"/>
        <v>-1.0849075915068656</v>
      </c>
      <c r="J88">
        <f t="shared" si="17"/>
        <v>1.0849075915068656</v>
      </c>
      <c r="K88">
        <f t="shared" si="18"/>
        <v>0.43855976031354993</v>
      </c>
      <c r="L88">
        <f t="shared" si="19"/>
        <v>0.56144023968644996</v>
      </c>
      <c r="M88">
        <f t="shared" si="20"/>
        <v>2.2801909579781015</v>
      </c>
      <c r="N88">
        <f t="shared" si="21"/>
        <v>1.7811334658849434</v>
      </c>
    </row>
    <row r="89" spans="1:14" x14ac:dyDescent="0.25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11"/>
        <v>0.4329004329004329</v>
      </c>
      <c r="D89">
        <f t="shared" si="12"/>
        <v>0.60606060606060608</v>
      </c>
      <c r="E89">
        <f t="shared" si="13"/>
        <v>3.8961038961038863E-2</v>
      </c>
      <c r="F89">
        <f t="shared" si="14"/>
        <v>-0.22340285976649621</v>
      </c>
      <c r="G89">
        <v>0</v>
      </c>
      <c r="H89">
        <f t="shared" si="15"/>
        <v>0.26236389872753507</v>
      </c>
      <c r="I89">
        <f t="shared" si="16"/>
        <v>-1.0836965077746656</v>
      </c>
      <c r="J89">
        <f t="shared" si="17"/>
        <v>1.0836965077746656</v>
      </c>
      <c r="K89">
        <f t="shared" si="18"/>
        <v>0.41328420662140614</v>
      </c>
      <c r="L89">
        <f t="shared" si="19"/>
        <v>0.58671579337859414</v>
      </c>
      <c r="M89">
        <f t="shared" si="20"/>
        <v>2.4196424251848119</v>
      </c>
      <c r="N89">
        <f t="shared" si="21"/>
        <v>1.7044027300535323</v>
      </c>
    </row>
    <row r="90" spans="1:14" x14ac:dyDescent="0.25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11"/>
        <v>0.52910052910052918</v>
      </c>
      <c r="D90">
        <f t="shared" si="12"/>
        <v>0.50505050505050508</v>
      </c>
      <c r="E90">
        <f t="shared" si="13"/>
        <v>3.4151034151034265E-2</v>
      </c>
      <c r="F90">
        <f t="shared" si="14"/>
        <v>-0.23307145529367745</v>
      </c>
      <c r="G90">
        <v>0</v>
      </c>
      <c r="H90">
        <f t="shared" si="15"/>
        <v>0.26722248944471172</v>
      </c>
      <c r="I90">
        <f t="shared" si="16"/>
        <v>-1.0707595557083738</v>
      </c>
      <c r="J90">
        <f t="shared" si="17"/>
        <v>1.0707595557083738</v>
      </c>
      <c r="K90">
        <f t="shared" si="18"/>
        <v>0.5120390612350737</v>
      </c>
      <c r="L90">
        <f t="shared" si="19"/>
        <v>0.48796093876492608</v>
      </c>
      <c r="M90">
        <f t="shared" si="20"/>
        <v>1.9529760045804527</v>
      </c>
      <c r="N90">
        <f t="shared" si="21"/>
        <v>2.0493443645942064</v>
      </c>
    </row>
    <row r="91" spans="1:14" x14ac:dyDescent="0.25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11"/>
        <v>0.56497175141242939</v>
      </c>
      <c r="D91">
        <f t="shared" si="12"/>
        <v>0.47846889952153115</v>
      </c>
      <c r="E91">
        <f t="shared" si="13"/>
        <v>4.3440650933960434E-2</v>
      </c>
      <c r="F91">
        <f t="shared" si="14"/>
        <v>-0.22688076122509671</v>
      </c>
      <c r="G91">
        <v>0</v>
      </c>
      <c r="H91">
        <f t="shared" si="15"/>
        <v>0.27032141215905714</v>
      </c>
      <c r="I91">
        <f t="shared" si="16"/>
        <v>-1.09154435611996</v>
      </c>
      <c r="J91">
        <f t="shared" si="17"/>
        <v>1.09154435611996</v>
      </c>
      <c r="K91">
        <f t="shared" si="18"/>
        <v>0.54333381846411721</v>
      </c>
      <c r="L91">
        <f t="shared" si="19"/>
        <v>0.4566661815358829</v>
      </c>
      <c r="M91">
        <f t="shared" si="20"/>
        <v>1.8404891542123691</v>
      </c>
      <c r="N91">
        <f t="shared" si="21"/>
        <v>2.189783348170756</v>
      </c>
    </row>
    <row r="92" spans="1:14" x14ac:dyDescent="0.25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11"/>
        <v>0.49019607843137253</v>
      </c>
      <c r="D92">
        <f t="shared" si="12"/>
        <v>0.5714285714285714</v>
      </c>
      <c r="E92">
        <f t="shared" si="13"/>
        <v>6.1624649859943981E-2</v>
      </c>
      <c r="F92">
        <f t="shared" si="14"/>
        <v>-0.21848739495798308</v>
      </c>
      <c r="G92">
        <v>0</v>
      </c>
      <c r="H92">
        <f t="shared" si="15"/>
        <v>0.28011204481792712</v>
      </c>
      <c r="I92">
        <f t="shared" si="16"/>
        <v>-1.1322770341445958</v>
      </c>
      <c r="J92">
        <f t="shared" si="17"/>
        <v>1.1322770341445958</v>
      </c>
      <c r="K92">
        <f t="shared" si="18"/>
        <v>0.45922788494063682</v>
      </c>
      <c r="L92">
        <f t="shared" si="19"/>
        <v>0.54077211505936307</v>
      </c>
      <c r="M92">
        <f t="shared" si="20"/>
        <v>2.1775681155103799</v>
      </c>
      <c r="N92">
        <f t="shared" si="21"/>
        <v>1.8492077756084471</v>
      </c>
    </row>
    <row r="93" spans="1:14" x14ac:dyDescent="0.25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11"/>
        <v>0.52910052910052918</v>
      </c>
      <c r="D93">
        <f t="shared" si="12"/>
        <v>0.51020408163265307</v>
      </c>
      <c r="E93">
        <f t="shared" si="13"/>
        <v>3.9304610733182255E-2</v>
      </c>
      <c r="F93">
        <f t="shared" si="14"/>
        <v>-0.23064463880790409</v>
      </c>
      <c r="G93">
        <v>0</v>
      </c>
      <c r="H93">
        <f t="shared" si="15"/>
        <v>0.26994924954108634</v>
      </c>
      <c r="I93">
        <f t="shared" si="16"/>
        <v>-1.0818558060197889</v>
      </c>
      <c r="J93">
        <f t="shared" si="17"/>
        <v>1.0818558060197889</v>
      </c>
      <c r="K93">
        <f t="shared" si="18"/>
        <v>0.50946284766703676</v>
      </c>
      <c r="L93">
        <f t="shared" si="19"/>
        <v>0.49053715233296324</v>
      </c>
      <c r="M93">
        <f t="shared" si="20"/>
        <v>1.9628516673576117</v>
      </c>
      <c r="N93">
        <f t="shared" si="21"/>
        <v>2.0385815737789974</v>
      </c>
    </row>
    <row r="94" spans="1:14" x14ac:dyDescent="0.25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11"/>
        <v>0.65789473684210531</v>
      </c>
      <c r="D94">
        <f t="shared" si="12"/>
        <v>0.4081632653061224</v>
      </c>
      <c r="E94">
        <f t="shared" si="13"/>
        <v>6.6058002148227768E-2</v>
      </c>
      <c r="F94">
        <f t="shared" si="14"/>
        <v>-0.20247046186895812</v>
      </c>
      <c r="G94">
        <v>0</v>
      </c>
      <c r="H94">
        <f t="shared" si="15"/>
        <v>0.26852846401718583</v>
      </c>
      <c r="I94">
        <f t="shared" si="16"/>
        <v>-1.1516335992621969</v>
      </c>
      <c r="J94">
        <f t="shared" si="17"/>
        <v>1.1516335992621969</v>
      </c>
      <c r="K94">
        <f t="shared" si="18"/>
        <v>0.62544974855516522</v>
      </c>
      <c r="L94">
        <f t="shared" si="19"/>
        <v>0.37455025144483478</v>
      </c>
      <c r="M94">
        <f t="shared" si="20"/>
        <v>1.5988494716163422</v>
      </c>
      <c r="N94">
        <f t="shared" si="21"/>
        <v>2.6698687189301857</v>
      </c>
    </row>
    <row r="95" spans="1:14" x14ac:dyDescent="0.25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11"/>
        <v>0.43103448275862072</v>
      </c>
      <c r="D95">
        <f t="shared" si="12"/>
        <v>0.60606060606060608</v>
      </c>
      <c r="E95">
        <f t="shared" si="13"/>
        <v>3.709508881922674E-2</v>
      </c>
      <c r="F95">
        <f t="shared" si="14"/>
        <v>-0.22413793103448287</v>
      </c>
      <c r="G95">
        <v>0</v>
      </c>
      <c r="H95">
        <f t="shared" si="15"/>
        <v>0.26123301985370956</v>
      </c>
      <c r="I95">
        <f t="shared" si="16"/>
        <v>-1.0795837927188261</v>
      </c>
      <c r="J95">
        <f t="shared" si="17"/>
        <v>1.0795837927188261</v>
      </c>
      <c r="K95">
        <f t="shared" si="18"/>
        <v>0.41236252858619832</v>
      </c>
      <c r="L95">
        <f t="shared" si="19"/>
        <v>0.58763747141380174</v>
      </c>
      <c r="M95">
        <f t="shared" si="20"/>
        <v>2.4250506063888508</v>
      </c>
      <c r="N95">
        <f t="shared" si="21"/>
        <v>1.7017294652672368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11"/>
        <v>0.52356020942408377</v>
      </c>
      <c r="D96">
        <f t="shared" si="12"/>
        <v>0.51020408163265307</v>
      </c>
      <c r="E96">
        <f t="shared" si="13"/>
        <v>3.3764291056736839E-2</v>
      </c>
      <c r="F96">
        <f t="shared" si="14"/>
        <v>-0.23335826477187727</v>
      </c>
      <c r="G96">
        <v>0</v>
      </c>
      <c r="H96">
        <f t="shared" si="15"/>
        <v>0.26712255582861416</v>
      </c>
      <c r="I96">
        <f t="shared" si="16"/>
        <v>-1.0699012312772824</v>
      </c>
      <c r="J96">
        <f t="shared" si="17"/>
        <v>1.0699012312772824</v>
      </c>
      <c r="K96">
        <f t="shared" si="18"/>
        <v>0.50668568712332396</v>
      </c>
      <c r="L96">
        <f t="shared" si="19"/>
        <v>0.49331431287667615</v>
      </c>
      <c r="M96">
        <f t="shared" si="20"/>
        <v>1.9736101204623264</v>
      </c>
      <c r="N96">
        <f t="shared" si="21"/>
        <v>2.0271051820261912</v>
      </c>
    </row>
    <row r="97" spans="1:14" x14ac:dyDescent="0.25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11"/>
        <v>0.5524861878453039</v>
      </c>
      <c r="D97">
        <f t="shared" si="12"/>
        <v>0.49019607843137253</v>
      </c>
      <c r="E97">
        <f t="shared" si="13"/>
        <v>4.2682266276676373E-2</v>
      </c>
      <c r="F97">
        <f t="shared" si="14"/>
        <v>-0.22814429639259015</v>
      </c>
      <c r="G97">
        <v>0</v>
      </c>
      <c r="H97">
        <f t="shared" si="15"/>
        <v>0.27082656266926658</v>
      </c>
      <c r="I97">
        <f t="shared" si="16"/>
        <v>-1.0895340841010224</v>
      </c>
      <c r="J97">
        <f t="shared" si="17"/>
        <v>1.0895340841010224</v>
      </c>
      <c r="K97">
        <f t="shared" si="18"/>
        <v>0.53120211979695098</v>
      </c>
      <c r="L97">
        <f t="shared" si="19"/>
        <v>0.46879788020304902</v>
      </c>
      <c r="M97">
        <f t="shared" si="20"/>
        <v>1.8825226081218283</v>
      </c>
      <c r="N97">
        <f t="shared" si="21"/>
        <v>2.1331154474650633</v>
      </c>
    </row>
    <row r="98" spans="1:14" x14ac:dyDescent="0.25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11"/>
        <v>0.41841004184100417</v>
      </c>
      <c r="D98">
        <f t="shared" si="12"/>
        <v>0.625</v>
      </c>
      <c r="E98">
        <f t="shared" si="13"/>
        <v>4.3410041841004166E-2</v>
      </c>
      <c r="F98">
        <f t="shared" si="14"/>
        <v>-0.21809623430962344</v>
      </c>
      <c r="G98">
        <v>0</v>
      </c>
      <c r="H98">
        <f t="shared" si="15"/>
        <v>0.2615062761506276</v>
      </c>
      <c r="I98">
        <f t="shared" si="16"/>
        <v>-1.0950071996960069</v>
      </c>
      <c r="J98">
        <f t="shared" si="17"/>
        <v>1.0950071996960069</v>
      </c>
      <c r="K98">
        <f t="shared" si="18"/>
        <v>0.39650127157781001</v>
      </c>
      <c r="L98">
        <f t="shared" si="19"/>
        <v>0.6034987284221901</v>
      </c>
      <c r="M98">
        <f t="shared" si="20"/>
        <v>2.52206000757745</v>
      </c>
      <c r="N98">
        <f t="shared" si="21"/>
        <v>1.6570043198176039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11"/>
        <v>0.48309178743961356</v>
      </c>
      <c r="D99">
        <f t="shared" si="12"/>
        <v>0.55865921787709494</v>
      </c>
      <c r="E99">
        <f t="shared" si="13"/>
        <v>4.17510053167085E-2</v>
      </c>
      <c r="F99">
        <f t="shared" si="14"/>
        <v>-0.22813267481715382</v>
      </c>
      <c r="G99">
        <v>0</v>
      </c>
      <c r="H99">
        <f t="shared" si="15"/>
        <v>0.26988368013386232</v>
      </c>
      <c r="I99">
        <f t="shared" si="16"/>
        <v>-1.0876635272089796</v>
      </c>
      <c r="J99">
        <f t="shared" si="17"/>
        <v>1.0876635272089796</v>
      </c>
      <c r="K99">
        <f t="shared" si="18"/>
        <v>0.46214992696339507</v>
      </c>
      <c r="L99">
        <f t="shared" si="19"/>
        <v>0.53785007303660493</v>
      </c>
      <c r="M99">
        <f t="shared" si="20"/>
        <v>2.1637999741136076</v>
      </c>
      <c r="N99">
        <f t="shared" si="21"/>
        <v>1.8592541864950944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11"/>
        <v>0.55865921787709494</v>
      </c>
      <c r="D100">
        <f t="shared" si="12"/>
        <v>0.4854368932038835</v>
      </c>
      <c r="E100">
        <f t="shared" si="13"/>
        <v>4.4096111080978329E-2</v>
      </c>
      <c r="F100">
        <f t="shared" si="14"/>
        <v>-0.22709768400499009</v>
      </c>
      <c r="G100">
        <v>0</v>
      </c>
      <c r="H100">
        <f t="shared" si="15"/>
        <v>0.27119379508596841</v>
      </c>
      <c r="I100">
        <f t="shared" si="16"/>
        <v>-1.0927819720786569</v>
      </c>
      <c r="J100">
        <f t="shared" si="17"/>
        <v>1.0927819720786569</v>
      </c>
      <c r="K100">
        <f t="shared" si="18"/>
        <v>0.53668287622715694</v>
      </c>
      <c r="L100">
        <f t="shared" si="19"/>
        <v>0.46331712377284329</v>
      </c>
      <c r="M100">
        <f t="shared" si="20"/>
        <v>1.863297757942139</v>
      </c>
      <c r="N100">
        <f t="shared" si="21"/>
        <v>2.1583488904033761</v>
      </c>
    </row>
    <row r="101" spans="1:14" x14ac:dyDescent="0.25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11"/>
        <v>0.64102564102564097</v>
      </c>
      <c r="D101">
        <f t="shared" si="12"/>
        <v>0.4</v>
      </c>
      <c r="E101">
        <f t="shared" si="13"/>
        <v>4.102564102564088E-2</v>
      </c>
      <c r="F101">
        <f t="shared" si="14"/>
        <v>-0.21538461538461551</v>
      </c>
      <c r="G101">
        <v>0</v>
      </c>
      <c r="H101">
        <f t="shared" si="15"/>
        <v>0.25641025641025639</v>
      </c>
      <c r="I101">
        <f t="shared" si="16"/>
        <v>-1.0910894511799616</v>
      </c>
      <c r="J101">
        <f t="shared" si="17"/>
        <v>1.0910894511799616</v>
      </c>
      <c r="K101">
        <f t="shared" si="18"/>
        <v>0.62072857554131078</v>
      </c>
      <c r="L101">
        <f t="shared" si="19"/>
        <v>0.3792714244586895</v>
      </c>
      <c r="M101">
        <f t="shared" si="20"/>
        <v>1.6110100926607782</v>
      </c>
      <c r="N101">
        <f t="shared" si="21"/>
        <v>2.6366341767699417</v>
      </c>
    </row>
    <row r="102" spans="1:14" x14ac:dyDescent="0.25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11"/>
        <v>0.43859649122807021</v>
      </c>
      <c r="D102">
        <f t="shared" si="12"/>
        <v>0.5988023952095809</v>
      </c>
      <c r="E102">
        <f t="shared" si="13"/>
        <v>3.7398886437651102E-2</v>
      </c>
      <c r="F102">
        <f t="shared" si="14"/>
        <v>-0.22523374304023536</v>
      </c>
      <c r="G102">
        <v>0</v>
      </c>
      <c r="H102">
        <f t="shared" si="15"/>
        <v>0.2626326294778864</v>
      </c>
      <c r="I102">
        <f t="shared" si="16"/>
        <v>-1.0798355319767001</v>
      </c>
      <c r="J102">
        <f t="shared" si="17"/>
        <v>1.0798355319767001</v>
      </c>
      <c r="K102">
        <f t="shared" si="18"/>
        <v>0.41978188889052137</v>
      </c>
      <c r="L102">
        <f t="shared" si="19"/>
        <v>0.58021811110947863</v>
      </c>
      <c r="M102">
        <f t="shared" si="20"/>
        <v>2.382189480930176</v>
      </c>
      <c r="N102">
        <f t="shared" si="21"/>
        <v>1.7234898064243891</v>
      </c>
    </row>
    <row r="103" spans="1:14" x14ac:dyDescent="0.25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11"/>
        <v>0.54054054054054046</v>
      </c>
      <c r="D103">
        <f t="shared" si="12"/>
        <v>0.49504950495049505</v>
      </c>
      <c r="E103">
        <f t="shared" si="13"/>
        <v>3.5590045491035394E-2</v>
      </c>
      <c r="F103">
        <f t="shared" si="14"/>
        <v>-0.23200428150923214</v>
      </c>
      <c r="G103">
        <v>0</v>
      </c>
      <c r="H103">
        <f t="shared" si="15"/>
        <v>0.26759432700026753</v>
      </c>
      <c r="I103">
        <f t="shared" si="16"/>
        <v>-1.0739657990297369</v>
      </c>
      <c r="J103">
        <f t="shared" si="17"/>
        <v>1.0739657990297369</v>
      </c>
      <c r="K103">
        <f t="shared" si="18"/>
        <v>0.52277442494833892</v>
      </c>
      <c r="L103">
        <f t="shared" si="19"/>
        <v>0.4772255750516613</v>
      </c>
      <c r="M103">
        <f t="shared" si="20"/>
        <v>1.9128709291752766</v>
      </c>
      <c r="N103">
        <f t="shared" si="21"/>
        <v>2.0954451150103317</v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87" activePane="bottomLeft" state="frozen"/>
      <selection pane="bottomLeft" activeCell="Y101" sqref="Y10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1" t="s">
        <v>9</v>
      </c>
      <c r="B1" s="72"/>
      <c r="C1" s="18"/>
      <c r="D1" s="73" t="s">
        <v>25</v>
      </c>
      <c r="E1" s="72"/>
      <c r="F1" s="73" t="s">
        <v>23</v>
      </c>
      <c r="G1" s="72"/>
      <c r="H1" s="73" t="s">
        <v>11</v>
      </c>
      <c r="I1" s="72"/>
      <c r="J1" s="73" t="s">
        <v>10</v>
      </c>
      <c r="K1" s="72"/>
      <c r="L1" s="69" t="s">
        <v>201</v>
      </c>
      <c r="M1" s="70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272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1.57</v>
      </c>
      <c r="B3">
        <v>2.42</v>
      </c>
      <c r="C3" s="45">
        <f t="shared" ref="C3:C66" si="0">IF(OR($A3="",$B3=""),"",(1/A3)+(1/B3)-1)</f>
        <v>5.0165815655103474E-2</v>
      </c>
      <c r="D3" s="46">
        <f>IF(OR($A3="",$B3=""),"",A3*'MPTO_working_2-way'!$G2)</f>
        <v>1.6487603305785126</v>
      </c>
      <c r="E3" s="48">
        <f>IF(OR($A3="",$B3=""),"",B3*'MPTO_working_2-way'!$G2)</f>
        <v>2.5414012738853504</v>
      </c>
      <c r="F3" s="46">
        <f>IF(OR($A3="",$B3=""),"",'MPTO_working_2-way'!D2)</f>
        <v>1.6343614229793093</v>
      </c>
      <c r="G3" s="48">
        <f>IF(OR($A3="",$B3=""),"",'MPTO_working_2-way'!E2)</f>
        <v>2.5763884179833187</v>
      </c>
      <c r="H3" s="46">
        <f>IF(OR($A3="",$B3=""),"",'OddsRatio_working_2-way'!M2)</f>
        <v>1.6335680316305627</v>
      </c>
      <c r="I3" s="46">
        <f>IF(OR($A3="",$B3=""),"",'OddsRatio_working_2-way'!N2)</f>
        <v>2.5783624647638574</v>
      </c>
      <c r="J3" s="46">
        <f>IF('Log_working_2-way'!$D2="","",A3^('Log_working_2-way'!$D2))</f>
        <v>1.6269578999062162</v>
      </c>
      <c r="K3" s="48">
        <f>IF('Log_working_2-way'!$D2="","",B3^('Log_working_2-way'!$D2))</f>
        <v>2.5950034286950103</v>
      </c>
      <c r="L3" s="55">
        <f>(1/D3)</f>
        <v>0.60651629072681701</v>
      </c>
      <c r="M3" s="55">
        <f>(1/E3)</f>
        <v>0.39348370927318294</v>
      </c>
      <c r="N3" s="56">
        <v>100</v>
      </c>
      <c r="O3" s="56">
        <f>(1/A3)*((N3*A3)-N3)</f>
        <v>36.30573248407643</v>
      </c>
      <c r="P3" s="56">
        <f>(1/B3)*((N3*B3)-N3)</f>
        <v>58.677685950413228</v>
      </c>
      <c r="Q3" s="56">
        <f>(1/B3)*N3</f>
        <v>41.32231404958678</v>
      </c>
      <c r="R3" s="56">
        <f>(1/A3)*N3</f>
        <v>63.694267515923563</v>
      </c>
      <c r="S3" s="57">
        <f>O3-Q3</f>
        <v>-5.0165815655103501</v>
      </c>
      <c r="T3" s="57">
        <f>P3-R3</f>
        <v>-5.0165815655103358</v>
      </c>
      <c r="U3" t="s">
        <v>273</v>
      </c>
      <c r="V3" t="s">
        <v>274</v>
      </c>
      <c r="W3" t="s">
        <v>366</v>
      </c>
      <c r="X3" t="s">
        <v>362</v>
      </c>
      <c r="Y3" s="59" t="s">
        <v>370</v>
      </c>
    </row>
    <row r="4" spans="1:25" s="12" customFormat="1" ht="15" x14ac:dyDescent="0.25">
      <c r="A4">
        <v>1.59</v>
      </c>
      <c r="B4">
        <v>2.42</v>
      </c>
      <c r="C4" s="45">
        <f t="shared" si="0"/>
        <v>4.21539581059307E-2</v>
      </c>
      <c r="D4" s="46">
        <f>IF(OR($A4="",$B4=""),"",A4*'MPTO_working_2-way'!$G3)</f>
        <v>1.6570247933884299</v>
      </c>
      <c r="E4" s="48">
        <f>IF(OR($A4="",$B4=""),"",B4*'MPTO_working_2-way'!$G3)</f>
        <v>2.5220125786163523</v>
      </c>
      <c r="F4" s="46">
        <f>IF(OR($A4="",$B4=""),"",'MPTO_working_2-way'!D3)</f>
        <v>1.6451323271623415</v>
      </c>
      <c r="G4" s="48">
        <f>IF(OR($A4="",$B4=""),"",'MPTO_working_2-way'!E3)</f>
        <v>2.5500695871164427</v>
      </c>
      <c r="H4" s="46">
        <f>IF(OR($A4="",$B4=""),"",'OddsRatio_working_2-way'!M3)</f>
        <v>1.6445874321971223</v>
      </c>
      <c r="I4" s="46">
        <f>IF(OR($A4="",$B4=""),"",'OddsRatio_working_2-way'!N3)</f>
        <v>2.5513799215591741</v>
      </c>
      <c r="J4" s="46">
        <f>IF('Log_working_2-way'!$D3="","",A4^('Log_working_2-way'!$D3))</f>
        <v>1.6391536337391139</v>
      </c>
      <c r="K4" s="48">
        <f>IF('Log_working_2-way'!$D3="","",B4^('Log_working_2-way'!$D3))</f>
        <v>2.5645690601012014</v>
      </c>
      <c r="L4" s="55">
        <f t="shared" ref="L4:L25" si="1">(1/D4)</f>
        <v>0.60349127182044882</v>
      </c>
      <c r="M4" s="55">
        <f t="shared" ref="M4:M25" si="2">(1/E4)</f>
        <v>0.39650872817955113</v>
      </c>
      <c r="N4" s="56">
        <v>101</v>
      </c>
      <c r="O4" s="56">
        <f t="shared" ref="O4:O25" si="3">(1/A4)*((N4*A4)-N4)</f>
        <v>37.477987421383645</v>
      </c>
      <c r="P4" s="56">
        <f t="shared" ref="P4:P25" si="4">(1/B4)*((N4*B4)-N4)</f>
        <v>59.264462809917354</v>
      </c>
      <c r="Q4" s="56">
        <f t="shared" ref="Q4:Q25" si="5">(1/B4)*N4</f>
        <v>41.735537190082646</v>
      </c>
      <c r="R4" s="56">
        <f t="shared" ref="R4:R25" si="6">(1/A4)*N4</f>
        <v>63.522012578616348</v>
      </c>
      <c r="S4" s="57">
        <f t="shared" ref="S4:S25" si="7">O4-Q4</f>
        <v>-4.2575497686990005</v>
      </c>
      <c r="T4" s="57">
        <f t="shared" ref="T4:T25" si="8">P4-R4</f>
        <v>-4.2575497686989934</v>
      </c>
      <c r="U4" t="s">
        <v>275</v>
      </c>
      <c r="V4" t="s">
        <v>276</v>
      </c>
      <c r="W4" t="s">
        <v>366</v>
      </c>
      <c r="X4" t="s">
        <v>362</v>
      </c>
      <c r="Y4" s="59" t="s">
        <v>371</v>
      </c>
    </row>
    <row r="5" spans="1:25" s="12" customFormat="1" ht="15" x14ac:dyDescent="0.25">
      <c r="A5">
        <v>1.6</v>
      </c>
      <c r="B5">
        <v>2.39</v>
      </c>
      <c r="C5" s="45">
        <f t="shared" si="0"/>
        <v>4.3410041841004166E-2</v>
      </c>
      <c r="D5" s="46">
        <f>IF(OR($A5="",$B5=""),"",A5*'MPTO_working_2-way'!$G4)</f>
        <v>1.6694560669456067</v>
      </c>
      <c r="E5" s="48">
        <f>IF(OR($A5="",$B5=""),"",B5*'MPTO_working_2-way'!$G4)</f>
        <v>2.4937499999999999</v>
      </c>
      <c r="F5" s="46">
        <f>IF(OR($A5="",$B5=""),"",'MPTO_working_2-way'!D4)</f>
        <v>1.6575639358474208</v>
      </c>
      <c r="G5" s="48">
        <f>IF(OR($A5="",$B5=""),"",'MPTO_working_2-way'!E4)</f>
        <v>2.5207646671061306</v>
      </c>
      <c r="H5" s="46">
        <f>IF(OR($A5="",$B5=""),"",'OddsRatio_working_2-way'!M4)</f>
        <v>1.6570043198176039</v>
      </c>
      <c r="I5" s="46">
        <f>IF(OR($A5="",$B5=""),"",'OddsRatio_working_2-way'!N4)</f>
        <v>2.52206000757745</v>
      </c>
      <c r="J5" s="46">
        <f>IF('Log_working_2-way'!$D4="","",A5^('Log_working_2-way'!$D4))</f>
        <v>1.6515679551422944</v>
      </c>
      <c r="K5" s="48">
        <f>IF('Log_working_2-way'!$D4="","",B5^('Log_working_2-way'!$D4))</f>
        <v>2.5347593326332167</v>
      </c>
      <c r="L5" s="55">
        <f t="shared" si="1"/>
        <v>0.59899749373433586</v>
      </c>
      <c r="M5" s="55">
        <f t="shared" si="2"/>
        <v>0.40100250626566419</v>
      </c>
      <c r="N5" s="56">
        <v>102</v>
      </c>
      <c r="O5" s="56">
        <f t="shared" si="3"/>
        <v>38.250000000000014</v>
      </c>
      <c r="P5" s="56">
        <f t="shared" si="4"/>
        <v>59.322175732217573</v>
      </c>
      <c r="Q5" s="56">
        <f t="shared" si="5"/>
        <v>42.677824267782427</v>
      </c>
      <c r="R5" s="56">
        <f t="shared" si="6"/>
        <v>63.75</v>
      </c>
      <c r="S5" s="57">
        <f t="shared" si="7"/>
        <v>-4.4278242677824124</v>
      </c>
      <c r="T5" s="57">
        <f t="shared" si="8"/>
        <v>-4.4278242677824267</v>
      </c>
      <c r="U5" t="s">
        <v>277</v>
      </c>
      <c r="V5" t="s">
        <v>278</v>
      </c>
      <c r="W5" t="s">
        <v>366</v>
      </c>
      <c r="X5" t="s">
        <v>362</v>
      </c>
      <c r="Y5" s="59" t="s">
        <v>371</v>
      </c>
    </row>
    <row r="6" spans="1:25" s="12" customFormat="1" ht="15" x14ac:dyDescent="0.25">
      <c r="A6">
        <v>1.64</v>
      </c>
      <c r="B6">
        <v>2.31</v>
      </c>
      <c r="C6" s="45">
        <f t="shared" si="0"/>
        <v>4.2656530461408604E-2</v>
      </c>
      <c r="D6" s="46">
        <f>IF(OR($A6="",$B6=""),"",A6*'MPTO_working_2-way'!$G5)</f>
        <v>1.7099567099567101</v>
      </c>
      <c r="E6" s="48">
        <f>IF(OR($A6="",$B6=""),"",B6*'MPTO_working_2-way'!$G5)</f>
        <v>2.4085365853658538</v>
      </c>
      <c r="F6" s="46">
        <f>IF(OR($A6="",$B6=""),"",'MPTO_working_2-way'!D5)</f>
        <v>1.6994437466355645</v>
      </c>
      <c r="G6" s="48">
        <f>IF(OR($A6="",$B6=""),"",'MPTO_working_2-way'!E5)</f>
        <v>2.4297075423294001</v>
      </c>
      <c r="H6" s="46">
        <f>IF(OR($A6="",$B6=""),"",'OddsRatio_working_2-way'!M5)</f>
        <v>1.6989632453288304</v>
      </c>
      <c r="I6" s="46">
        <f>IF(OR($A6="",$B6=""),"",'OddsRatio_working_2-way'!N5)</f>
        <v>2.4306903927824499</v>
      </c>
      <c r="J6" s="46">
        <f>IF('Log_working_2-way'!$D5="","",A6^('Log_working_2-way'!$D5))</f>
        <v>1.694161802778569</v>
      </c>
      <c r="K6" s="48">
        <f>IF('Log_working_2-way'!$D5="","",B6^('Log_working_2-way'!$D5))</f>
        <v>2.4405863243940802</v>
      </c>
      <c r="L6" s="55">
        <f t="shared" si="1"/>
        <v>0.58481012658227838</v>
      </c>
      <c r="M6" s="55">
        <f t="shared" si="2"/>
        <v>0.41518987341772151</v>
      </c>
      <c r="N6" s="56">
        <v>103</v>
      </c>
      <c r="O6" s="56">
        <f t="shared" si="3"/>
        <v>40.195121951219505</v>
      </c>
      <c r="P6" s="56">
        <f t="shared" si="4"/>
        <v>58.411255411255411</v>
      </c>
      <c r="Q6" s="56">
        <f t="shared" si="5"/>
        <v>44.588744588744589</v>
      </c>
      <c r="R6" s="56">
        <f t="shared" si="6"/>
        <v>62.804878048780488</v>
      </c>
      <c r="S6" s="57">
        <f t="shared" si="7"/>
        <v>-4.393622637525084</v>
      </c>
      <c r="T6" s="57">
        <f t="shared" si="8"/>
        <v>-4.3936226375250769</v>
      </c>
      <c r="U6" t="s">
        <v>279</v>
      </c>
      <c r="V6" t="s">
        <v>280</v>
      </c>
      <c r="W6" t="s">
        <v>366</v>
      </c>
      <c r="X6" t="s">
        <v>362</v>
      </c>
      <c r="Y6" s="59" t="s">
        <v>372</v>
      </c>
    </row>
    <row r="7" spans="1:25" s="12" customFormat="1" ht="15" x14ac:dyDescent="0.25">
      <c r="A7">
        <v>1.76</v>
      </c>
      <c r="B7">
        <v>2.1</v>
      </c>
      <c r="C7" s="45">
        <f t="shared" si="0"/>
        <v>4.4372294372294396E-2</v>
      </c>
      <c r="D7" s="46">
        <f>IF(OR($A7="",$B7=""),"",A7*'MPTO_working_2-way'!$G6)</f>
        <v>1.8380952380952382</v>
      </c>
      <c r="E7" s="48">
        <f>IF(OR($A7="",$B7=""),"",B7*'MPTO_working_2-way'!$G6)</f>
        <v>2.1931818181818183</v>
      </c>
      <c r="F7" s="46">
        <f>IF(OR($A7="",$B7=""),"",'MPTO_working_2-way'!D6)</f>
        <v>1.8315163528245788</v>
      </c>
      <c r="G7" s="48">
        <f>IF(OR($A7="",$B7=""),"",'MPTO_working_2-way'!E6)</f>
        <v>2.2026221692491061</v>
      </c>
      <c r="H7" s="46">
        <f>IF(OR($A7="",$B7=""),"",'OddsRatio_working_2-way'!M6)</f>
        <v>1.8312094145936331</v>
      </c>
      <c r="I7" s="46">
        <f>IF(OR($A7="",$B7=""),"",'OddsRatio_working_2-way'!N6)</f>
        <v>2.2030662579644695</v>
      </c>
      <c r="J7" s="46">
        <f>IF('Log_working_2-way'!$D6="","",A7^('Log_working_2-way'!$D6))</f>
        <v>1.8281992138966479</v>
      </c>
      <c r="K7" s="48">
        <f>IF('Log_working_2-way'!$D6="","",B7^('Log_working_2-way'!$D6))</f>
        <v>2.2074389630178586</v>
      </c>
      <c r="L7" s="55">
        <f t="shared" si="1"/>
        <v>0.54404145077720201</v>
      </c>
      <c r="M7" s="55">
        <f t="shared" si="2"/>
        <v>0.45595854922279788</v>
      </c>
      <c r="N7" s="56">
        <v>104</v>
      </c>
      <c r="O7" s="56">
        <f t="shared" si="3"/>
        <v>44.909090909090907</v>
      </c>
      <c r="P7" s="56">
        <f t="shared" si="4"/>
        <v>54.476190476190474</v>
      </c>
      <c r="Q7" s="56">
        <f t="shared" si="5"/>
        <v>49.523809523809518</v>
      </c>
      <c r="R7" s="56">
        <f t="shared" si="6"/>
        <v>59.090909090909093</v>
      </c>
      <c r="S7" s="57">
        <f t="shared" si="7"/>
        <v>-4.6147186147186119</v>
      </c>
      <c r="T7" s="57">
        <f t="shared" si="8"/>
        <v>-4.614718614718619</v>
      </c>
      <c r="U7" t="s">
        <v>281</v>
      </c>
      <c r="V7" t="s">
        <v>282</v>
      </c>
      <c r="W7" t="s">
        <v>366</v>
      </c>
      <c r="X7" t="s">
        <v>362</v>
      </c>
      <c r="Y7" s="59" t="s">
        <v>372</v>
      </c>
    </row>
    <row r="8" spans="1:25" ht="15" x14ac:dyDescent="0.25">
      <c r="A8">
        <v>1.7</v>
      </c>
      <c r="B8">
        <v>2.2599999999999998</v>
      </c>
      <c r="C8" s="45">
        <f t="shared" si="0"/>
        <v>3.0713170223841679E-2</v>
      </c>
      <c r="D8" s="46">
        <f>IF(OR($A8="",$B8=""),"",A8*'MPTO_working_2-way'!$G7)</f>
        <v>1.7522123893805308</v>
      </c>
      <c r="E8" s="48">
        <f>IF(OR($A8="",$B8=""),"",B8*'MPTO_working_2-way'!$G7)</f>
        <v>2.3294117647058821</v>
      </c>
      <c r="F8" s="46">
        <f>IF(OR($A8="",$B8=""),"",'MPTO_working_2-way'!D7)</f>
        <v>1.7455701953657428</v>
      </c>
      <c r="G8" s="48">
        <f>IF(OR($A8="",$B8=""),"",'MPTO_working_2-way'!E7)</f>
        <v>2.3412553321145642</v>
      </c>
      <c r="H8" s="46">
        <f>IF(OR($A8="",$B8=""),"",'OddsRatio_working_2-way'!M7)</f>
        <v>1.7453559924999296</v>
      </c>
      <c r="I8" s="46">
        <f>IF(OR($A8="",$B8=""),"",'OddsRatio_working_2-way'!N7)</f>
        <v>2.3416407864998732</v>
      </c>
      <c r="J8" s="46">
        <f>IF('Log_working_2-way'!$D7="","",A8^('Log_working_2-way'!$D7))</f>
        <v>1.7423463494336857</v>
      </c>
      <c r="K8" s="48">
        <f>IF('Log_working_2-way'!$D7="","",B8^('Log_working_2-way'!$D7))</f>
        <v>2.3470801072340981</v>
      </c>
      <c r="L8" s="55">
        <f t="shared" si="1"/>
        <v>0.57070707070707072</v>
      </c>
      <c r="M8" s="55">
        <f t="shared" si="2"/>
        <v>0.42929292929292934</v>
      </c>
      <c r="N8" s="56">
        <v>105</v>
      </c>
      <c r="O8" s="56">
        <f t="shared" si="3"/>
        <v>43.235294117647058</v>
      </c>
      <c r="P8" s="56">
        <f t="shared" si="4"/>
        <v>58.539823008849552</v>
      </c>
      <c r="Q8" s="56">
        <f t="shared" si="5"/>
        <v>46.460176991150448</v>
      </c>
      <c r="R8" s="56">
        <f t="shared" si="6"/>
        <v>61.764705882352942</v>
      </c>
      <c r="S8" s="57">
        <f t="shared" si="7"/>
        <v>-3.2248828735033896</v>
      </c>
      <c r="T8" s="57">
        <f t="shared" si="8"/>
        <v>-3.2248828735033896</v>
      </c>
      <c r="U8" t="s">
        <v>39</v>
      </c>
      <c r="V8" t="s">
        <v>137</v>
      </c>
      <c r="W8" t="s">
        <v>367</v>
      </c>
      <c r="X8" t="s">
        <v>362</v>
      </c>
      <c r="Y8" s="59" t="s">
        <v>373</v>
      </c>
    </row>
    <row r="9" spans="1:25" ht="15" x14ac:dyDescent="0.25">
      <c r="A9">
        <v>1.78</v>
      </c>
      <c r="B9">
        <v>2.14</v>
      </c>
      <c r="C9" s="45">
        <f t="shared" si="0"/>
        <v>2.908747243515708E-2</v>
      </c>
      <c r="D9" s="46">
        <f>IF(OR($A9="",$B9=""),"",A9*'MPTO_working_2-way'!$G8)</f>
        <v>1.8317757009345796</v>
      </c>
      <c r="E9" s="48">
        <f>IF(OR($A9="",$B9=""),"",B9*'MPTO_working_2-way'!$G8)</f>
        <v>2.2022471910112364</v>
      </c>
      <c r="F9" s="46">
        <f>IF(OR($A9="",$B9=""),"",'MPTO_working_2-way'!D8)</f>
        <v>1.8273049985608751</v>
      </c>
      <c r="G9" s="48">
        <f>IF(OR($A9="",$B9=""),"",'MPTO_working_2-way'!E8)</f>
        <v>2.2087440565928333</v>
      </c>
      <c r="H9" s="46">
        <f>IF(OR($A9="",$B9=""),"",'OddsRatio_working_2-way'!M8)</f>
        <v>1.8271701918685113</v>
      </c>
      <c r="I9" s="46">
        <f>IF(OR($A9="",$B9=""),"",'OddsRatio_working_2-way'!N8)</f>
        <v>2.2089410496539781</v>
      </c>
      <c r="J9" s="46">
        <f>IF('Log_working_2-way'!$D8="","",A9^('Log_working_2-way'!$D8))</f>
        <v>1.8251471689098502</v>
      </c>
      <c r="K9" s="48">
        <f>IF('Log_working_2-way'!$D8="","",B9^('Log_working_2-way'!$D8))</f>
        <v>2.2119050245559748</v>
      </c>
      <c r="L9" s="55">
        <f t="shared" si="1"/>
        <v>0.54591836734693866</v>
      </c>
      <c r="M9" s="55">
        <f t="shared" si="2"/>
        <v>0.45408163265306112</v>
      </c>
      <c r="N9" s="56">
        <v>106</v>
      </c>
      <c r="O9" s="56">
        <f t="shared" si="3"/>
        <v>46.449438202247201</v>
      </c>
      <c r="P9" s="56">
        <f t="shared" si="4"/>
        <v>56.467289719626166</v>
      </c>
      <c r="Q9" s="56">
        <f t="shared" si="5"/>
        <v>49.532710280373834</v>
      </c>
      <c r="R9" s="56">
        <f t="shared" si="6"/>
        <v>59.550561797752813</v>
      </c>
      <c r="S9" s="57">
        <f t="shared" si="7"/>
        <v>-3.0832720781266332</v>
      </c>
      <c r="T9" s="57">
        <f t="shared" si="8"/>
        <v>-3.0832720781266474</v>
      </c>
      <c r="U9" t="s">
        <v>136</v>
      </c>
      <c r="V9" t="s">
        <v>34</v>
      </c>
      <c r="W9" t="s">
        <v>367</v>
      </c>
      <c r="X9" t="s">
        <v>362</v>
      </c>
      <c r="Y9" s="59" t="s">
        <v>370</v>
      </c>
    </row>
    <row r="10" spans="1:25" ht="14.25" customHeight="1" x14ac:dyDescent="0.25">
      <c r="A10">
        <v>1.99</v>
      </c>
      <c r="B10">
        <v>1.92</v>
      </c>
      <c r="C10" s="45">
        <f t="shared" si="0"/>
        <v>2.3345896147403788E-2</v>
      </c>
      <c r="D10" s="46">
        <f>IF(OR($A10="",$B10=""),"",A10*'MPTO_working_2-way'!$G9)</f>
        <v>2.0364583333333335</v>
      </c>
      <c r="E10" s="48">
        <f>IF(OR($A10="",$B10=""),"",B10*'MPTO_working_2-way'!$G9)</f>
        <v>1.9648241206030153</v>
      </c>
      <c r="F10" s="46">
        <f>IF(OR($A10="",$B10=""),"",'MPTO_working_2-way'!D9)</f>
        <v>2.0373253705876082</v>
      </c>
      <c r="G10" s="48">
        <f>IF(OR($A10="",$B10=""),"",'MPTO_working_2-way'!E9)</f>
        <v>1.9640176827387685</v>
      </c>
      <c r="H10" s="46">
        <f>IF(OR($A10="",$B10=""),"",'OddsRatio_working_2-way'!M9)</f>
        <v>2.0373461122121879</v>
      </c>
      <c r="I10" s="46">
        <f>IF(OR($A10="",$B10=""),"",'OddsRatio_working_2-way'!N9)</f>
        <v>1.9639984073082948</v>
      </c>
      <c r="J10" s="46">
        <f>IF('Log_working_2-way'!$D9="","",A10^('Log_working_2-way'!$D9))</f>
        <v>2.0377376988644484</v>
      </c>
      <c r="K10" s="48">
        <f>IF('Log_working_2-way'!$D9="","",B10^('Log_working_2-way'!$D9))</f>
        <v>1.9636346459170313</v>
      </c>
      <c r="L10" s="55">
        <f t="shared" si="1"/>
        <v>0.49104859335038359</v>
      </c>
      <c r="M10" s="55">
        <f t="shared" si="2"/>
        <v>0.50895140664961636</v>
      </c>
      <c r="N10" s="56">
        <v>107</v>
      </c>
      <c r="O10" s="56">
        <f t="shared" si="3"/>
        <v>53.231155778894468</v>
      </c>
      <c r="P10" s="56">
        <f t="shared" si="4"/>
        <v>51.270833333333336</v>
      </c>
      <c r="Q10" s="56">
        <f t="shared" si="5"/>
        <v>55.729166666666671</v>
      </c>
      <c r="R10" s="56">
        <f t="shared" si="6"/>
        <v>53.768844221105525</v>
      </c>
      <c r="S10" s="57">
        <f t="shared" si="7"/>
        <v>-2.4980108877722031</v>
      </c>
      <c r="T10" s="57">
        <f t="shared" si="8"/>
        <v>-2.4980108877721889</v>
      </c>
      <c r="U10" t="s">
        <v>41</v>
      </c>
      <c r="V10" t="s">
        <v>135</v>
      </c>
      <c r="W10" t="s">
        <v>367</v>
      </c>
      <c r="X10" t="s">
        <v>362</v>
      </c>
      <c r="Y10" s="59" t="s">
        <v>374</v>
      </c>
    </row>
    <row r="11" spans="1:25" ht="15" x14ac:dyDescent="0.25">
      <c r="A11">
        <v>1.94</v>
      </c>
      <c r="B11">
        <v>1.96</v>
      </c>
      <c r="C11" s="45">
        <f t="shared" si="0"/>
        <v>2.5667999158426325E-2</v>
      </c>
      <c r="D11" s="46">
        <f>IF(OR($A11="",$B11=""),"",A11*'MPTO_working_2-way'!$G10)</f>
        <v>1.989795918367347</v>
      </c>
      <c r="E11" s="48">
        <f>IF(OR($A11="",$B11=""),"",B11*'MPTO_working_2-way'!$G10)</f>
        <v>2.0103092783505154</v>
      </c>
      <c r="F11" s="46">
        <f>IF(OR($A11="",$B11=""),"",'MPTO_working_2-way'!D10)</f>
        <v>1.9895353704478862</v>
      </c>
      <c r="G11" s="48">
        <f>IF(OR($A11="",$B11=""),"",'MPTO_working_2-way'!E10)</f>
        <v>2.0105752961082914</v>
      </c>
      <c r="H11" s="46">
        <f>IF(OR($A11="",$B11=""),"",'OddsRatio_working_2-way'!M10)</f>
        <v>1.9895285072531594</v>
      </c>
      <c r="I11" s="46">
        <f>IF(OR($A11="",$B11=""),"",'OddsRatio_working_2-way'!N10)</f>
        <v>2.0105823052798226</v>
      </c>
      <c r="J11" s="46">
        <f>IF('Log_working_2-way'!$D10="","",A11^('Log_working_2-way'!$D10))</f>
        <v>1.9894107081664238</v>
      </c>
      <c r="K11" s="48">
        <f>IF('Log_working_2-way'!$D10="","",B11^('Log_working_2-way'!$D10))</f>
        <v>2.0107026250536491</v>
      </c>
      <c r="L11" s="55">
        <f t="shared" si="1"/>
        <v>0.50256410256410255</v>
      </c>
      <c r="M11" s="55">
        <f t="shared" si="2"/>
        <v>0.49743589743589745</v>
      </c>
      <c r="N11" s="56">
        <v>108</v>
      </c>
      <c r="O11" s="56">
        <f t="shared" si="3"/>
        <v>52.329896907216494</v>
      </c>
      <c r="P11" s="56">
        <f t="shared" si="4"/>
        <v>52.897959183673471</v>
      </c>
      <c r="Q11" s="56">
        <f t="shared" si="5"/>
        <v>55.102040816326529</v>
      </c>
      <c r="R11" s="56">
        <f t="shared" si="6"/>
        <v>55.670103092783513</v>
      </c>
      <c r="S11" s="57">
        <f t="shared" si="7"/>
        <v>-2.7721439091100351</v>
      </c>
      <c r="T11" s="57">
        <f t="shared" si="8"/>
        <v>-2.7721439091100422</v>
      </c>
      <c r="U11" t="s">
        <v>38</v>
      </c>
      <c r="V11" t="s">
        <v>35</v>
      </c>
      <c r="W11" t="s">
        <v>367</v>
      </c>
      <c r="X11" t="s">
        <v>362</v>
      </c>
      <c r="Y11" s="59" t="s">
        <v>375</v>
      </c>
    </row>
    <row r="12" spans="1:25" ht="15" x14ac:dyDescent="0.25">
      <c r="A12">
        <v>1.36</v>
      </c>
      <c r="B12">
        <v>3.32</v>
      </c>
      <c r="C12" s="45">
        <f t="shared" si="0"/>
        <v>3.649893692416728E-2</v>
      </c>
      <c r="D12" s="46">
        <f>IF(OR($A12="",$B12=""),"",A12*'MPTO_working_2-way'!$G11)</f>
        <v>1.4096385542168677</v>
      </c>
      <c r="E12" s="48">
        <f>IF(OR($A12="",$B12=""),"",B12*'MPTO_working_2-way'!$G11)</f>
        <v>3.4411764705882351</v>
      </c>
      <c r="F12" s="46">
        <f>IF(OR($A12="",$B12=""),"",'MPTO_working_2-way'!D11)</f>
        <v>1.3946132937978752</v>
      </c>
      <c r="G12" s="48">
        <f>IF(OR($A12="",$B12=""),"",'MPTO_working_2-way'!E11)</f>
        <v>3.5341264871634315</v>
      </c>
      <c r="H12" s="46">
        <f>IF(OR($A12="",$B12=""),"",'OddsRatio_working_2-way'!M11)</f>
        <v>1.3939192985791682</v>
      </c>
      <c r="I12" s="46">
        <f>IF(OR($A12="",$B12=""),"",'OddsRatio_working_2-way'!N11)</f>
        <v>3.5385910352879693</v>
      </c>
      <c r="J12" s="46">
        <f>IF('Log_working_2-way'!$D11="","",A12^('Log_working_2-way'!$D11))</f>
        <v>1.3869554203525303</v>
      </c>
      <c r="K12" s="48">
        <f>IF('Log_working_2-way'!$D11="","",B12^('Log_working_2-way'!$D11))</f>
        <v>3.5842770184927342</v>
      </c>
      <c r="L12" s="55">
        <f t="shared" si="1"/>
        <v>0.70940170940170932</v>
      </c>
      <c r="M12" s="55">
        <f t="shared" si="2"/>
        <v>0.29059829059829062</v>
      </c>
      <c r="N12" s="56">
        <v>109</v>
      </c>
      <c r="O12" s="56">
        <f t="shared" si="3"/>
        <v>28.852941176470594</v>
      </c>
      <c r="P12" s="56">
        <f t="shared" si="4"/>
        <v>76.168674698795186</v>
      </c>
      <c r="Q12" s="56">
        <f t="shared" si="5"/>
        <v>32.831325301204821</v>
      </c>
      <c r="R12" s="56">
        <f t="shared" si="6"/>
        <v>80.147058823529406</v>
      </c>
      <c r="S12" s="57">
        <f t="shared" si="7"/>
        <v>-3.9783841247342266</v>
      </c>
      <c r="T12" s="57">
        <f t="shared" si="8"/>
        <v>-3.9783841247342195</v>
      </c>
      <c r="U12" t="s">
        <v>68</v>
      </c>
      <c r="V12" t="s">
        <v>69</v>
      </c>
      <c r="W12" t="s">
        <v>367</v>
      </c>
      <c r="X12" t="s">
        <v>362</v>
      </c>
      <c r="Y12" s="59" t="s">
        <v>376</v>
      </c>
    </row>
    <row r="13" spans="1:25" ht="15" x14ac:dyDescent="0.25">
      <c r="A13">
        <v>2.0099999999999998</v>
      </c>
      <c r="B13">
        <v>1.89</v>
      </c>
      <c r="C13" s="45">
        <f t="shared" si="0"/>
        <v>2.6612966911474523E-2</v>
      </c>
      <c r="D13" s="46">
        <f>IF(OR($A13="",$B13=""),"",A13*'MPTO_working_2-way'!$G12)</f>
        <v>2.0634920634920637</v>
      </c>
      <c r="E13" s="48">
        <f>IF(OR($A13="",$B13=""),"",B13*'MPTO_working_2-way'!$G12)</f>
        <v>1.9402985074626868</v>
      </c>
      <c r="F13" s="46">
        <f>IF(OR($A13="",$B13=""),"",'MPTO_working_2-way'!D12)</f>
        <v>2.065236891462122</v>
      </c>
      <c r="G13" s="48">
        <f>IF(OR($A13="",$B13=""),"",'MPTO_working_2-way'!E12)</f>
        <v>1.9387583250401901</v>
      </c>
      <c r="H13" s="46">
        <f>IF(OR($A13="",$B13=""),"",'OddsRatio_working_2-way'!M12)</f>
        <v>2.0652846852715743</v>
      </c>
      <c r="I13" s="46">
        <f>IF(OR($A13="",$B13=""),"",'OddsRatio_working_2-way'!N12)</f>
        <v>1.9387162078135651</v>
      </c>
      <c r="J13" s="46">
        <f>IF('Log_working_2-way'!$D12="","",A13^('Log_working_2-way'!$D12))</f>
        <v>2.0660754766713998</v>
      </c>
      <c r="K13" s="48">
        <f>IF('Log_working_2-way'!$D12="","",B13^('Log_working_2-way'!$D12))</f>
        <v>1.9380198887252209</v>
      </c>
      <c r="L13" s="55">
        <f t="shared" si="1"/>
        <v>0.48461538461538456</v>
      </c>
      <c r="M13" s="55">
        <f t="shared" si="2"/>
        <v>0.51538461538461533</v>
      </c>
      <c r="N13" s="56">
        <v>110</v>
      </c>
      <c r="O13" s="56">
        <f t="shared" si="3"/>
        <v>55.273631840796007</v>
      </c>
      <c r="P13" s="56">
        <f t="shared" si="4"/>
        <v>51.798941798941797</v>
      </c>
      <c r="Q13" s="56">
        <f t="shared" si="5"/>
        <v>58.20105820105821</v>
      </c>
      <c r="R13" s="56">
        <f t="shared" si="6"/>
        <v>54.726368159203986</v>
      </c>
      <c r="S13" s="57">
        <f t="shared" si="7"/>
        <v>-2.9274263602622028</v>
      </c>
      <c r="T13" s="57">
        <f t="shared" si="8"/>
        <v>-2.9274263602621886</v>
      </c>
      <c r="U13" t="s">
        <v>70</v>
      </c>
      <c r="V13" t="s">
        <v>134</v>
      </c>
      <c r="W13" t="s">
        <v>367</v>
      </c>
      <c r="X13" t="s">
        <v>362</v>
      </c>
      <c r="Y13" s="59" t="s">
        <v>377</v>
      </c>
    </row>
    <row r="14" spans="1:25" s="52" customFormat="1" ht="15" x14ac:dyDescent="0.25">
      <c r="A14">
        <v>2.15</v>
      </c>
      <c r="B14">
        <v>1.76</v>
      </c>
      <c r="C14" s="45">
        <f t="shared" si="0"/>
        <v>3.3298097251585723E-2</v>
      </c>
      <c r="D14" s="46">
        <f>IF(OR($A14="",$B14=""),"",A14*'MPTO_working_2-way'!$G13)</f>
        <v>2.2215909090909092</v>
      </c>
      <c r="E14" s="48">
        <f>IF(OR($A14="",$B14=""),"",B14*'MPTO_working_2-way'!$G13)</f>
        <v>1.8186046511627909</v>
      </c>
      <c r="F14" s="46">
        <f>IF(OR($A14="",$B14=""),"",'MPTO_working_2-way'!D13)</f>
        <v>2.2298173246906305</v>
      </c>
      <c r="G14" s="48">
        <f>IF(OR($A14="",$B14=""),"",'MPTO_working_2-way'!E13)</f>
        <v>1.8131288931480596</v>
      </c>
      <c r="H14" s="46">
        <f>IF(OR($A14="",$B14=""),"",'OddsRatio_working_2-way'!M13)</f>
        <v>2.2301048307916052</v>
      </c>
      <c r="I14" s="46">
        <f>IF(OR($A14="",$B14=""),"",'OddsRatio_working_2-way'!N13)</f>
        <v>1.8129388446970602</v>
      </c>
      <c r="J14" s="46">
        <f>IF('Log_working_2-way'!$D13="","",A14^('Log_working_2-way'!$D13))</f>
        <v>2.2338767288490446</v>
      </c>
      <c r="K14" s="48">
        <f>IF('Log_working_2-way'!$D13="","",B14^('Log_working_2-way'!$D13))</f>
        <v>1.8104537322239227</v>
      </c>
      <c r="L14" s="55">
        <f t="shared" si="1"/>
        <v>0.45012787723785164</v>
      </c>
      <c r="M14" s="55">
        <f t="shared" si="2"/>
        <v>0.54987212276214825</v>
      </c>
      <c r="N14" s="56">
        <v>111</v>
      </c>
      <c r="O14" s="56">
        <f t="shared" si="3"/>
        <v>59.3720930232558</v>
      </c>
      <c r="P14" s="56">
        <f t="shared" si="4"/>
        <v>47.931818181818194</v>
      </c>
      <c r="Q14" s="56">
        <f t="shared" si="5"/>
        <v>63.068181818181827</v>
      </c>
      <c r="R14" s="56">
        <f t="shared" si="6"/>
        <v>51.627906976744185</v>
      </c>
      <c r="S14" s="57">
        <f t="shared" si="7"/>
        <v>-3.6960887949260268</v>
      </c>
      <c r="T14" s="57">
        <f t="shared" si="8"/>
        <v>-3.6960887949259913</v>
      </c>
      <c r="U14" t="s">
        <v>45</v>
      </c>
      <c r="V14" t="s">
        <v>47</v>
      </c>
      <c r="W14" t="s">
        <v>368</v>
      </c>
      <c r="X14" t="s">
        <v>362</v>
      </c>
      <c r="Y14" s="59" t="s">
        <v>378</v>
      </c>
    </row>
    <row r="15" spans="1:25" ht="15" x14ac:dyDescent="0.25">
      <c r="A15">
        <v>2.06</v>
      </c>
      <c r="B15">
        <v>1.84</v>
      </c>
      <c r="C15" s="45">
        <f t="shared" si="0"/>
        <v>2.891515407344869E-2</v>
      </c>
      <c r="D15" s="46">
        <f>IF(OR($A15="",$B15=""),"",A15*'MPTO_working_2-way'!$G14)</f>
        <v>2.1195652173913042</v>
      </c>
      <c r="E15" s="48">
        <f>IF(OR($A15="",$B15=""),"",B15*'MPTO_working_2-way'!$G14)</f>
        <v>1.8932038834951457</v>
      </c>
      <c r="F15" s="46">
        <f>IF(OR($A15="",$B15=""),"",'MPTO_working_2-way'!D14)</f>
        <v>2.1232354918216445</v>
      </c>
      <c r="G15" s="48">
        <f>IF(OR($A15="",$B15=""),"",'MPTO_working_2-way'!E14)</f>
        <v>1.8902852583283463</v>
      </c>
      <c r="H15" s="46">
        <f>IF(OR($A15="",$B15=""),"",'OddsRatio_working_2-way'!M14)</f>
        <v>2.123345344008138</v>
      </c>
      <c r="I15" s="46">
        <f>IF(OR($A15="",$B15=""),"",'OddsRatio_working_2-way'!N14)</f>
        <v>1.8901981971385247</v>
      </c>
      <c r="J15" s="46">
        <f>IF('Log_working_2-way'!$D14="","",A15^('Log_working_2-way'!$D14))</f>
        <v>2.1250149218724146</v>
      </c>
      <c r="K15" s="48">
        <f>IF('Log_working_2-way'!$D14="","",B15^('Log_working_2-way'!$D14))</f>
        <v>1.8888770989238437</v>
      </c>
      <c r="L15" s="55">
        <f t="shared" si="1"/>
        <v>0.47179487179487184</v>
      </c>
      <c r="M15" s="55">
        <f t="shared" si="2"/>
        <v>0.52820512820512822</v>
      </c>
      <c r="N15" s="56">
        <v>112</v>
      </c>
      <c r="O15" s="56">
        <f t="shared" si="3"/>
        <v>57.631067961165051</v>
      </c>
      <c r="P15" s="56">
        <f t="shared" si="4"/>
        <v>51.130434782608702</v>
      </c>
      <c r="Q15" s="56">
        <f t="shared" si="5"/>
        <v>60.869565217391298</v>
      </c>
      <c r="R15" s="56">
        <f t="shared" si="6"/>
        <v>54.368932038834956</v>
      </c>
      <c r="S15" s="57">
        <f t="shared" si="7"/>
        <v>-3.2384972562262462</v>
      </c>
      <c r="T15" s="57">
        <f t="shared" si="8"/>
        <v>-3.2384972562262533</v>
      </c>
      <c r="U15" t="s">
        <v>49</v>
      </c>
      <c r="V15" t="s">
        <v>86</v>
      </c>
      <c r="W15" t="s">
        <v>368</v>
      </c>
      <c r="X15" t="s">
        <v>362</v>
      </c>
      <c r="Y15" s="59" t="s">
        <v>379</v>
      </c>
    </row>
    <row r="16" spans="1:25" ht="15" x14ac:dyDescent="0.25">
      <c r="A16">
        <v>2.15</v>
      </c>
      <c r="B16">
        <v>1.76</v>
      </c>
      <c r="C16" s="45">
        <f t="shared" si="0"/>
        <v>3.3298097251585723E-2</v>
      </c>
      <c r="D16" s="46">
        <f>IF(OR($A16="",$B16=""),"",A16*'MPTO_working_2-way'!$G15)</f>
        <v>2.2215909090909092</v>
      </c>
      <c r="E16" s="48">
        <f>IF(OR($A16="",$B16=""),"",B16*'MPTO_working_2-way'!$G15)</f>
        <v>1.8186046511627909</v>
      </c>
      <c r="F16" s="46">
        <f>IF(OR($A16="",$B16=""),"",'MPTO_working_2-way'!D15)</f>
        <v>2.2298173246906305</v>
      </c>
      <c r="G16" s="48">
        <f>IF(OR($A16="",$B16=""),"",'MPTO_working_2-way'!E15)</f>
        <v>1.8131288931480596</v>
      </c>
      <c r="H16" s="46">
        <f>IF(OR($A16="",$B16=""),"",'OddsRatio_working_2-way'!M15)</f>
        <v>2.2301048307916052</v>
      </c>
      <c r="I16" s="46">
        <f>IF(OR($A16="",$B16=""),"",'OddsRatio_working_2-way'!N15)</f>
        <v>1.8129388446970602</v>
      </c>
      <c r="J16" s="46">
        <f>IF('Log_working_2-way'!$D15="","",A16^('Log_working_2-way'!$D15))</f>
        <v>2.2338767288490446</v>
      </c>
      <c r="K16" s="48">
        <f>IF('Log_working_2-way'!$D15="","",B16^('Log_working_2-way'!$D15))</f>
        <v>1.8104537322239227</v>
      </c>
      <c r="L16" s="55">
        <f t="shared" si="1"/>
        <v>0.45012787723785164</v>
      </c>
      <c r="M16" s="55">
        <f t="shared" si="2"/>
        <v>0.54987212276214825</v>
      </c>
      <c r="N16" s="56">
        <v>113</v>
      </c>
      <c r="O16" s="56">
        <f t="shared" si="3"/>
        <v>60.441860465116271</v>
      </c>
      <c r="P16" s="56">
        <f t="shared" si="4"/>
        <v>48.795454545454547</v>
      </c>
      <c r="Q16" s="56">
        <f t="shared" si="5"/>
        <v>64.204545454545453</v>
      </c>
      <c r="R16" s="56">
        <f t="shared" si="6"/>
        <v>52.558139534883722</v>
      </c>
      <c r="S16" s="57">
        <f t="shared" si="7"/>
        <v>-3.7626849894291823</v>
      </c>
      <c r="T16" s="57">
        <f t="shared" si="8"/>
        <v>-3.7626849894291752</v>
      </c>
      <c r="U16" t="s">
        <v>82</v>
      </c>
      <c r="V16" t="s">
        <v>283</v>
      </c>
      <c r="W16" t="s">
        <v>368</v>
      </c>
      <c r="X16" t="s">
        <v>362</v>
      </c>
      <c r="Y16" s="59" t="s">
        <v>378</v>
      </c>
    </row>
    <row r="17" spans="1:25" ht="15" x14ac:dyDescent="0.25">
      <c r="A17">
        <v>2.2599999999999998</v>
      </c>
      <c r="B17">
        <v>1.69</v>
      </c>
      <c r="C17" s="45">
        <f t="shared" si="0"/>
        <v>3.4193852437555794E-2</v>
      </c>
      <c r="D17" s="46">
        <f>IF(OR($A17="",$B17=""),"",A17*'MPTO_working_2-way'!$G16)</f>
        <v>2.3372781065088759</v>
      </c>
      <c r="E17" s="48">
        <f>IF(OR($A17="",$B17=""),"",B17*'MPTO_working_2-way'!$G16)</f>
        <v>1.7477876106194692</v>
      </c>
      <c r="F17" s="46">
        <f>IF(OR($A17="",$B17=""),"",'MPTO_working_2-way'!D16)</f>
        <v>2.3508340001231001</v>
      </c>
      <c r="G17" s="48">
        <f>IF(OR($A17="",$B17=""),"",'MPTO_working_2-way'!E16)</f>
        <v>1.740283410033262</v>
      </c>
      <c r="H17" s="46">
        <f>IF(OR($A17="",$B17=""),"",'OddsRatio_working_2-way'!M16)</f>
        <v>2.351327849384353</v>
      </c>
      <c r="I17" s="46">
        <f>IF(OR($A17="",$B17=""),"",'OddsRatio_working_2-way'!N16)</f>
        <v>1.7400128699009547</v>
      </c>
      <c r="J17" s="46">
        <f>IF('Log_working_2-way'!$D16="","",A17^('Log_working_2-way'!$D16))</f>
        <v>2.3575800032398484</v>
      </c>
      <c r="K17" s="48">
        <f>IF('Log_working_2-way'!$D16="","",B17^('Log_working_2-way'!$D16))</f>
        <v>1.7366048392090647</v>
      </c>
      <c r="L17" s="55">
        <f t="shared" si="1"/>
        <v>0.42784810126582273</v>
      </c>
      <c r="M17" s="55">
        <f t="shared" si="2"/>
        <v>0.57215189873417716</v>
      </c>
      <c r="N17" s="56">
        <v>114</v>
      </c>
      <c r="O17" s="56">
        <f t="shared" si="3"/>
        <v>63.557522123893804</v>
      </c>
      <c r="P17" s="56">
        <f t="shared" si="4"/>
        <v>46.544378698224854</v>
      </c>
      <c r="Q17" s="56">
        <f t="shared" si="5"/>
        <v>67.455621301775153</v>
      </c>
      <c r="R17" s="56">
        <f t="shared" si="6"/>
        <v>50.442477876106196</v>
      </c>
      <c r="S17" s="57">
        <f t="shared" si="7"/>
        <v>-3.898099177881349</v>
      </c>
      <c r="T17" s="57">
        <f t="shared" si="8"/>
        <v>-3.8980991778813419</v>
      </c>
      <c r="U17" t="s">
        <v>48</v>
      </c>
      <c r="V17" t="s">
        <v>42</v>
      </c>
      <c r="W17" t="s">
        <v>368</v>
      </c>
      <c r="X17" t="s">
        <v>362</v>
      </c>
      <c r="Y17" s="59" t="s">
        <v>380</v>
      </c>
    </row>
    <row r="18" spans="1:25" ht="15" x14ac:dyDescent="0.25">
      <c r="A18">
        <v>2.4300000000000002</v>
      </c>
      <c r="B18">
        <v>1.61</v>
      </c>
      <c r="C18" s="45">
        <f t="shared" si="0"/>
        <v>3.2640646167216181E-2</v>
      </c>
      <c r="D18" s="46">
        <f>IF(OR($A18="",$B18=""),"",A18*'MPTO_working_2-way'!$G17)</f>
        <v>2.5093167701863357</v>
      </c>
      <c r="E18" s="48">
        <f>IF(OR($A18="",$B18=""),"",B18*'MPTO_working_2-way'!$G17)</f>
        <v>1.6625514403292181</v>
      </c>
      <c r="F18" s="46">
        <f>IF(OR($A18="",$B18=""),"",'MPTO_working_2-way'!D17)</f>
        <v>2.5303495779840248</v>
      </c>
      <c r="G18" s="48">
        <f>IF(OR($A18="",$B18=""),"",'MPTO_working_2-way'!E17)</f>
        <v>1.6534454704900365</v>
      </c>
      <c r="H18" s="46">
        <f>IF(OR($A18="",$B18=""),"",'OddsRatio_working_2-way'!M17)</f>
        <v>2.5310983949707371</v>
      </c>
      <c r="I18" s="46">
        <f>IF(OR($A18="",$B18=""),"",'OddsRatio_working_2-way'!N17)</f>
        <v>1.6531258887637414</v>
      </c>
      <c r="J18" s="46">
        <f>IF('Log_working_2-way'!$D17="","",A18^('Log_working_2-way'!$D17))</f>
        <v>2.5408594420942658</v>
      </c>
      <c r="K18" s="48">
        <f>IF('Log_working_2-way'!$D17="","",B18^('Log_working_2-way'!$D17))</f>
        <v>1.6489884623355247</v>
      </c>
      <c r="L18" s="55">
        <f t="shared" si="1"/>
        <v>0.39851485148514848</v>
      </c>
      <c r="M18" s="55">
        <f t="shared" si="2"/>
        <v>0.60148514851485146</v>
      </c>
      <c r="N18" s="56">
        <v>115</v>
      </c>
      <c r="O18" s="56">
        <f t="shared" si="3"/>
        <v>67.67489711934158</v>
      </c>
      <c r="P18" s="56">
        <f t="shared" si="4"/>
        <v>43.571428571428569</v>
      </c>
      <c r="Q18" s="56">
        <f t="shared" si="5"/>
        <v>71.428571428571416</v>
      </c>
      <c r="R18" s="56">
        <f t="shared" si="6"/>
        <v>47.325102880658434</v>
      </c>
      <c r="S18" s="57">
        <f t="shared" si="7"/>
        <v>-3.7536743092298366</v>
      </c>
      <c r="T18" s="57">
        <f t="shared" si="8"/>
        <v>-3.753674309229865</v>
      </c>
      <c r="U18" t="s">
        <v>208</v>
      </c>
      <c r="V18" t="s">
        <v>139</v>
      </c>
      <c r="W18" t="s">
        <v>368</v>
      </c>
      <c r="X18" t="s">
        <v>362</v>
      </c>
      <c r="Y18" s="59" t="s">
        <v>374</v>
      </c>
    </row>
    <row r="19" spans="1:25" ht="15" x14ac:dyDescent="0.25">
      <c r="A19">
        <v>2.2999999999999998</v>
      </c>
      <c r="B19">
        <v>1.67</v>
      </c>
      <c r="C19" s="45">
        <f t="shared" si="0"/>
        <v>3.3585003905233002E-2</v>
      </c>
      <c r="D19" s="46">
        <f>IF(OR($A19="",$B19=""),"",A19*'MPTO_working_2-way'!$G18)</f>
        <v>2.3772455089820359</v>
      </c>
      <c r="E19" s="48">
        <f>IF(OR($A19="",$B19=""),"",B19*'MPTO_working_2-way'!$G18)</f>
        <v>1.7260869565217389</v>
      </c>
      <c r="F19" s="46">
        <f>IF(OR($A19="",$B19=""),"",'MPTO_working_2-way'!D18)</f>
        <v>2.3924011211460603</v>
      </c>
      <c r="G19" s="48">
        <f>IF(OR($A19="",$B19=""),"",'MPTO_working_2-way'!E18)</f>
        <v>1.7181838514873629</v>
      </c>
      <c r="H19" s="46">
        <f>IF(OR($A19="",$B19=""),"",'OddsRatio_working_2-way'!M18)</f>
        <v>2.3929459815307572</v>
      </c>
      <c r="I19" s="46">
        <f>IF(OR($A19="",$B19=""),"",'OddsRatio_working_2-way'!N18)</f>
        <v>1.7179029289427752</v>
      </c>
      <c r="J19" s="46">
        <f>IF('Log_working_2-way'!$D18="","",A19^('Log_working_2-way'!$D18))</f>
        <v>2.399943779582375</v>
      </c>
      <c r="K19" s="48">
        <f>IF('Log_working_2-way'!$D18="","",B19^('Log_working_2-way'!$D18))</f>
        <v>1.7143143993241288</v>
      </c>
      <c r="L19" s="55">
        <f t="shared" si="1"/>
        <v>0.42065491183879095</v>
      </c>
      <c r="M19" s="55">
        <f t="shared" si="2"/>
        <v>0.57934508816120911</v>
      </c>
      <c r="N19" s="56">
        <v>116</v>
      </c>
      <c r="O19" s="56">
        <f t="shared" si="3"/>
        <v>65.56521739130433</v>
      </c>
      <c r="P19" s="56">
        <f t="shared" si="4"/>
        <v>46.538922155688624</v>
      </c>
      <c r="Q19" s="56">
        <f t="shared" si="5"/>
        <v>69.46107784431139</v>
      </c>
      <c r="R19" s="56">
        <f t="shared" si="6"/>
        <v>50.434782608695656</v>
      </c>
      <c r="S19" s="57">
        <f t="shared" si="7"/>
        <v>-3.8958604530070602</v>
      </c>
      <c r="T19" s="57">
        <f t="shared" si="8"/>
        <v>-3.8958604530070318</v>
      </c>
      <c r="U19" t="s">
        <v>79</v>
      </c>
      <c r="V19" t="s">
        <v>87</v>
      </c>
      <c r="W19" t="s">
        <v>368</v>
      </c>
      <c r="X19" t="s">
        <v>362</v>
      </c>
      <c r="Y19" s="59" t="s">
        <v>377</v>
      </c>
    </row>
    <row r="20" spans="1:25" ht="15" x14ac:dyDescent="0.25">
      <c r="A20">
        <v>2.62</v>
      </c>
      <c r="B20">
        <v>1.52</v>
      </c>
      <c r="C20" s="45">
        <f t="shared" si="0"/>
        <v>3.9574126155082379E-2</v>
      </c>
      <c r="D20" s="46">
        <f>IF(OR($A20="",$B20=""),"",A20*'MPTO_working_2-way'!$G19)</f>
        <v>2.7236842105263159</v>
      </c>
      <c r="E20" s="48">
        <f>IF(OR($A20="",$B20=""),"",B20*'MPTO_working_2-way'!$G19)</f>
        <v>1.5801526717557253</v>
      </c>
      <c r="F20" s="46">
        <f>IF(OR($A20="",$B20=""),"",'MPTO_working_2-way'!D19)</f>
        <v>2.7632528448515128</v>
      </c>
      <c r="G20" s="48">
        <f>IF(OR($A20="",$B20=""),"",'MPTO_working_2-way'!E19)</f>
        <v>1.5671336376515033</v>
      </c>
      <c r="H20" s="46">
        <f>IF(OR($A20="",$B20=""),"",'OddsRatio_working_2-way'!M19)</f>
        <v>2.7650452162436565</v>
      </c>
      <c r="I20" s="46">
        <f>IF(OR($A20="",$B20=""),"",'OddsRatio_working_2-way'!N19)</f>
        <v>1.5665577237325312</v>
      </c>
      <c r="J20" s="46">
        <f>IF('Log_working_2-way'!$D19="","",A20^('Log_working_2-way'!$D19))</f>
        <v>2.7837948332060924</v>
      </c>
      <c r="K20" s="48">
        <f>IF('Log_working_2-way'!$D19="","",B20^('Log_working_2-way'!$D19))</f>
        <v>1.560602588024171</v>
      </c>
      <c r="L20" s="55">
        <f t="shared" si="1"/>
        <v>0.36714975845410625</v>
      </c>
      <c r="M20" s="55">
        <f t="shared" si="2"/>
        <v>0.63285024154589364</v>
      </c>
      <c r="N20" s="56">
        <v>117</v>
      </c>
      <c r="O20" s="56">
        <f t="shared" si="3"/>
        <v>72.343511450381683</v>
      </c>
      <c r="P20" s="56">
        <f t="shared" si="4"/>
        <v>40.026315789473692</v>
      </c>
      <c r="Q20" s="56">
        <f t="shared" si="5"/>
        <v>76.973684210526315</v>
      </c>
      <c r="R20" s="56">
        <f t="shared" si="6"/>
        <v>44.656488549618317</v>
      </c>
      <c r="S20" s="57">
        <f t="shared" si="7"/>
        <v>-4.6301727601446316</v>
      </c>
      <c r="T20" s="57">
        <f t="shared" si="8"/>
        <v>-4.6301727601446245</v>
      </c>
      <c r="U20" t="s">
        <v>40</v>
      </c>
      <c r="V20" t="s">
        <v>80</v>
      </c>
      <c r="W20" t="s">
        <v>368</v>
      </c>
      <c r="X20" t="s">
        <v>362</v>
      </c>
      <c r="Y20" s="59" t="s">
        <v>374</v>
      </c>
    </row>
    <row r="21" spans="1:25" ht="15" x14ac:dyDescent="0.25">
      <c r="A21">
        <v>2.2200000000000002</v>
      </c>
      <c r="B21">
        <v>1.71</v>
      </c>
      <c r="C21" s="45">
        <f t="shared" si="0"/>
        <v>3.5245772087877381E-2</v>
      </c>
      <c r="D21" s="46">
        <f>IF(OR($A21="",$B21=""),"",A21*'MPTO_working_2-way'!$G20)</f>
        <v>2.2982456140350882</v>
      </c>
      <c r="E21" s="48">
        <f>IF(OR($A21="",$B21=""),"",B21*'MPTO_working_2-way'!$G20)</f>
        <v>1.7702702702702702</v>
      </c>
      <c r="F21" s="46">
        <f>IF(OR($A21="",$B21=""),"",'MPTO_working_2-way'!D20)</f>
        <v>2.3103888990323171</v>
      </c>
      <c r="G21" s="48">
        <f>IF(OR($A21="",$B21=""),"",'MPTO_working_2-way'!E20)</f>
        <v>1.7631322279503969</v>
      </c>
      <c r="H21" s="46">
        <f>IF(OR($A21="",$B21=""),"",'OddsRatio_working_2-way'!M20)</f>
        <v>2.310843186332725</v>
      </c>
      <c r="I21" s="46">
        <f>IF(OR($A21="",$B21=""),"",'OddsRatio_working_2-way'!N20)</f>
        <v>1.7628677559805201</v>
      </c>
      <c r="J21" s="46">
        <f>IF('Log_working_2-way'!$D20="","",A21^('Log_working_2-way'!$D20))</f>
        <v>2.3164405926032319</v>
      </c>
      <c r="K21" s="48">
        <f>IF('Log_working_2-way'!$D20="","",B21^('Log_working_2-way'!$D20))</f>
        <v>1.7596240997267032</v>
      </c>
      <c r="L21" s="55">
        <f t="shared" si="1"/>
        <v>0.43511450381679379</v>
      </c>
      <c r="M21" s="55">
        <f t="shared" si="2"/>
        <v>0.56488549618320616</v>
      </c>
      <c r="N21" s="56">
        <v>118</v>
      </c>
      <c r="O21" s="56">
        <f t="shared" si="3"/>
        <v>64.846846846846859</v>
      </c>
      <c r="P21" s="56">
        <f t="shared" si="4"/>
        <v>48.994152046783626</v>
      </c>
      <c r="Q21" s="56">
        <f t="shared" si="5"/>
        <v>69.005847953216374</v>
      </c>
      <c r="R21" s="56">
        <f t="shared" si="6"/>
        <v>53.153153153153148</v>
      </c>
      <c r="S21" s="57">
        <f t="shared" si="7"/>
        <v>-4.1590011063695158</v>
      </c>
      <c r="T21" s="57">
        <f t="shared" si="8"/>
        <v>-4.1590011063695229</v>
      </c>
      <c r="U21" t="s">
        <v>85</v>
      </c>
      <c r="V21" t="s">
        <v>81</v>
      </c>
      <c r="W21" t="s">
        <v>368</v>
      </c>
      <c r="X21" t="s">
        <v>362</v>
      </c>
      <c r="Y21" s="59" t="s">
        <v>381</v>
      </c>
    </row>
    <row r="22" spans="1:25" ht="15" x14ac:dyDescent="0.25">
      <c r="A22">
        <v>2.2999999999999998</v>
      </c>
      <c r="B22">
        <v>1.67</v>
      </c>
      <c r="C22" s="45">
        <f t="shared" si="0"/>
        <v>3.3585003905233002E-2</v>
      </c>
      <c r="D22" s="46">
        <f>IF(OR($A22="",$B22=""),"",A22*'MPTO_working_2-way'!$G21)</f>
        <v>2.3772455089820359</v>
      </c>
      <c r="E22" s="48">
        <f>IF(OR($A22="",$B22=""),"",B22*'MPTO_working_2-way'!$G21)</f>
        <v>1.7260869565217389</v>
      </c>
      <c r="F22" s="46">
        <f>IF(OR($A22="",$B22=""),"",'MPTO_working_2-way'!D21)</f>
        <v>2.3924011211460603</v>
      </c>
      <c r="G22" s="48">
        <f>IF(OR($A22="",$B22=""),"",'MPTO_working_2-way'!E21)</f>
        <v>1.7181838514873629</v>
      </c>
      <c r="H22" s="46">
        <f>IF(OR($A22="",$B22=""),"",'OddsRatio_working_2-way'!M21)</f>
        <v>2.3929459815307572</v>
      </c>
      <c r="I22" s="46">
        <f>IF(OR($A22="",$B22=""),"",'OddsRatio_working_2-way'!N21)</f>
        <v>1.7179029289427752</v>
      </c>
      <c r="J22" s="46">
        <f>IF('Log_working_2-way'!$D21="","",A22^('Log_working_2-way'!$D21))</f>
        <v>2.399943779582375</v>
      </c>
      <c r="K22" s="48">
        <f>IF('Log_working_2-way'!$D21="","",B22^('Log_working_2-way'!$D21))</f>
        <v>1.7143143993241288</v>
      </c>
      <c r="L22" s="55">
        <f t="shared" si="1"/>
        <v>0.42065491183879095</v>
      </c>
      <c r="M22" s="55">
        <f t="shared" si="2"/>
        <v>0.57934508816120911</v>
      </c>
      <c r="N22" s="56">
        <v>119</v>
      </c>
      <c r="O22" s="56">
        <f t="shared" si="3"/>
        <v>67.260869565217391</v>
      </c>
      <c r="P22" s="56">
        <f t="shared" si="4"/>
        <v>47.742514970059879</v>
      </c>
      <c r="Q22" s="56">
        <f t="shared" si="5"/>
        <v>71.257485029940128</v>
      </c>
      <c r="R22" s="56">
        <f t="shared" si="6"/>
        <v>51.739130434782616</v>
      </c>
      <c r="S22" s="57">
        <f t="shared" si="7"/>
        <v>-3.996615464722737</v>
      </c>
      <c r="T22" s="57">
        <f t="shared" si="8"/>
        <v>-3.996615464722737</v>
      </c>
      <c r="U22" t="s">
        <v>46</v>
      </c>
      <c r="V22" t="s">
        <v>44</v>
      </c>
      <c r="W22" t="s">
        <v>368</v>
      </c>
      <c r="X22" t="s">
        <v>362</v>
      </c>
      <c r="Y22" s="59" t="s">
        <v>378</v>
      </c>
    </row>
    <row r="23" spans="1:25" ht="15" x14ac:dyDescent="0.25">
      <c r="A23">
        <v>2.11</v>
      </c>
      <c r="B23">
        <v>1.78</v>
      </c>
      <c r="C23" s="45">
        <f t="shared" si="0"/>
        <v>3.5731402098088338E-2</v>
      </c>
      <c r="D23" s="46">
        <f>IF(OR($A23="",$B23=""),"",A23*'MPTO_working_2-way'!$G22)</f>
        <v>2.1853932584269664</v>
      </c>
      <c r="E23" s="48">
        <f>IF(OR($A23="",$B23=""),"",B23*'MPTO_working_2-way'!$G22)</f>
        <v>1.8436018957345972</v>
      </c>
      <c r="F23" s="46">
        <f>IF(OR($A23="",$B23=""),"",'MPTO_working_2-way'!D22)</f>
        <v>2.1926557300484557</v>
      </c>
      <c r="G23" s="48">
        <f>IF(OR($A23="",$B23=""),"",'MPTO_working_2-way'!E22)</f>
        <v>1.8384649273092173</v>
      </c>
      <c r="H23" s="46">
        <f>IF(OR($A23="",$B23=""),"",'OddsRatio_working_2-way'!M22)</f>
        <v>2.192927878405448</v>
      </c>
      <c r="I23" s="46">
        <f>IF(OR($A23="",$B23=""),"",'OddsRatio_working_2-way'!N22)</f>
        <v>1.838273644284909</v>
      </c>
      <c r="J23" s="46">
        <f>IF('Log_working_2-way'!$D22="","",A23^('Log_working_2-way'!$D22))</f>
        <v>2.1962612557480616</v>
      </c>
      <c r="K23" s="48">
        <f>IF('Log_working_2-way'!$D22="","",B23^('Log_working_2-way'!$D22))</f>
        <v>1.8359377980310738</v>
      </c>
      <c r="L23" s="55">
        <f t="shared" si="1"/>
        <v>0.45758354755784059</v>
      </c>
      <c r="M23" s="55">
        <f t="shared" si="2"/>
        <v>0.54241645244215941</v>
      </c>
      <c r="N23" s="56">
        <v>120</v>
      </c>
      <c r="O23" s="56">
        <f t="shared" si="3"/>
        <v>63.127962085308056</v>
      </c>
      <c r="P23" s="56">
        <f t="shared" si="4"/>
        <v>52.584269662921351</v>
      </c>
      <c r="Q23" s="56">
        <f t="shared" si="5"/>
        <v>67.415730337078656</v>
      </c>
      <c r="R23" s="56">
        <f t="shared" si="6"/>
        <v>56.872037914691944</v>
      </c>
      <c r="S23" s="57">
        <f t="shared" si="7"/>
        <v>-4.2877682517706006</v>
      </c>
      <c r="T23" s="57">
        <f t="shared" si="8"/>
        <v>-4.2877682517705935</v>
      </c>
      <c r="U23" t="s">
        <v>36</v>
      </c>
      <c r="V23" t="s">
        <v>37</v>
      </c>
      <c r="W23" t="s">
        <v>368</v>
      </c>
      <c r="X23" t="s">
        <v>362</v>
      </c>
      <c r="Y23" s="59" t="s">
        <v>371</v>
      </c>
    </row>
    <row r="24" spans="1:25" ht="15" x14ac:dyDescent="0.25">
      <c r="A24">
        <v>1.97</v>
      </c>
      <c r="B24">
        <v>1.89</v>
      </c>
      <c r="C24" s="45">
        <f t="shared" si="0"/>
        <v>3.6714742298498582E-2</v>
      </c>
      <c r="D24" s="46">
        <f>IF(OR($A24="",$B24=""),"",A24*'MPTO_working_2-way'!$G23)</f>
        <v>2.0423280423280423</v>
      </c>
      <c r="E24" s="48">
        <f>IF(OR($A24="",$B24=""),"",B24*'MPTO_working_2-way'!$G23)</f>
        <v>1.9593908629441623</v>
      </c>
      <c r="F24" s="46">
        <f>IF(OR($A24="",$B24=""),"",'MPTO_working_2-way'!D23)</f>
        <v>2.0439162297916722</v>
      </c>
      <c r="G24" s="48">
        <f>IF(OR($A24="",$B24=""),"",'MPTO_working_2-way'!E23)</f>
        <v>1.9579312702127099</v>
      </c>
      <c r="H24" s="46">
        <f>IF(OR($A24="",$B24=""),"",'OddsRatio_working_2-way'!M23)</f>
        <v>2.0439768390387969</v>
      </c>
      <c r="I24" s="46">
        <f>IF(OR($A24="",$B24=""),"",'OddsRatio_working_2-way'!N23)</f>
        <v>1.9578756564376583</v>
      </c>
      <c r="J24" s="46">
        <f>IF('Log_working_2-way'!$D23="","",A24^('Log_working_2-way'!$D23))</f>
        <v>2.0447027247449845</v>
      </c>
      <c r="K24" s="48">
        <f>IF('Log_working_2-way'!$D23="","",B24^('Log_working_2-way'!$D23))</f>
        <v>1.9572101003603855</v>
      </c>
      <c r="L24" s="55">
        <f t="shared" si="1"/>
        <v>0.48963730569948188</v>
      </c>
      <c r="M24" s="55">
        <f t="shared" si="2"/>
        <v>0.51036269430051817</v>
      </c>
      <c r="N24" s="56">
        <v>121</v>
      </c>
      <c r="O24" s="56">
        <f t="shared" si="3"/>
        <v>59.578680203045685</v>
      </c>
      <c r="P24" s="56">
        <f t="shared" si="4"/>
        <v>56.978835978835988</v>
      </c>
      <c r="Q24" s="56">
        <f t="shared" si="5"/>
        <v>64.021164021164026</v>
      </c>
      <c r="R24" s="56">
        <f t="shared" si="6"/>
        <v>61.421319796954307</v>
      </c>
      <c r="S24" s="57">
        <f t="shared" si="7"/>
        <v>-4.4424838181183404</v>
      </c>
      <c r="T24" s="57">
        <f t="shared" si="8"/>
        <v>-4.442483818118319</v>
      </c>
      <c r="U24" t="s">
        <v>284</v>
      </c>
      <c r="V24" t="s">
        <v>285</v>
      </c>
      <c r="W24" t="s">
        <v>263</v>
      </c>
      <c r="X24" t="s">
        <v>362</v>
      </c>
      <c r="Y24" s="59" t="s">
        <v>382</v>
      </c>
    </row>
    <row r="25" spans="1:25" ht="15" x14ac:dyDescent="0.25">
      <c r="A25">
        <v>1.68</v>
      </c>
      <c r="B25">
        <v>2.2599999999999998</v>
      </c>
      <c r="C25" s="45">
        <f t="shared" si="0"/>
        <v>3.7715971344289834E-2</v>
      </c>
      <c r="D25" s="46">
        <f>IF(OR($A25="",$B25=""),"",A25*'MPTO_working_2-way'!$G24)</f>
        <v>1.7433628318584069</v>
      </c>
      <c r="E25" s="48">
        <f>IF(OR($A25="",$B25=""),"",B25*'MPTO_working_2-way'!$G24)</f>
        <v>2.3452380952380949</v>
      </c>
      <c r="F25" s="46">
        <f>IF(OR($A25="",$B25=""),"",'MPTO_working_2-way'!D24)</f>
        <v>1.7349661853408882</v>
      </c>
      <c r="G25" s="48">
        <f>IF(OR($A25="",$B25=""),"",'MPTO_working_2-way'!E24)</f>
        <v>2.3606068142253167</v>
      </c>
      <c r="H25" s="46">
        <f>IF(OR($A25="",$B25=""),"",'OddsRatio_working_2-way'!M24)</f>
        <v>1.7346308866924531</v>
      </c>
      <c r="I25" s="46">
        <f>IF(OR($A25="",$B25=""),"",'OddsRatio_working_2-way'!N24)</f>
        <v>2.3612278194595446</v>
      </c>
      <c r="J25" s="46">
        <f>IF('Log_working_2-way'!$D24="","",A25^('Log_working_2-way'!$D24))</f>
        <v>1.7308087549076629</v>
      </c>
      <c r="K25" s="48">
        <f>IF('Log_working_2-way'!$D24="","",B25^('Log_working_2-way'!$D24))</f>
        <v>2.3683470446740844</v>
      </c>
      <c r="L25" s="55">
        <f t="shared" si="1"/>
        <v>0.57360406091370564</v>
      </c>
      <c r="M25" s="55">
        <f t="shared" si="2"/>
        <v>0.42639593908629447</v>
      </c>
      <c r="N25" s="56">
        <v>122</v>
      </c>
      <c r="O25" s="56">
        <f t="shared" si="3"/>
        <v>49.380952380952365</v>
      </c>
      <c r="P25" s="56">
        <f t="shared" si="4"/>
        <v>68.017699115044238</v>
      </c>
      <c r="Q25" s="56">
        <f t="shared" si="5"/>
        <v>53.982300884955755</v>
      </c>
      <c r="R25" s="56">
        <f t="shared" si="6"/>
        <v>72.61904761904762</v>
      </c>
      <c r="S25" s="57">
        <f t="shared" si="7"/>
        <v>-4.6013485040033899</v>
      </c>
      <c r="T25" s="57">
        <f t="shared" si="8"/>
        <v>-4.6013485040033828</v>
      </c>
      <c r="U25" t="s">
        <v>43</v>
      </c>
      <c r="V25" t="s">
        <v>286</v>
      </c>
      <c r="W25" t="s">
        <v>263</v>
      </c>
      <c r="X25" t="s">
        <v>362</v>
      </c>
      <c r="Y25" s="59" t="s">
        <v>373</v>
      </c>
    </row>
    <row r="26" spans="1:25" ht="15" x14ac:dyDescent="0.25">
      <c r="A26">
        <v>2.06</v>
      </c>
      <c r="B26">
        <v>1.83</v>
      </c>
      <c r="C26" s="45">
        <f t="shared" si="0"/>
        <v>3.1884980635577431E-2</v>
      </c>
      <c r="D26" s="46">
        <f>IF(OR($A26="",$B26=""),"",A26*'MPTO_working_2-way'!$G25)</f>
        <v>2.1256830601092895</v>
      </c>
      <c r="E26" s="48">
        <f>IF(OR($A26="",$B26=""),"",B26*'MPTO_working_2-way'!$G25)</f>
        <v>1.8883495145631068</v>
      </c>
      <c r="F26" s="46">
        <f>IF(OR($A26="",$B26=""),"",'MPTO_working_2-way'!D25)</f>
        <v>2.1299508446804905</v>
      </c>
      <c r="G26" s="48">
        <f>IF(OR($A26="",$B26=""),"",'MPTO_working_2-way'!E25)</f>
        <v>1.8849942497124856</v>
      </c>
      <c r="H26" s="46">
        <f>IF(OR($A26="",$B26=""),"",'OddsRatio_working_2-way'!M25)</f>
        <v>2.1300922235529893</v>
      </c>
      <c r="I26" s="46">
        <f>IF(OR($A26="",$B26=""),"",'OddsRatio_working_2-way'!N25)</f>
        <v>1.8848835335367746</v>
      </c>
      <c r="J26" s="46">
        <f>IF('Log_working_2-way'!$D25="","",A26^('Log_working_2-way'!$D25))</f>
        <v>2.1320394516231058</v>
      </c>
      <c r="K26" s="48">
        <f>IF('Log_working_2-way'!$D25="","",B26^('Log_working_2-way'!$D25))</f>
        <v>1.8833614398916756</v>
      </c>
      <c r="L26" s="55">
        <f t="shared" ref="L26:L89" si="9">(1/D26)</f>
        <v>0.47043701799485865</v>
      </c>
      <c r="M26" s="55">
        <f t="shared" ref="M26:M89" si="10">(1/E26)</f>
        <v>0.5295629820051414</v>
      </c>
      <c r="N26" s="56">
        <v>123</v>
      </c>
      <c r="O26" s="56">
        <f t="shared" ref="O26:O89" si="11">(1/A26)*((N26*A26)-N26)</f>
        <v>63.291262135922331</v>
      </c>
      <c r="P26" s="56">
        <f t="shared" ref="P26:P89" si="12">(1/B26)*((N26*B26)-N26)</f>
        <v>55.786885245901637</v>
      </c>
      <c r="Q26" s="56">
        <f t="shared" ref="Q26:Q89" si="13">(1/B26)*N26</f>
        <v>67.213114754098356</v>
      </c>
      <c r="R26" s="56">
        <f t="shared" ref="R26:R89" si="14">(1/A26)*N26</f>
        <v>59.708737864077669</v>
      </c>
      <c r="S26" s="57">
        <f t="shared" ref="S26:S89" si="15">O26-Q26</f>
        <v>-3.9218526181760254</v>
      </c>
      <c r="T26" s="57">
        <f t="shared" ref="T26:T89" si="16">P26-R26</f>
        <v>-3.9218526181760325</v>
      </c>
      <c r="U26" t="s">
        <v>287</v>
      </c>
      <c r="V26" t="s">
        <v>288</v>
      </c>
      <c r="W26" t="s">
        <v>263</v>
      </c>
      <c r="X26" t="s">
        <v>362</v>
      </c>
      <c r="Y26" s="59" t="s">
        <v>379</v>
      </c>
    </row>
    <row r="27" spans="1:25" ht="15" x14ac:dyDescent="0.25">
      <c r="A27">
        <v>1.94</v>
      </c>
      <c r="B27">
        <v>1.93</v>
      </c>
      <c r="C27" s="45">
        <f t="shared" si="0"/>
        <v>3.3598632551679941E-2</v>
      </c>
      <c r="D27" s="46">
        <f>IF(OR($A27="",$B27=""),"",A27*'MPTO_working_2-way'!$G26)</f>
        <v>2.0051813471502591</v>
      </c>
      <c r="E27" s="48">
        <f>IF(OR($A27="",$B27=""),"",B27*'MPTO_working_2-way'!$G26)</f>
        <v>1.9948453608247423</v>
      </c>
      <c r="F27" s="46">
        <f>IF(OR($A27="",$B27=""),"",'MPTO_working_2-way'!D26)</f>
        <v>2.0053558995233249</v>
      </c>
      <c r="G27" s="48">
        <f>IF(OR($A27="",$B27=""),"",'MPTO_working_2-way'!E26)</f>
        <v>1.9946726333173512</v>
      </c>
      <c r="H27" s="46">
        <f>IF(OR($A27="",$B27=""),"",'OddsRatio_working_2-way'!M26)</f>
        <v>2.0053619687316817</v>
      </c>
      <c r="I27" s="46">
        <f>IF(OR($A27="",$B27=""),"",'OddsRatio_working_2-way'!N26)</f>
        <v>1.9946666286387909</v>
      </c>
      <c r="J27" s="46">
        <f>IF('Log_working_2-way'!$D26="","",A27^('Log_working_2-way'!$D26))</f>
        <v>2.0054414461156225</v>
      </c>
      <c r="K27" s="48">
        <f>IF('Log_working_2-way'!$D26="","",B27^('Log_working_2-way'!$D26))</f>
        <v>1.9945880029745278</v>
      </c>
      <c r="L27" s="55">
        <f t="shared" si="9"/>
        <v>0.49870801033591733</v>
      </c>
      <c r="M27" s="55">
        <f t="shared" si="10"/>
        <v>0.50129198966408273</v>
      </c>
      <c r="N27" s="56">
        <v>124</v>
      </c>
      <c r="O27" s="56">
        <f t="shared" si="11"/>
        <v>60.082474226804131</v>
      </c>
      <c r="P27" s="56">
        <f t="shared" si="12"/>
        <v>59.751295336787571</v>
      </c>
      <c r="Q27" s="56">
        <f t="shared" si="13"/>
        <v>64.248704663212436</v>
      </c>
      <c r="R27" s="56">
        <f t="shared" si="14"/>
        <v>63.917525773195884</v>
      </c>
      <c r="S27" s="57">
        <f t="shared" si="15"/>
        <v>-4.1662304364083056</v>
      </c>
      <c r="T27" s="57">
        <f t="shared" si="16"/>
        <v>-4.1662304364083127</v>
      </c>
      <c r="U27" t="s">
        <v>226</v>
      </c>
      <c r="V27" t="s">
        <v>289</v>
      </c>
      <c r="W27" t="s">
        <v>263</v>
      </c>
      <c r="X27" t="s">
        <v>362</v>
      </c>
      <c r="Y27" s="59" t="s">
        <v>382</v>
      </c>
    </row>
    <row r="28" spans="1:25" ht="15" x14ac:dyDescent="0.25">
      <c r="A28">
        <v>1.93</v>
      </c>
      <c r="B28">
        <v>1.94</v>
      </c>
      <c r="C28" s="45">
        <f t="shared" si="0"/>
        <v>3.3598632551679941E-2</v>
      </c>
      <c r="D28" s="46">
        <f>IF(OR($A28="",$B28=""),"",A28*'MPTO_working_2-way'!$G27)</f>
        <v>1.9948453608247423</v>
      </c>
      <c r="E28" s="48">
        <f>IF(OR($A28="",$B28=""),"",B28*'MPTO_working_2-way'!$G27)</f>
        <v>2.0051813471502591</v>
      </c>
      <c r="F28" s="46">
        <f>IF(OR($A28="",$B28=""),"",'MPTO_working_2-way'!D27)</f>
        <v>1.9946726333173512</v>
      </c>
      <c r="G28" s="48">
        <f>IF(OR($A28="",$B28=""),"",'MPTO_working_2-way'!E27)</f>
        <v>2.0053558995233249</v>
      </c>
      <c r="H28" s="46">
        <f>IF(OR($A28="",$B28=""),"",'OddsRatio_working_2-way'!M27)</f>
        <v>1.9946666286387909</v>
      </c>
      <c r="I28" s="46">
        <f>IF(OR($A28="",$B28=""),"",'OddsRatio_working_2-way'!N27)</f>
        <v>2.0053619687316817</v>
      </c>
      <c r="J28" s="46">
        <f>IF('Log_working_2-way'!$D27="","",A28^('Log_working_2-way'!$D27))</f>
        <v>1.9945880029745278</v>
      </c>
      <c r="K28" s="48">
        <f>IF('Log_working_2-way'!$D27="","",B28^('Log_working_2-way'!$D27))</f>
        <v>2.0054414461156225</v>
      </c>
      <c r="L28" s="55">
        <f t="shared" si="9"/>
        <v>0.50129198966408273</v>
      </c>
      <c r="M28" s="55">
        <f t="shared" si="10"/>
        <v>0.49870801033591733</v>
      </c>
      <c r="N28" s="56">
        <v>125</v>
      </c>
      <c r="O28" s="56">
        <f t="shared" si="11"/>
        <v>60.233160621761662</v>
      </c>
      <c r="P28" s="56">
        <f t="shared" si="12"/>
        <v>60.567010309278359</v>
      </c>
      <c r="Q28" s="56">
        <f t="shared" si="13"/>
        <v>64.432989690721655</v>
      </c>
      <c r="R28" s="56">
        <f t="shared" si="14"/>
        <v>64.766839378238345</v>
      </c>
      <c r="S28" s="57">
        <f t="shared" si="15"/>
        <v>-4.1998290689599926</v>
      </c>
      <c r="T28" s="57">
        <f t="shared" si="16"/>
        <v>-4.1998290689599855</v>
      </c>
      <c r="U28" t="s">
        <v>290</v>
      </c>
      <c r="V28" t="s">
        <v>291</v>
      </c>
      <c r="W28" t="s">
        <v>263</v>
      </c>
      <c r="X28" t="s">
        <v>362</v>
      </c>
      <c r="Y28" s="59" t="s">
        <v>383</v>
      </c>
    </row>
    <row r="29" spans="1:25" ht="15" x14ac:dyDescent="0.25">
      <c r="A29">
        <v>2.09</v>
      </c>
      <c r="B29">
        <v>1.79</v>
      </c>
      <c r="C29" s="45">
        <f t="shared" si="0"/>
        <v>3.7128117398625982E-2</v>
      </c>
      <c r="D29" s="46">
        <f>IF(OR($A29="",$B29=""),"",A29*'MPTO_working_2-way'!$G28)</f>
        <v>2.1675977653631282</v>
      </c>
      <c r="E29" s="48">
        <f>IF(OR($A29="",$B29=""),"",B29*'MPTO_working_2-way'!$G28)</f>
        <v>1.8564593301435406</v>
      </c>
      <c r="F29" s="46">
        <f>IF(OR($A29="",$B29=""),"",'MPTO_working_2-way'!D28)</f>
        <v>2.1743628490889537</v>
      </c>
      <c r="G29" s="48">
        <f>IF(OR($A29="",$B29=""),"",'MPTO_working_2-way'!E28)</f>
        <v>1.8515255747197545</v>
      </c>
      <c r="H29" s="46">
        <f>IF(OR($A29="",$B29=""),"",'OddsRatio_working_2-way'!M28)</f>
        <v>2.1746262535134471</v>
      </c>
      <c r="I29" s="46">
        <f>IF(OR($A29="",$B29=""),"",'OddsRatio_working_2-way'!N28)</f>
        <v>1.8513346241060764</v>
      </c>
      <c r="J29" s="46">
        <f>IF('Log_working_2-way'!$D28="","",A29^('Log_working_2-way'!$D28))</f>
        <v>2.177733465070919</v>
      </c>
      <c r="K29" s="48">
        <f>IF('Log_working_2-way'!$D28="","",B29^('Log_working_2-way'!$D28))</f>
        <v>1.8490885498780329</v>
      </c>
      <c r="L29" s="55">
        <f t="shared" si="9"/>
        <v>0.46134020618556709</v>
      </c>
      <c r="M29" s="55">
        <f t="shared" si="10"/>
        <v>0.53865979381443296</v>
      </c>
      <c r="N29" s="56">
        <v>126</v>
      </c>
      <c r="O29" s="56">
        <f t="shared" si="11"/>
        <v>65.712918660287073</v>
      </c>
      <c r="P29" s="56">
        <f t="shared" si="12"/>
        <v>55.608938547486026</v>
      </c>
      <c r="Q29" s="56">
        <f t="shared" si="13"/>
        <v>70.391061452513966</v>
      </c>
      <c r="R29" s="56">
        <f t="shared" si="14"/>
        <v>60.287081339712927</v>
      </c>
      <c r="S29" s="57">
        <f t="shared" si="15"/>
        <v>-4.6781427922268932</v>
      </c>
      <c r="T29" s="57">
        <f t="shared" si="16"/>
        <v>-4.6781427922269003</v>
      </c>
      <c r="U29" t="s">
        <v>292</v>
      </c>
      <c r="V29" t="s">
        <v>293</v>
      </c>
      <c r="W29" t="s">
        <v>263</v>
      </c>
      <c r="X29" t="s">
        <v>362</v>
      </c>
      <c r="Y29" s="59" t="s">
        <v>376</v>
      </c>
    </row>
    <row r="30" spans="1:25" ht="15" x14ac:dyDescent="0.25">
      <c r="A30">
        <v>2.02</v>
      </c>
      <c r="B30">
        <v>1.86</v>
      </c>
      <c r="C30" s="45">
        <f t="shared" si="0"/>
        <v>3.2683913552645549E-2</v>
      </c>
      <c r="D30" s="46">
        <f>IF(OR($A30="",$B30=""),"",A30*'MPTO_working_2-way'!$G29)</f>
        <v>2.086021505376344</v>
      </c>
      <c r="E30" s="48">
        <f>IF(OR($A30="",$B30=""),"",B30*'MPTO_working_2-way'!$G29)</f>
        <v>1.9207920792079207</v>
      </c>
      <c r="F30" s="46">
        <f>IF(OR($A30="",$B30=""),"",'MPTO_working_2-way'!D29)</f>
        <v>2.0889580785055042</v>
      </c>
      <c r="G30" s="48">
        <f>IF(OR($A30="",$B30=""),"",'MPTO_working_2-way'!E29)</f>
        <v>1.918308996221791</v>
      </c>
      <c r="H30" s="46">
        <f>IF(OR($A30="",$B30=""),"",'OddsRatio_working_2-way'!M29)</f>
        <v>2.0890576254854043</v>
      </c>
      <c r="I30" s="46">
        <f>IF(OR($A30="",$B30=""),"",'OddsRatio_working_2-way'!N29)</f>
        <v>1.9182250567818113</v>
      </c>
      <c r="J30" s="46">
        <f>IF('Log_working_2-way'!$D29="","",A30^('Log_working_2-way'!$D29))</f>
        <v>2.0903967480076013</v>
      </c>
      <c r="K30" s="48">
        <f>IF('Log_working_2-way'!$D29="","",B30^('Log_working_2-way'!$D29))</f>
        <v>1.9170973793045412</v>
      </c>
      <c r="L30" s="55">
        <f t="shared" si="9"/>
        <v>0.47938144329896909</v>
      </c>
      <c r="M30" s="55">
        <f t="shared" si="10"/>
        <v>0.52061855670103097</v>
      </c>
      <c r="N30" s="56">
        <v>127</v>
      </c>
      <c r="O30" s="56">
        <f t="shared" si="11"/>
        <v>64.128712871287135</v>
      </c>
      <c r="P30" s="56">
        <f t="shared" si="12"/>
        <v>58.72043010752688</v>
      </c>
      <c r="Q30" s="56">
        <f t="shared" si="13"/>
        <v>68.27956989247312</v>
      </c>
      <c r="R30" s="56">
        <f t="shared" si="14"/>
        <v>62.871287128712872</v>
      </c>
      <c r="S30" s="57">
        <f t="shared" si="15"/>
        <v>-4.1508570211859848</v>
      </c>
      <c r="T30" s="57">
        <f t="shared" si="16"/>
        <v>-4.1508570211859919</v>
      </c>
      <c r="U30" t="s">
        <v>294</v>
      </c>
      <c r="V30" t="s">
        <v>295</v>
      </c>
      <c r="W30" t="s">
        <v>263</v>
      </c>
      <c r="X30" t="s">
        <v>362</v>
      </c>
      <c r="Y30" s="59" t="s">
        <v>376</v>
      </c>
    </row>
    <row r="31" spans="1:25" ht="15" x14ac:dyDescent="0.25">
      <c r="A31">
        <v>2.09</v>
      </c>
      <c r="B31">
        <v>1.78</v>
      </c>
      <c r="C31" s="45">
        <f t="shared" si="0"/>
        <v>4.0266652330519959E-2</v>
      </c>
      <c r="D31" s="46">
        <f>IF(OR($A31="",$B31=""),"",A31*'MPTO_working_2-way'!$G30)</f>
        <v>2.1741573033707864</v>
      </c>
      <c r="E31" s="48">
        <f>IF(OR($A31="",$B31=""),"",B31*'MPTO_working_2-way'!$G30)</f>
        <v>1.8516746411483256</v>
      </c>
      <c r="F31" s="46">
        <f>IF(OR($A31="",$B31=""),"",'MPTO_working_2-way'!D30)</f>
        <v>2.1818075186206087</v>
      </c>
      <c r="G31" s="48">
        <f>IF(OR($A31="",$B31=""),"",'MPTO_working_2-way'!E30)</f>
        <v>1.8461614808198106</v>
      </c>
      <c r="H31" s="46">
        <f>IF(OR($A31="",$B31=""),"",'OddsRatio_working_2-way'!M30)</f>
        <v>2.1821319289469754</v>
      </c>
      <c r="I31" s="46">
        <f>IF(OR($A31="",$B31=""),"",'OddsRatio_working_2-way'!N30)</f>
        <v>1.8459292702556338</v>
      </c>
      <c r="J31" s="46">
        <f>IF('Log_working_2-way'!$D30="","",A31^('Log_working_2-way'!$D30))</f>
        <v>2.1856576768529026</v>
      </c>
      <c r="K31" s="48">
        <f>IF('Log_working_2-way'!$D30="","",B31^('Log_working_2-way'!$D30))</f>
        <v>1.8434137605840082</v>
      </c>
      <c r="L31" s="55">
        <f t="shared" si="9"/>
        <v>0.4599483204134367</v>
      </c>
      <c r="M31" s="55">
        <f t="shared" si="10"/>
        <v>0.54005167958656319</v>
      </c>
      <c r="N31" s="56">
        <v>128</v>
      </c>
      <c r="O31" s="56">
        <f t="shared" si="11"/>
        <v>66.755980861244012</v>
      </c>
      <c r="P31" s="56">
        <f t="shared" si="12"/>
        <v>56.089887640449447</v>
      </c>
      <c r="Q31" s="56">
        <f t="shared" si="13"/>
        <v>71.910112359550567</v>
      </c>
      <c r="R31" s="56">
        <f t="shared" si="14"/>
        <v>61.244019138755988</v>
      </c>
      <c r="S31" s="57">
        <f t="shared" si="15"/>
        <v>-5.1541314983065547</v>
      </c>
      <c r="T31" s="57">
        <f t="shared" si="16"/>
        <v>-5.1541314983065405</v>
      </c>
      <c r="U31" t="s">
        <v>84</v>
      </c>
      <c r="V31" t="s">
        <v>256</v>
      </c>
      <c r="W31" t="s">
        <v>263</v>
      </c>
      <c r="X31" t="s">
        <v>362</v>
      </c>
      <c r="Y31" s="59" t="s">
        <v>379</v>
      </c>
    </row>
    <row r="32" spans="1:25" ht="15" x14ac:dyDescent="0.25">
      <c r="A32">
        <v>2.14</v>
      </c>
      <c r="B32">
        <v>1.75</v>
      </c>
      <c r="C32" s="45">
        <f t="shared" si="0"/>
        <v>3.8718291054739673E-2</v>
      </c>
      <c r="D32" s="46">
        <f>IF(OR($A32="",$B32=""),"",A32*'MPTO_working_2-way'!$G31)</f>
        <v>2.2228571428571429</v>
      </c>
      <c r="E32" s="48">
        <f>IF(OR($A32="",$B32=""),"",B32*'MPTO_working_2-way'!$G31)</f>
        <v>1.8177570093457944</v>
      </c>
      <c r="F32" s="46">
        <f>IF(OR($A32="",$B32=""),"",'MPTO_working_2-way'!D31)</f>
        <v>2.2324888226527575</v>
      </c>
      <c r="G32" s="48">
        <f>IF(OR($A32="",$B32=""),"",'MPTO_working_2-way'!E31)</f>
        <v>1.81136638452237</v>
      </c>
      <c r="H32" s="46">
        <f>IF(OR($A32="",$B32=""),"",'OddsRatio_working_2-way'!M31)</f>
        <v>2.2328828005937953</v>
      </c>
      <c r="I32" s="46">
        <f>IF(OR($A32="",$B32=""),"",'OddsRatio_working_2-way'!N31)</f>
        <v>1.8111071056538131</v>
      </c>
      <c r="J32" s="46">
        <f>IF('Log_working_2-way'!$D31="","",A32^('Log_working_2-way'!$D31))</f>
        <v>2.2373241322265098</v>
      </c>
      <c r="K32" s="48">
        <f>IF('Log_working_2-way'!$D31="","",B32^('Log_working_2-way'!$D31))</f>
        <v>1.8081956651086979</v>
      </c>
      <c r="L32" s="55">
        <f t="shared" si="9"/>
        <v>0.44987146529562982</v>
      </c>
      <c r="M32" s="55">
        <f t="shared" si="10"/>
        <v>0.55012853470437018</v>
      </c>
      <c r="N32" s="56">
        <v>129</v>
      </c>
      <c r="O32" s="56">
        <f t="shared" si="11"/>
        <v>68.719626168224295</v>
      </c>
      <c r="P32" s="56">
        <f t="shared" si="12"/>
        <v>55.285714285714285</v>
      </c>
      <c r="Q32" s="56">
        <f t="shared" si="13"/>
        <v>73.714285714285708</v>
      </c>
      <c r="R32" s="56">
        <f t="shared" si="14"/>
        <v>60.280373831775698</v>
      </c>
      <c r="S32" s="57">
        <f t="shared" si="15"/>
        <v>-4.9946595460614134</v>
      </c>
      <c r="T32" s="57">
        <f t="shared" si="16"/>
        <v>-4.9946595460614134</v>
      </c>
      <c r="U32" t="s">
        <v>296</v>
      </c>
      <c r="V32" t="s">
        <v>297</v>
      </c>
      <c r="W32" t="s">
        <v>264</v>
      </c>
      <c r="X32" t="s">
        <v>362</v>
      </c>
      <c r="Y32" s="59" t="s">
        <v>378</v>
      </c>
    </row>
    <row r="33" spans="1:25" ht="15" x14ac:dyDescent="0.25">
      <c r="A33">
        <v>2.04</v>
      </c>
      <c r="B33">
        <v>1.84</v>
      </c>
      <c r="C33" s="45">
        <f t="shared" si="0"/>
        <v>3.3674339300937772E-2</v>
      </c>
      <c r="D33" s="46">
        <f>IF(OR($A33="",$B33=""),"",A33*'MPTO_working_2-way'!$G32)</f>
        <v>2.1086956521739131</v>
      </c>
      <c r="E33" s="48">
        <f>IF(OR($A33="",$B33=""),"",B33*'MPTO_working_2-way'!$G32)</f>
        <v>1.9019607843137256</v>
      </c>
      <c r="F33" s="46">
        <f>IF(OR($A33="",$B33=""),"",'MPTO_working_2-way'!D32)</f>
        <v>2.1125619090499774</v>
      </c>
      <c r="G33" s="48">
        <f>IF(OR($A33="",$B33=""),"",'MPTO_working_2-way'!E32)</f>
        <v>1.8988263860785108</v>
      </c>
      <c r="H33" s="46">
        <f>IF(OR($A33="",$B33=""),"",'OddsRatio_working_2-way'!M32)</f>
        <v>2.1126972805283741</v>
      </c>
      <c r="I33" s="46">
        <f>IF(OR($A33="",$B33=""),"",'OddsRatio_working_2-way'!N32)</f>
        <v>1.8987170342729172</v>
      </c>
      <c r="J33" s="46">
        <f>IF('Log_working_2-way'!$D32="","",A33^('Log_working_2-way'!$D32))</f>
        <v>2.1144632865880677</v>
      </c>
      <c r="K33" s="48">
        <f>IF('Log_working_2-way'!$D32="","",B33^('Log_working_2-way'!$D32))</f>
        <v>1.8972929050551837</v>
      </c>
      <c r="L33" s="55">
        <f t="shared" si="9"/>
        <v>0.47422680412371132</v>
      </c>
      <c r="M33" s="55">
        <f t="shared" si="10"/>
        <v>0.52577319587628868</v>
      </c>
      <c r="N33" s="56">
        <v>130</v>
      </c>
      <c r="O33" s="56">
        <f t="shared" si="11"/>
        <v>66.274509803921561</v>
      </c>
      <c r="P33" s="56">
        <f t="shared" si="12"/>
        <v>59.34782608695653</v>
      </c>
      <c r="Q33" s="56">
        <f t="shared" si="13"/>
        <v>70.65217391304347</v>
      </c>
      <c r="R33" s="56">
        <f t="shared" si="14"/>
        <v>63.725490196078425</v>
      </c>
      <c r="S33" s="57">
        <f t="shared" si="15"/>
        <v>-4.3776641091219091</v>
      </c>
      <c r="T33" s="57">
        <f t="shared" si="16"/>
        <v>-4.3776641091218949</v>
      </c>
      <c r="U33" t="s">
        <v>298</v>
      </c>
      <c r="V33" t="s">
        <v>299</v>
      </c>
      <c r="W33" t="s">
        <v>264</v>
      </c>
      <c r="X33" t="s">
        <v>362</v>
      </c>
      <c r="Y33" s="59" t="s">
        <v>379</v>
      </c>
    </row>
    <row r="34" spans="1:25" ht="15" x14ac:dyDescent="0.25">
      <c r="A34">
        <v>2.42</v>
      </c>
      <c r="B34">
        <v>1.6</v>
      </c>
      <c r="C34" s="45">
        <f t="shared" si="0"/>
        <v>3.8223140495867725E-2</v>
      </c>
      <c r="D34" s="46">
        <f>IF(OR($A34="",$B34=""),"",A34*'MPTO_working_2-way'!$G33)</f>
        <v>2.5124999999999997</v>
      </c>
      <c r="E34" s="48">
        <f>IF(OR($A34="",$B34=""),"",B34*'MPTO_working_2-way'!$G33)</f>
        <v>1.6611570247933884</v>
      </c>
      <c r="F34" s="46">
        <f>IF(OR($A34="",$B34=""),"",'MPTO_working_2-way'!D33)</f>
        <v>2.5373525557011791</v>
      </c>
      <c r="G34" s="48">
        <f>IF(OR($A34="",$B34=""),"",'MPTO_working_2-way'!E33)</f>
        <v>1.6504688832054561</v>
      </c>
      <c r="H34" s="46">
        <f>IF(OR($A34="",$B34=""),"",'OddsRatio_working_2-way'!M33)</f>
        <v>2.5383974345619098</v>
      </c>
      <c r="I34" s="46">
        <f>IF(OR($A34="",$B34=""),"",'OddsRatio_working_2-way'!N33)</f>
        <v>1.6500270850261594</v>
      </c>
      <c r="J34" s="46">
        <f>IF('Log_working_2-way'!$D33="","",A34^('Log_working_2-way'!$D33))</f>
        <v>2.5500151185411704</v>
      </c>
      <c r="K34" s="48">
        <f>IF('Log_working_2-way'!$D33="","",B34^('Log_working_2-way'!$D33))</f>
        <v>1.6451549975466908</v>
      </c>
      <c r="L34" s="55">
        <f t="shared" si="9"/>
        <v>0.39800995024875624</v>
      </c>
      <c r="M34" s="55">
        <f t="shared" si="10"/>
        <v>0.60199004975124382</v>
      </c>
      <c r="N34" s="56">
        <v>131</v>
      </c>
      <c r="O34" s="56">
        <f t="shared" si="11"/>
        <v>76.867768595041312</v>
      </c>
      <c r="P34" s="56">
        <f t="shared" si="12"/>
        <v>49.125000000000014</v>
      </c>
      <c r="Q34" s="56">
        <f t="shared" si="13"/>
        <v>81.875</v>
      </c>
      <c r="R34" s="56">
        <f t="shared" si="14"/>
        <v>54.132231404958681</v>
      </c>
      <c r="S34" s="57">
        <f t="shared" si="15"/>
        <v>-5.0072314049586879</v>
      </c>
      <c r="T34" s="57">
        <f t="shared" si="16"/>
        <v>-5.0072314049586666</v>
      </c>
      <c r="U34" t="s">
        <v>300</v>
      </c>
      <c r="V34" t="s">
        <v>301</v>
      </c>
      <c r="W34" t="s">
        <v>264</v>
      </c>
      <c r="X34" t="s">
        <v>362</v>
      </c>
      <c r="Y34" s="59" t="s">
        <v>380</v>
      </c>
    </row>
    <row r="35" spans="1:25" ht="15" x14ac:dyDescent="0.25">
      <c r="A35">
        <v>2.13</v>
      </c>
      <c r="B35">
        <v>1.76</v>
      </c>
      <c r="C35" s="45">
        <f t="shared" si="0"/>
        <v>3.7665386256935607E-2</v>
      </c>
      <c r="D35" s="46">
        <f>IF(OR($A35="",$B35=""),"",A35*'MPTO_working_2-way'!$G34)</f>
        <v>2.2102272727272729</v>
      </c>
      <c r="E35" s="48">
        <f>IF(OR($A35="",$B35=""),"",B35*'MPTO_working_2-way'!$G34)</f>
        <v>1.8262910798122067</v>
      </c>
      <c r="F35" s="46">
        <f>IF(OR($A35="",$B35=""),"",'MPTO_working_2-way'!D34)</f>
        <v>2.2190126672191313</v>
      </c>
      <c r="G35" s="48">
        <f>IF(OR($A35="",$B35=""),"",'MPTO_working_2-way'!E34)</f>
        <v>1.8203360202000585</v>
      </c>
      <c r="H35" s="46">
        <f>IF(OR($A35="",$B35=""),"",'OddsRatio_working_2-way'!M34)</f>
        <v>2.2193613513897996</v>
      </c>
      <c r="I35" s="46">
        <f>IF(OR($A35="",$B35=""),"",'OddsRatio_working_2-way'!N34)</f>
        <v>1.8201014398727853</v>
      </c>
      <c r="J35" s="46">
        <f>IF('Log_working_2-way'!$D34="","",A35^('Log_working_2-way'!$D34))</f>
        <v>2.2234058151600675</v>
      </c>
      <c r="K35" s="48">
        <f>IF('Log_working_2-way'!$D34="","",B35^('Log_working_2-way'!$D34))</f>
        <v>1.8173902621748135</v>
      </c>
      <c r="L35" s="55">
        <f t="shared" si="9"/>
        <v>0.45244215938303339</v>
      </c>
      <c r="M35" s="55">
        <f t="shared" si="10"/>
        <v>0.54755784061696655</v>
      </c>
      <c r="N35" s="56">
        <v>132</v>
      </c>
      <c r="O35" s="56">
        <f t="shared" si="11"/>
        <v>70.028169014084497</v>
      </c>
      <c r="P35" s="56">
        <f t="shared" si="12"/>
        <v>57</v>
      </c>
      <c r="Q35" s="56">
        <f t="shared" si="13"/>
        <v>75</v>
      </c>
      <c r="R35" s="56">
        <f t="shared" si="14"/>
        <v>61.971830985915496</v>
      </c>
      <c r="S35" s="57">
        <f t="shared" si="15"/>
        <v>-4.9718309859155028</v>
      </c>
      <c r="T35" s="57">
        <f t="shared" si="16"/>
        <v>-4.9718309859154957</v>
      </c>
      <c r="U35" t="s">
        <v>302</v>
      </c>
      <c r="V35" t="s">
        <v>303</v>
      </c>
      <c r="W35" t="s">
        <v>264</v>
      </c>
      <c r="X35" t="s">
        <v>362</v>
      </c>
      <c r="Y35" s="59" t="s">
        <v>376</v>
      </c>
    </row>
    <row r="36" spans="1:25" ht="15" x14ac:dyDescent="0.25">
      <c r="A36">
        <v>1.94</v>
      </c>
      <c r="B36">
        <v>1.93</v>
      </c>
      <c r="C36" s="45">
        <f t="shared" si="0"/>
        <v>3.3598632551679941E-2</v>
      </c>
      <c r="D36" s="46">
        <f>IF(OR($A36="",$B36=""),"",A36*'MPTO_working_2-way'!$G35)</f>
        <v>2.0051813471502591</v>
      </c>
      <c r="E36" s="48">
        <f>IF(OR($A36="",$B36=""),"",B36*'MPTO_working_2-way'!$G35)</f>
        <v>1.9948453608247423</v>
      </c>
      <c r="F36" s="46">
        <f>IF(OR($A36="",$B36=""),"",'MPTO_working_2-way'!D35)</f>
        <v>2.0053558995233249</v>
      </c>
      <c r="G36" s="48">
        <f>IF(OR($A36="",$B36=""),"",'MPTO_working_2-way'!E35)</f>
        <v>1.9946726333173512</v>
      </c>
      <c r="H36" s="46">
        <f>IF(OR($A36="",$B36=""),"",'OddsRatio_working_2-way'!M35)</f>
        <v>2.0053619687316817</v>
      </c>
      <c r="I36" s="46">
        <f>IF(OR($A36="",$B36=""),"",'OddsRatio_working_2-way'!N35)</f>
        <v>1.9946666286387909</v>
      </c>
      <c r="J36" s="46">
        <f>IF('Log_working_2-way'!$D35="","",A36^('Log_working_2-way'!$D35))</f>
        <v>2.0054414461156225</v>
      </c>
      <c r="K36" s="48">
        <f>IF('Log_working_2-way'!$D35="","",B36^('Log_working_2-way'!$D35))</f>
        <v>1.9945880029745278</v>
      </c>
      <c r="L36" s="55">
        <f t="shared" si="9"/>
        <v>0.49870801033591733</v>
      </c>
      <c r="M36" s="55">
        <f t="shared" si="10"/>
        <v>0.50129198966408273</v>
      </c>
      <c r="N36" s="56">
        <v>133</v>
      </c>
      <c r="O36" s="56">
        <f t="shared" si="11"/>
        <v>64.44329896907216</v>
      </c>
      <c r="P36" s="56">
        <f t="shared" si="12"/>
        <v>64.088082901554415</v>
      </c>
      <c r="Q36" s="56">
        <f t="shared" si="13"/>
        <v>68.911917098445599</v>
      </c>
      <c r="R36" s="56">
        <f t="shared" si="14"/>
        <v>68.55670103092784</v>
      </c>
      <c r="S36" s="57">
        <f t="shared" si="15"/>
        <v>-4.4686181293734393</v>
      </c>
      <c r="T36" s="57">
        <f t="shared" si="16"/>
        <v>-4.4686181293734251</v>
      </c>
      <c r="U36" t="s">
        <v>304</v>
      </c>
      <c r="V36" t="s">
        <v>305</v>
      </c>
      <c r="W36" t="s">
        <v>264</v>
      </c>
      <c r="X36" t="s">
        <v>362</v>
      </c>
      <c r="Y36" s="59" t="s">
        <v>384</v>
      </c>
    </row>
    <row r="37" spans="1:25" ht="15" x14ac:dyDescent="0.25">
      <c r="A37">
        <v>2.08</v>
      </c>
      <c r="B37">
        <v>1.79</v>
      </c>
      <c r="C37" s="45">
        <f t="shared" si="0"/>
        <v>3.9428448646325664E-2</v>
      </c>
      <c r="D37" s="46">
        <f>IF(OR($A37="",$B37=""),"",A37*'MPTO_working_2-way'!$G36)</f>
        <v>2.1620111731843576</v>
      </c>
      <c r="E37" s="48">
        <f>IF(OR($A37="",$B37=""),"",B37*'MPTO_working_2-way'!$G36)</f>
        <v>1.8605769230769229</v>
      </c>
      <c r="F37" s="46">
        <f>IF(OR($A37="",$B37=""),"",'MPTO_working_2-way'!D36)</f>
        <v>2.1689385995572641</v>
      </c>
      <c r="G37" s="48">
        <f>IF(OR($A37="",$B37=""),"",'MPTO_working_2-way'!E36)</f>
        <v>1.8554769261437256</v>
      </c>
      <c r="H37" s="46">
        <f>IF(OR($A37="",$B37=""),"",'OddsRatio_working_2-way'!M36)</f>
        <v>2.1692256444309357</v>
      </c>
      <c r="I37" s="46">
        <f>IF(OR($A37="",$B37=""),"",'OddsRatio_working_2-way'!N36)</f>
        <v>1.8552669065744805</v>
      </c>
      <c r="J37" s="46">
        <f>IF('Log_working_2-way'!$D36="","",A37^('Log_working_2-way'!$D36))</f>
        <v>2.1724139714397546</v>
      </c>
      <c r="K37" s="48">
        <f>IF('Log_working_2-way'!$D36="","",B37^('Log_working_2-way'!$D36))</f>
        <v>1.8529410467292624</v>
      </c>
      <c r="L37" s="55">
        <f t="shared" si="9"/>
        <v>0.46253229974160204</v>
      </c>
      <c r="M37" s="55">
        <f t="shared" si="10"/>
        <v>0.53746770025839796</v>
      </c>
      <c r="N37" s="56">
        <v>134</v>
      </c>
      <c r="O37" s="56">
        <f t="shared" si="11"/>
        <v>69.57692307692308</v>
      </c>
      <c r="P37" s="56">
        <f t="shared" si="12"/>
        <v>59.139664804469277</v>
      </c>
      <c r="Q37" s="56">
        <f t="shared" si="13"/>
        <v>74.860335195530723</v>
      </c>
      <c r="R37" s="56">
        <f t="shared" si="14"/>
        <v>64.42307692307692</v>
      </c>
      <c r="S37" s="57">
        <f t="shared" si="15"/>
        <v>-5.283412118607643</v>
      </c>
      <c r="T37" s="57">
        <f t="shared" si="16"/>
        <v>-5.283412118607643</v>
      </c>
      <c r="U37" t="s">
        <v>306</v>
      </c>
      <c r="V37" t="s">
        <v>307</v>
      </c>
      <c r="W37" t="s">
        <v>264</v>
      </c>
      <c r="X37" t="s">
        <v>362</v>
      </c>
      <c r="Y37" s="59" t="s">
        <v>379</v>
      </c>
    </row>
    <row r="38" spans="1:25" ht="15" x14ac:dyDescent="0.25">
      <c r="A38">
        <v>1.99</v>
      </c>
      <c r="B38">
        <v>1.88</v>
      </c>
      <c r="C38" s="45">
        <f t="shared" si="0"/>
        <v>3.4427456431091574E-2</v>
      </c>
      <c r="D38" s="46">
        <f>IF(OR($A38="",$B38=""),"",A38*'MPTO_working_2-way'!$G37)</f>
        <v>2.0585106382978724</v>
      </c>
      <c r="E38" s="48">
        <f>IF(OR($A38="",$B38=""),"",B38*'MPTO_working_2-way'!$G37)</f>
        <v>1.9447236180904521</v>
      </c>
      <c r="F38" s="46">
        <f>IF(OR($A38="",$B38=""),"",'MPTO_working_2-way'!D37)</f>
        <v>2.0605860321656753</v>
      </c>
      <c r="G38" s="48">
        <f>IF(OR($A38="",$B38=""),"",'MPTO_working_2-way'!E37)</f>
        <v>1.9428749480681344</v>
      </c>
      <c r="H38" s="46">
        <f>IF(OR($A38="",$B38=""),"",'OddsRatio_working_2-way'!M37)</f>
        <v>2.0606601717798219</v>
      </c>
      <c r="I38" s="46">
        <f>IF(OR($A38="",$B38=""),"",'OddsRatio_working_2-way'!N37)</f>
        <v>1.9428090415820634</v>
      </c>
      <c r="J38" s="46">
        <f>IF('Log_working_2-way'!$D37="","",A38^('Log_working_2-way'!$D37))</f>
        <v>2.0616072733158419</v>
      </c>
      <c r="K38" s="48">
        <f>IF('Log_working_2-way'!$D37="","",B38^('Log_working_2-way'!$D37))</f>
        <v>1.9419679246135251</v>
      </c>
      <c r="L38" s="55">
        <f t="shared" si="9"/>
        <v>0.48578811369509045</v>
      </c>
      <c r="M38" s="55">
        <f t="shared" si="10"/>
        <v>0.51421188630490955</v>
      </c>
      <c r="N38" s="56">
        <v>135</v>
      </c>
      <c r="O38" s="56">
        <f t="shared" si="11"/>
        <v>67.160804020100485</v>
      </c>
      <c r="P38" s="56">
        <f t="shared" si="12"/>
        <v>63.191489361702118</v>
      </c>
      <c r="Q38" s="56">
        <f t="shared" si="13"/>
        <v>71.808510638297875</v>
      </c>
      <c r="R38" s="56">
        <f t="shared" si="14"/>
        <v>67.839195979899486</v>
      </c>
      <c r="S38" s="57">
        <f t="shared" si="15"/>
        <v>-4.6477066181973896</v>
      </c>
      <c r="T38" s="57">
        <f t="shared" si="16"/>
        <v>-4.6477066181973683</v>
      </c>
      <c r="U38" t="s">
        <v>308</v>
      </c>
      <c r="V38" t="s">
        <v>309</v>
      </c>
      <c r="W38" t="s">
        <v>264</v>
      </c>
      <c r="X38" t="s">
        <v>362</v>
      </c>
      <c r="Y38" s="59" t="s">
        <v>379</v>
      </c>
    </row>
    <row r="39" spans="1:25" ht="15" x14ac:dyDescent="0.25">
      <c r="A39">
        <v>2.12</v>
      </c>
      <c r="B39">
        <v>1.76</v>
      </c>
      <c r="C39" s="45">
        <f t="shared" si="0"/>
        <v>3.9879931389365408E-2</v>
      </c>
      <c r="D39" s="46">
        <f>IF(OR($A39="",$B39=""),"",A39*'MPTO_working_2-way'!$G38)</f>
        <v>2.2045454545454546</v>
      </c>
      <c r="E39" s="48">
        <f>IF(OR($A39="",$B39=""),"",B39*'MPTO_working_2-way'!$G38)</f>
        <v>1.8301886792452831</v>
      </c>
      <c r="F39" s="46">
        <f>IF(OR($A39="",$B39=""),"",'MPTO_working_2-way'!D38)</f>
        <v>2.213573801613669</v>
      </c>
      <c r="G39" s="48">
        <f>IF(OR($A39="",$B39=""),"",'MPTO_working_2-way'!E38)</f>
        <v>1.8240125146656239</v>
      </c>
      <c r="H39" s="46">
        <f>IF(OR($A39="",$B39=""),"",'OddsRatio_working_2-way'!M38)</f>
        <v>2.2139539573337679</v>
      </c>
      <c r="I39" s="46">
        <f>IF(OR($A39="",$B39=""),"",'OddsRatio_working_2-way'!N38)</f>
        <v>1.8237544710479137</v>
      </c>
      <c r="J39" s="46">
        <f>IF('Log_working_2-way'!$D38="","",A39^('Log_working_2-way'!$D38))</f>
        <v>2.2181187217362539</v>
      </c>
      <c r="K39" s="48">
        <f>IF('Log_working_2-way'!$D38="","",B39^('Log_working_2-way'!$D38))</f>
        <v>1.8209380433579214</v>
      </c>
      <c r="L39" s="55">
        <f t="shared" si="9"/>
        <v>0.45360824742268041</v>
      </c>
      <c r="M39" s="55">
        <f t="shared" si="10"/>
        <v>0.54639175257731953</v>
      </c>
      <c r="N39" s="56">
        <v>136</v>
      </c>
      <c r="O39" s="56">
        <f t="shared" si="11"/>
        <v>71.849056603773576</v>
      </c>
      <c r="P39" s="56">
        <f t="shared" si="12"/>
        <v>58.727272727272741</v>
      </c>
      <c r="Q39" s="56">
        <f t="shared" si="13"/>
        <v>77.27272727272728</v>
      </c>
      <c r="R39" s="56">
        <f t="shared" si="14"/>
        <v>64.15094339622641</v>
      </c>
      <c r="S39" s="57">
        <f t="shared" si="15"/>
        <v>-5.4236706689537044</v>
      </c>
      <c r="T39" s="57">
        <f t="shared" si="16"/>
        <v>-5.4236706689536689</v>
      </c>
      <c r="U39" t="s">
        <v>310</v>
      </c>
      <c r="V39" t="s">
        <v>228</v>
      </c>
      <c r="W39" t="s">
        <v>264</v>
      </c>
      <c r="X39" t="s">
        <v>362</v>
      </c>
      <c r="Y39" s="59" t="s">
        <v>375</v>
      </c>
    </row>
    <row r="40" spans="1:25" ht="15" x14ac:dyDescent="0.25">
      <c r="A40">
        <v>1.88</v>
      </c>
      <c r="B40">
        <v>1.99</v>
      </c>
      <c r="C40" s="45">
        <f t="shared" si="0"/>
        <v>3.4427456431091574E-2</v>
      </c>
      <c r="D40" s="46">
        <f>IF(OR($A40="",$B40=""),"",A40*'MPTO_working_2-way'!$G39)</f>
        <v>1.9447236180904521</v>
      </c>
      <c r="E40" s="48">
        <f>IF(OR($A40="",$B40=""),"",B40*'MPTO_working_2-way'!$G39)</f>
        <v>2.0585106382978724</v>
      </c>
      <c r="F40" s="46">
        <f>IF(OR($A40="",$B40=""),"",'MPTO_working_2-way'!D39)</f>
        <v>1.9428749480681344</v>
      </c>
      <c r="G40" s="48">
        <f>IF(OR($A40="",$B40=""),"",'MPTO_working_2-way'!E39)</f>
        <v>2.0605860321656753</v>
      </c>
      <c r="H40" s="46">
        <f>IF(OR($A40="",$B40=""),"",'OddsRatio_working_2-way'!M39)</f>
        <v>1.9428090415820634</v>
      </c>
      <c r="I40" s="46">
        <f>IF(OR($A40="",$B40=""),"",'OddsRatio_working_2-way'!N39)</f>
        <v>2.0606601717798219</v>
      </c>
      <c r="J40" s="46">
        <f>IF('Log_working_2-way'!$D39="","",A40^('Log_working_2-way'!$D39))</f>
        <v>1.9419679246135251</v>
      </c>
      <c r="K40" s="48">
        <f>IF('Log_working_2-way'!$D39="","",B40^('Log_working_2-way'!$D39))</f>
        <v>2.0616072733158419</v>
      </c>
      <c r="L40" s="55">
        <f t="shared" si="9"/>
        <v>0.51421188630490955</v>
      </c>
      <c r="M40" s="55">
        <f t="shared" si="10"/>
        <v>0.48578811369509045</v>
      </c>
      <c r="N40" s="56">
        <v>137</v>
      </c>
      <c r="O40" s="56">
        <f t="shared" si="11"/>
        <v>64.127659574468083</v>
      </c>
      <c r="P40" s="56">
        <f t="shared" si="12"/>
        <v>68.155778894472348</v>
      </c>
      <c r="Q40" s="56">
        <f t="shared" si="13"/>
        <v>68.844221105527637</v>
      </c>
      <c r="R40" s="56">
        <f t="shared" si="14"/>
        <v>72.872340425531917</v>
      </c>
      <c r="S40" s="57">
        <f t="shared" si="15"/>
        <v>-4.7165615310595541</v>
      </c>
      <c r="T40" s="57">
        <f t="shared" si="16"/>
        <v>-4.7165615310595683</v>
      </c>
      <c r="U40" t="s">
        <v>311</v>
      </c>
      <c r="V40" t="s">
        <v>312</v>
      </c>
      <c r="W40" t="s">
        <v>264</v>
      </c>
      <c r="X40" t="s">
        <v>362</v>
      </c>
      <c r="Y40" s="59" t="s">
        <v>372</v>
      </c>
    </row>
    <row r="41" spans="1:25" ht="15" x14ac:dyDescent="0.25">
      <c r="A41">
        <v>2.0699999999999998</v>
      </c>
      <c r="B41">
        <v>1.81</v>
      </c>
      <c r="C41" s="45">
        <f t="shared" si="0"/>
        <v>3.5577975284917462E-2</v>
      </c>
      <c r="D41" s="46">
        <f>IF(OR($A41="",$B41=""),"",A41*'MPTO_working_2-way'!$G40)</f>
        <v>2.1436464088397789</v>
      </c>
      <c r="E41" s="48">
        <f>IF(OR($A41="",$B41=""),"",B41*'MPTO_working_2-way'!$G40)</f>
        <v>1.8743961352657006</v>
      </c>
      <c r="F41" s="46">
        <f>IF(OR($A41="",$B41=""),"",'MPTO_working_2-way'!D40)</f>
        <v>2.1491381535549374</v>
      </c>
      <c r="G41" s="48">
        <f>IF(OR($A41="",$B41=""),"",'MPTO_working_2-way'!E40)</f>
        <v>1.8702173858786533</v>
      </c>
      <c r="H41" s="46">
        <f>IF(OR($A41="",$B41=""),"",'OddsRatio_working_2-way'!M40)</f>
        <v>2.1493422703098441</v>
      </c>
      <c r="I41" s="46">
        <f>IF(OR($A41="",$B41=""),"",'OddsRatio_working_2-way'!N40)</f>
        <v>1.8700628401410975</v>
      </c>
      <c r="J41" s="46">
        <f>IF('Log_working_2-way'!$D40="","",A41^('Log_working_2-way'!$D40))</f>
        <v>2.1518584594506485</v>
      </c>
      <c r="K41" s="48">
        <f>IF('Log_working_2-way'!$D40="","",B41^('Log_working_2-way'!$D40))</f>
        <v>1.8681622223592078</v>
      </c>
      <c r="L41" s="55">
        <f t="shared" si="9"/>
        <v>0.46649484536082475</v>
      </c>
      <c r="M41" s="55">
        <f t="shared" si="10"/>
        <v>0.53350515463917525</v>
      </c>
      <c r="N41" s="56">
        <v>138</v>
      </c>
      <c r="O41" s="56">
        <f t="shared" si="11"/>
        <v>71.333333333333329</v>
      </c>
      <c r="P41" s="56">
        <f t="shared" si="12"/>
        <v>61.75690607734807</v>
      </c>
      <c r="Q41" s="56">
        <f t="shared" si="13"/>
        <v>76.243093922651937</v>
      </c>
      <c r="R41" s="56">
        <f t="shared" si="14"/>
        <v>66.666666666666671</v>
      </c>
      <c r="S41" s="57">
        <f t="shared" si="15"/>
        <v>-4.9097605893186085</v>
      </c>
      <c r="T41" s="57">
        <f t="shared" si="16"/>
        <v>-4.9097605893186014</v>
      </c>
      <c r="U41" t="s">
        <v>313</v>
      </c>
      <c r="V41" t="s">
        <v>314</v>
      </c>
      <c r="W41" t="s">
        <v>264</v>
      </c>
      <c r="X41" t="s">
        <v>362</v>
      </c>
      <c r="Y41" s="59" t="s">
        <v>381</v>
      </c>
    </row>
    <row r="42" spans="1:25" ht="15" x14ac:dyDescent="0.25">
      <c r="A42">
        <v>2.08</v>
      </c>
      <c r="B42">
        <v>1.79</v>
      </c>
      <c r="C42" s="45">
        <f t="shared" si="0"/>
        <v>3.9428448646325664E-2</v>
      </c>
      <c r="D42" s="46">
        <f>IF(OR($A42="",$B42=""),"",A42*'MPTO_working_2-way'!$G41)</f>
        <v>2.1620111731843576</v>
      </c>
      <c r="E42" s="48">
        <f>IF(OR($A42="",$B42=""),"",B42*'MPTO_working_2-way'!$G41)</f>
        <v>1.8605769230769229</v>
      </c>
      <c r="F42" s="46">
        <f>IF(OR($A42="",$B42=""),"",'MPTO_working_2-way'!D41)</f>
        <v>2.1689385995572641</v>
      </c>
      <c r="G42" s="48">
        <f>IF(OR($A42="",$B42=""),"",'MPTO_working_2-way'!E41)</f>
        <v>1.8554769261437256</v>
      </c>
      <c r="H42" s="46">
        <f>IF(OR($A42="",$B42=""),"",'OddsRatio_working_2-way'!M41)</f>
        <v>2.1692256444309357</v>
      </c>
      <c r="I42" s="46">
        <f>IF(OR($A42="",$B42=""),"",'OddsRatio_working_2-way'!N41)</f>
        <v>1.8552669065744805</v>
      </c>
      <c r="J42" s="46">
        <f>IF('Log_working_2-way'!$D41="","",A42^('Log_working_2-way'!$D41))</f>
        <v>2.1724139714397546</v>
      </c>
      <c r="K42" s="48">
        <f>IF('Log_working_2-way'!$D41="","",B42^('Log_working_2-way'!$D41))</f>
        <v>1.8529410467292624</v>
      </c>
      <c r="L42" s="55">
        <f t="shared" si="9"/>
        <v>0.46253229974160204</v>
      </c>
      <c r="M42" s="55">
        <f t="shared" si="10"/>
        <v>0.53746770025839796</v>
      </c>
      <c r="N42" s="56">
        <v>139</v>
      </c>
      <c r="O42" s="56">
        <f t="shared" si="11"/>
        <v>72.17307692307692</v>
      </c>
      <c r="P42" s="56">
        <f t="shared" si="12"/>
        <v>61.346368715083798</v>
      </c>
      <c r="Q42" s="56">
        <f t="shared" si="13"/>
        <v>77.653631284916202</v>
      </c>
      <c r="R42" s="56">
        <f t="shared" si="14"/>
        <v>66.826923076923066</v>
      </c>
      <c r="S42" s="57">
        <f t="shared" si="15"/>
        <v>-5.4805543618392818</v>
      </c>
      <c r="T42" s="57">
        <f t="shared" si="16"/>
        <v>-5.4805543618392676</v>
      </c>
      <c r="U42" t="s">
        <v>315</v>
      </c>
      <c r="V42" t="s">
        <v>316</v>
      </c>
      <c r="W42" t="s">
        <v>264</v>
      </c>
      <c r="X42" t="s">
        <v>362</v>
      </c>
      <c r="Y42" s="59" t="s">
        <v>376</v>
      </c>
    </row>
    <row r="43" spans="1:25" ht="15" x14ac:dyDescent="0.25">
      <c r="A43">
        <v>2.16</v>
      </c>
      <c r="B43">
        <v>1.74</v>
      </c>
      <c r="C43" s="45">
        <f t="shared" si="0"/>
        <v>3.7675606641123682E-2</v>
      </c>
      <c r="D43" s="46">
        <f>IF(OR($A43="",$B43=""),"",A43*'MPTO_working_2-way'!$G42)</f>
        <v>2.2413793103448274</v>
      </c>
      <c r="E43" s="48">
        <f>IF(OR($A43="",$B43=""),"",B43*'MPTO_working_2-way'!$G42)</f>
        <v>1.8055555555555551</v>
      </c>
      <c r="F43" s="46">
        <f>IF(OR($A43="",$B43=""),"",'MPTO_working_2-way'!D42)</f>
        <v>2.2516175413371671</v>
      </c>
      <c r="G43" s="48">
        <f>IF(OR($A43="",$B43=""),"",'MPTO_working_2-way'!E42)</f>
        <v>1.7989661114302122</v>
      </c>
      <c r="H43" s="46">
        <f>IF(OR($A43="",$B43=""),"",'OddsRatio_working_2-way'!M42)</f>
        <v>2.2520253861514017</v>
      </c>
      <c r="I43" s="46">
        <f>IF(OR($A43="",$B43=""),"",'OddsRatio_working_2-way'!N42)</f>
        <v>1.7987058497862392</v>
      </c>
      <c r="J43" s="46">
        <f>IF('Log_working_2-way'!$D42="","",A43^('Log_working_2-way'!$D42))</f>
        <v>2.2567451068476951</v>
      </c>
      <c r="K43" s="48">
        <f>IF('Log_working_2-way'!$D42="","",B43^('Log_working_2-way'!$D42))</f>
        <v>1.7957063007853538</v>
      </c>
      <c r="L43" s="55">
        <f t="shared" si="9"/>
        <v>0.44615384615384618</v>
      </c>
      <c r="M43" s="55">
        <f t="shared" si="10"/>
        <v>0.55384615384615399</v>
      </c>
      <c r="N43" s="56">
        <v>140</v>
      </c>
      <c r="O43" s="56">
        <f t="shared" si="11"/>
        <v>75.18518518518519</v>
      </c>
      <c r="P43" s="56">
        <f t="shared" si="12"/>
        <v>59.540229885057464</v>
      </c>
      <c r="Q43" s="56">
        <f t="shared" si="13"/>
        <v>80.459770114942529</v>
      </c>
      <c r="R43" s="56">
        <f t="shared" si="14"/>
        <v>64.81481481481481</v>
      </c>
      <c r="S43" s="57">
        <f t="shared" si="15"/>
        <v>-5.2745849297573386</v>
      </c>
      <c r="T43" s="57">
        <f t="shared" si="16"/>
        <v>-5.2745849297573457</v>
      </c>
      <c r="U43" t="s">
        <v>317</v>
      </c>
      <c r="V43" t="s">
        <v>227</v>
      </c>
      <c r="W43" t="s">
        <v>264</v>
      </c>
      <c r="X43" t="s">
        <v>362</v>
      </c>
      <c r="Y43" s="59" t="s">
        <v>377</v>
      </c>
    </row>
    <row r="44" spans="1:25" ht="15" x14ac:dyDescent="0.25">
      <c r="A44">
        <v>1.99</v>
      </c>
      <c r="B44">
        <v>1.87</v>
      </c>
      <c r="C44" s="45">
        <f t="shared" si="0"/>
        <v>3.7271921102840277E-2</v>
      </c>
      <c r="D44" s="46">
        <f>IF(OR($A44="",$B44=""),"",A44*'MPTO_working_2-way'!$G43)</f>
        <v>2.0641711229946522</v>
      </c>
      <c r="E44" s="48">
        <f>IF(OR($A44="",$B44=""),"",B44*'MPTO_working_2-way'!$G43)</f>
        <v>1.9396984924623115</v>
      </c>
      <c r="F44" s="46">
        <f>IF(OR($A44="",$B44=""),"",'MPTO_working_2-way'!D43)</f>
        <v>2.06664260128287</v>
      </c>
      <c r="G44" s="48">
        <f>IF(OR($A44="",$B44=""),"",'MPTO_working_2-way'!E43)</f>
        <v>1.937521151693437</v>
      </c>
      <c r="H44" s="46">
        <f>IF(OR($A44="",$B44=""),"",'OddsRatio_working_2-way'!M43)</f>
        <v>2.0667385033281396</v>
      </c>
      <c r="I44" s="46">
        <f>IF(OR($A44="",$B44=""),"",'OddsRatio_working_2-way'!N43)</f>
        <v>1.9374368665610926</v>
      </c>
      <c r="J44" s="46">
        <f>IF('Log_working_2-way'!$D43="","",A44^('Log_working_2-way'!$D43))</f>
        <v>2.067869472921922</v>
      </c>
      <c r="K44" s="48">
        <f>IF('Log_working_2-way'!$D43="","",B44^('Log_working_2-way'!$D43))</f>
        <v>1.9364440368013198</v>
      </c>
      <c r="L44" s="55">
        <f t="shared" si="9"/>
        <v>0.48445595854922285</v>
      </c>
      <c r="M44" s="55">
        <f t="shared" si="10"/>
        <v>0.51554404145077726</v>
      </c>
      <c r="N44" s="56">
        <v>141</v>
      </c>
      <c r="O44" s="56">
        <f t="shared" si="11"/>
        <v>70.14572864321606</v>
      </c>
      <c r="P44" s="56">
        <f t="shared" si="12"/>
        <v>65.598930481283418</v>
      </c>
      <c r="Q44" s="56">
        <f t="shared" si="13"/>
        <v>75.401069518716568</v>
      </c>
      <c r="R44" s="56">
        <f t="shared" si="14"/>
        <v>70.854271356783912</v>
      </c>
      <c r="S44" s="57">
        <f t="shared" si="15"/>
        <v>-5.255340875500508</v>
      </c>
      <c r="T44" s="57">
        <f t="shared" si="16"/>
        <v>-5.2553408755004938</v>
      </c>
      <c r="U44" t="s">
        <v>318</v>
      </c>
      <c r="V44" t="s">
        <v>319</v>
      </c>
      <c r="W44" t="s">
        <v>265</v>
      </c>
      <c r="X44" t="s">
        <v>362</v>
      </c>
      <c r="Y44" s="59" t="s">
        <v>370</v>
      </c>
    </row>
    <row r="45" spans="1:25" ht="15" x14ac:dyDescent="0.25">
      <c r="A45">
        <v>1.93</v>
      </c>
      <c r="B45">
        <v>1.92</v>
      </c>
      <c r="C45" s="45">
        <f t="shared" si="0"/>
        <v>3.8968048359240282E-2</v>
      </c>
      <c r="D45" s="46">
        <f>IF(OR($A45="",$B45=""),"",A45*'MPTO_working_2-way'!$G44)</f>
        <v>2.0052083333333335</v>
      </c>
      <c r="E45" s="48">
        <f>IF(OR($A45="",$B45=""),"",B45*'MPTO_working_2-way'!$G44)</f>
        <v>1.9948186528497414</v>
      </c>
      <c r="F45" s="46">
        <f>IF(OR($A45="",$B45=""),"",'MPTO_working_2-way'!D44)</f>
        <v>2.0054118411083453</v>
      </c>
      <c r="G45" s="48">
        <f>IF(OR($A45="",$B45=""),"",'MPTO_working_2-way'!E44)</f>
        <v>1.9946172892668752</v>
      </c>
      <c r="H45" s="46">
        <f>IF(OR($A45="",$B45=""),"",'OddsRatio_working_2-way'!M44)</f>
        <v>2.0054200938997546</v>
      </c>
      <c r="I45" s="46">
        <f>IF(OR($A45="",$B45=""),"",'OddsRatio_working_2-way'!N44)</f>
        <v>1.9946091251481448</v>
      </c>
      <c r="J45" s="46">
        <f>IF('Log_working_2-way'!$D44="","",A45^('Log_working_2-way'!$D44))</f>
        <v>2.0055131845379748</v>
      </c>
      <c r="K45" s="48">
        <f>IF('Log_working_2-way'!$D44="","",B45^('Log_working_2-way'!$D44))</f>
        <v>1.9945170440100763</v>
      </c>
      <c r="L45" s="55">
        <f t="shared" si="9"/>
        <v>0.49870129870129865</v>
      </c>
      <c r="M45" s="55">
        <f t="shared" si="10"/>
        <v>0.50129870129870124</v>
      </c>
      <c r="N45" s="56">
        <v>142</v>
      </c>
      <c r="O45" s="56">
        <f t="shared" si="11"/>
        <v>68.424870466321252</v>
      </c>
      <c r="P45" s="56">
        <f t="shared" si="12"/>
        <v>68.041666666666671</v>
      </c>
      <c r="Q45" s="56">
        <f t="shared" si="13"/>
        <v>73.958333333333343</v>
      </c>
      <c r="R45" s="56">
        <f t="shared" si="14"/>
        <v>73.575129533678762</v>
      </c>
      <c r="S45" s="57">
        <f t="shared" si="15"/>
        <v>-5.5334628670120907</v>
      </c>
      <c r="T45" s="57">
        <f t="shared" si="16"/>
        <v>-5.5334628670120907</v>
      </c>
      <c r="U45" t="s">
        <v>320</v>
      </c>
      <c r="V45" t="s">
        <v>258</v>
      </c>
      <c r="W45" t="s">
        <v>265</v>
      </c>
      <c r="X45" t="s">
        <v>362</v>
      </c>
      <c r="Y45" s="59" t="s">
        <v>379</v>
      </c>
    </row>
    <row r="46" spans="1:25" ht="15" x14ac:dyDescent="0.25">
      <c r="A46">
        <v>1.78</v>
      </c>
      <c r="B46">
        <v>2.08</v>
      </c>
      <c r="C46" s="45">
        <f t="shared" si="0"/>
        <v>4.2566983578219642E-2</v>
      </c>
      <c r="D46" s="46">
        <f>IF(OR($A46="",$B46=""),"",A46*'MPTO_working_2-way'!$G45)</f>
        <v>1.8557692307692311</v>
      </c>
      <c r="E46" s="48">
        <f>IF(OR($A46="",$B46=""),"",B46*'MPTO_working_2-way'!$G45)</f>
        <v>2.1685393258426968</v>
      </c>
      <c r="F46" s="46">
        <f>IF(OR($A46="",$B46=""),"",'MPTO_working_2-way'!D45)</f>
        <v>1.8500899460323807</v>
      </c>
      <c r="G46" s="48">
        <f>IF(OR($A46="",$B46=""),"",'MPTO_working_2-way'!E45)</f>
        <v>2.1763461086292031</v>
      </c>
      <c r="H46" s="46">
        <f>IF(OR($A46="",$B46=""),"",'OddsRatio_working_2-way'!M45)</f>
        <v>1.8498365855987975</v>
      </c>
      <c r="I46" s="46">
        <f>IF(OR($A46="",$B46=""),"",'OddsRatio_working_2-way'!N45)</f>
        <v>2.1766968108291049</v>
      </c>
      <c r="J46" s="46">
        <f>IF('Log_working_2-way'!$D45="","",A46^('Log_working_2-way'!$D45))</f>
        <v>1.8472406840805713</v>
      </c>
      <c r="K46" s="48">
        <f>IF('Log_working_2-way'!$D45="","",B46^('Log_working_2-way'!$D45))</f>
        <v>2.180302148833781</v>
      </c>
      <c r="L46" s="55">
        <f t="shared" si="9"/>
        <v>0.53886010362694292</v>
      </c>
      <c r="M46" s="55">
        <f t="shared" si="10"/>
        <v>0.46113989637305697</v>
      </c>
      <c r="N46" s="56">
        <v>143</v>
      </c>
      <c r="O46" s="56">
        <f t="shared" si="11"/>
        <v>62.662921348314605</v>
      </c>
      <c r="P46" s="56">
        <f t="shared" si="12"/>
        <v>74.249999999999986</v>
      </c>
      <c r="Q46" s="56">
        <f t="shared" si="13"/>
        <v>68.75</v>
      </c>
      <c r="R46" s="56">
        <f t="shared" si="14"/>
        <v>80.337078651685403</v>
      </c>
      <c r="S46" s="57">
        <f t="shared" si="15"/>
        <v>-6.0870786516853954</v>
      </c>
      <c r="T46" s="57">
        <f t="shared" si="16"/>
        <v>-6.0870786516854167</v>
      </c>
      <c r="U46" t="s">
        <v>260</v>
      </c>
      <c r="V46" t="s">
        <v>321</v>
      </c>
      <c r="W46" t="s">
        <v>265</v>
      </c>
      <c r="X46" t="s">
        <v>362</v>
      </c>
      <c r="Y46" s="59" t="s">
        <v>374</v>
      </c>
    </row>
    <row r="47" spans="1:25" ht="15" x14ac:dyDescent="0.25">
      <c r="A47">
        <v>2</v>
      </c>
      <c r="B47">
        <v>1.85</v>
      </c>
      <c r="C47" s="45">
        <f t="shared" si="0"/>
        <v>4.0540540540540349E-2</v>
      </c>
      <c r="D47" s="46">
        <f>IF(OR($A47="",$B47=""),"",A47*'MPTO_working_2-way'!$G46)</f>
        <v>2.0810810810810807</v>
      </c>
      <c r="E47" s="48">
        <f>IF(OR($A47="",$B47=""),"",B47*'MPTO_working_2-way'!$G46)</f>
        <v>1.9249999999999998</v>
      </c>
      <c r="F47" s="46">
        <f>IF(OR($A47="",$B47=""),"",'MPTO_working_2-way'!D46)</f>
        <v>2.0845070422535206</v>
      </c>
      <c r="G47" s="48">
        <f>IF(OR($A47="",$B47=""),"",'MPTO_working_2-way'!E46)</f>
        <v>1.9220779220779218</v>
      </c>
      <c r="H47" s="46">
        <f>IF(OR($A47="",$B47=""),"",'OddsRatio_working_2-way'!M46)</f>
        <v>2.0846522890932806</v>
      </c>
      <c r="I47" s="46">
        <f>IF(OR($A47="",$B47=""),"",'OddsRatio_working_2-way'!N46)</f>
        <v>1.9219544457292885</v>
      </c>
      <c r="J47" s="46">
        <f>IF('Log_working_2-way'!$D46="","",A47^('Log_working_2-way'!$D46))</f>
        <v>2.086225702151145</v>
      </c>
      <c r="K47" s="48">
        <f>IF('Log_working_2-way'!$D46="","",B47^('Log_working_2-way'!$D46))</f>
        <v>1.9206189818740487</v>
      </c>
      <c r="L47" s="55">
        <f t="shared" si="9"/>
        <v>0.48051948051948062</v>
      </c>
      <c r="M47" s="55">
        <f t="shared" si="10"/>
        <v>0.51948051948051954</v>
      </c>
      <c r="N47" s="56">
        <v>144</v>
      </c>
      <c r="O47" s="56">
        <f t="shared" si="11"/>
        <v>72</v>
      </c>
      <c r="P47" s="56">
        <f t="shared" si="12"/>
        <v>66.162162162162176</v>
      </c>
      <c r="Q47" s="56">
        <f t="shared" si="13"/>
        <v>77.837837837837824</v>
      </c>
      <c r="R47" s="56">
        <f t="shared" si="14"/>
        <v>72</v>
      </c>
      <c r="S47" s="57">
        <f t="shared" si="15"/>
        <v>-5.8378378378378244</v>
      </c>
      <c r="T47" s="57">
        <f t="shared" si="16"/>
        <v>-5.8378378378378244</v>
      </c>
      <c r="U47" t="s">
        <v>257</v>
      </c>
      <c r="V47" t="s">
        <v>259</v>
      </c>
      <c r="W47" t="s">
        <v>265</v>
      </c>
      <c r="X47" t="s">
        <v>362</v>
      </c>
      <c r="Y47" s="59" t="s">
        <v>375</v>
      </c>
    </row>
    <row r="48" spans="1:25" ht="15" x14ac:dyDescent="0.25">
      <c r="A48">
        <v>1.59</v>
      </c>
      <c r="B48">
        <v>2.42</v>
      </c>
      <c r="C48" s="45">
        <f t="shared" si="0"/>
        <v>4.21539581059307E-2</v>
      </c>
      <c r="D48" s="46">
        <f>IF(OR($A48="",$B48=""),"",A48*'MPTO_working_2-way'!$G47)</f>
        <v>1.6570247933884299</v>
      </c>
      <c r="E48" s="48">
        <f>IF(OR($A48="",$B48=""),"",B48*'MPTO_working_2-way'!$G47)</f>
        <v>2.5220125786163523</v>
      </c>
      <c r="F48" s="46">
        <f>IF(OR($A48="",$B48=""),"",'MPTO_working_2-way'!D47)</f>
        <v>1.6451323271623415</v>
      </c>
      <c r="G48" s="48">
        <f>IF(OR($A48="",$B48=""),"",'MPTO_working_2-way'!E47)</f>
        <v>2.5500695871164427</v>
      </c>
      <c r="H48" s="46">
        <f>IF(OR($A48="",$B48=""),"",'OddsRatio_working_2-way'!M47)</f>
        <v>1.6445874321971223</v>
      </c>
      <c r="I48" s="46">
        <f>IF(OR($A48="",$B48=""),"",'OddsRatio_working_2-way'!N47)</f>
        <v>2.5513799215591741</v>
      </c>
      <c r="J48" s="46">
        <f>IF('Log_working_2-way'!$D47="","",A48^('Log_working_2-way'!$D47))</f>
        <v>1.6391536337391139</v>
      </c>
      <c r="K48" s="48">
        <f>IF('Log_working_2-way'!$D47="","",B48^('Log_working_2-way'!$D47))</f>
        <v>2.5645690601012014</v>
      </c>
      <c r="L48" s="55">
        <f t="shared" si="9"/>
        <v>0.60349127182044882</v>
      </c>
      <c r="M48" s="55">
        <f t="shared" si="10"/>
        <v>0.39650872817955113</v>
      </c>
      <c r="N48" s="56">
        <v>145</v>
      </c>
      <c r="O48" s="56">
        <f t="shared" si="11"/>
        <v>53.805031446540887</v>
      </c>
      <c r="P48" s="56">
        <f t="shared" si="12"/>
        <v>85.08264462809916</v>
      </c>
      <c r="Q48" s="56">
        <f t="shared" si="13"/>
        <v>59.917355371900825</v>
      </c>
      <c r="R48" s="56">
        <f t="shared" si="14"/>
        <v>91.19496855345912</v>
      </c>
      <c r="S48" s="57">
        <f t="shared" si="15"/>
        <v>-6.112323925359938</v>
      </c>
      <c r="T48" s="57">
        <f t="shared" si="16"/>
        <v>-6.1123239253599593</v>
      </c>
      <c r="U48" t="s">
        <v>322</v>
      </c>
      <c r="V48" t="s">
        <v>323</v>
      </c>
      <c r="W48" t="s">
        <v>265</v>
      </c>
      <c r="X48" t="s">
        <v>362</v>
      </c>
      <c r="Y48" s="59" t="s">
        <v>382</v>
      </c>
    </row>
    <row r="49" spans="1:25" ht="15" x14ac:dyDescent="0.25">
      <c r="A49">
        <v>1.61</v>
      </c>
      <c r="B49">
        <v>2.36</v>
      </c>
      <c r="C49" s="45">
        <f t="shared" si="0"/>
        <v>4.4846825981682326E-2</v>
      </c>
      <c r="D49" s="46">
        <f>IF(OR($A49="",$B49=""),"",A49*'MPTO_working_2-way'!$G48)</f>
        <v>1.6822033898305087</v>
      </c>
      <c r="E49" s="48">
        <f>IF(OR($A49="",$B49=""),"",B49*'MPTO_working_2-way'!$G48)</f>
        <v>2.4658385093167703</v>
      </c>
      <c r="F49" s="46">
        <f>IF(OR($A49="",$B49=""),"",'MPTO_working_2-way'!D48)</f>
        <v>1.6703006857745737</v>
      </c>
      <c r="G49" s="48">
        <f>IF(OR($A49="",$B49=""),"",'MPTO_working_2-way'!E48)</f>
        <v>2.4918677859391396</v>
      </c>
      <c r="H49" s="46">
        <f>IF(OR($A49="",$B49=""),"",'OddsRatio_working_2-way'!M48)</f>
        <v>1.6697233845138648</v>
      </c>
      <c r="I49" s="46">
        <f>IF(OR($A49="",$B49=""),"",'OddsRatio_working_2-way'!N48)</f>
        <v>2.4931537753095996</v>
      </c>
      <c r="J49" s="46">
        <f>IF('Log_working_2-way'!$D48="","",A49^('Log_working_2-way'!$D48))</f>
        <v>1.6642785352461773</v>
      </c>
      <c r="K49" s="48">
        <f>IF('Log_working_2-way'!$D48="","",B49^('Log_working_2-way'!$D48))</f>
        <v>2.5053926130981345</v>
      </c>
      <c r="L49" s="55">
        <f t="shared" si="9"/>
        <v>0.59445843828715361</v>
      </c>
      <c r="M49" s="55">
        <f t="shared" si="10"/>
        <v>0.40554156171284633</v>
      </c>
      <c r="N49" s="56">
        <v>146</v>
      </c>
      <c r="O49" s="56">
        <f t="shared" si="11"/>
        <v>55.316770186335404</v>
      </c>
      <c r="P49" s="56">
        <f t="shared" si="12"/>
        <v>84.13559322033899</v>
      </c>
      <c r="Q49" s="56">
        <f t="shared" si="13"/>
        <v>61.864406779661024</v>
      </c>
      <c r="R49" s="56">
        <f t="shared" si="14"/>
        <v>90.683229813664596</v>
      </c>
      <c r="S49" s="57">
        <f t="shared" si="15"/>
        <v>-6.5476365933256204</v>
      </c>
      <c r="T49" s="57">
        <f t="shared" si="16"/>
        <v>-6.5476365933256062</v>
      </c>
      <c r="U49" t="s">
        <v>324</v>
      </c>
      <c r="V49" t="s">
        <v>325</v>
      </c>
      <c r="W49" t="s">
        <v>265</v>
      </c>
      <c r="X49" t="s">
        <v>362</v>
      </c>
      <c r="Y49" s="59" t="s">
        <v>385</v>
      </c>
    </row>
    <row r="50" spans="1:25" ht="15" x14ac:dyDescent="0.25">
      <c r="A50">
        <v>1.85</v>
      </c>
      <c r="B50">
        <v>2</v>
      </c>
      <c r="C50" s="45">
        <f t="shared" si="0"/>
        <v>4.0540540540540349E-2</v>
      </c>
      <c r="D50" s="46">
        <f>IF(OR($A50="",$B50=""),"",A50*'MPTO_working_2-way'!$G49)</f>
        <v>1.9249999999999998</v>
      </c>
      <c r="E50" s="48">
        <f>IF(OR($A50="",$B50=""),"",B50*'MPTO_working_2-way'!$G49)</f>
        <v>2.0810810810810807</v>
      </c>
      <c r="F50" s="46">
        <f>IF(OR($A50="",$B50=""),"",'MPTO_working_2-way'!D49)</f>
        <v>1.9220779220779218</v>
      </c>
      <c r="G50" s="48">
        <f>IF(OR($A50="",$B50=""),"",'MPTO_working_2-way'!E49)</f>
        <v>2.0845070422535206</v>
      </c>
      <c r="H50" s="46">
        <f>IF(OR($A50="",$B50=""),"",'OddsRatio_working_2-way'!M49)</f>
        <v>1.9219544457292885</v>
      </c>
      <c r="I50" s="46">
        <f>IF(OR($A50="",$B50=""),"",'OddsRatio_working_2-way'!N49)</f>
        <v>2.0846522890932806</v>
      </c>
      <c r="J50" s="46">
        <f>IF('Log_working_2-way'!$D49="","",A50^('Log_working_2-way'!$D49))</f>
        <v>1.9206189818740487</v>
      </c>
      <c r="K50" s="48">
        <f>IF('Log_working_2-way'!$D49="","",B50^('Log_working_2-way'!$D49))</f>
        <v>2.086225702151145</v>
      </c>
      <c r="L50" s="55">
        <f t="shared" si="9"/>
        <v>0.51948051948051954</v>
      </c>
      <c r="M50" s="55">
        <f t="shared" si="10"/>
        <v>0.48051948051948062</v>
      </c>
      <c r="N50" s="56">
        <v>147</v>
      </c>
      <c r="O50" s="56">
        <f t="shared" si="11"/>
        <v>67.540540540540519</v>
      </c>
      <c r="P50" s="56">
        <f t="shared" si="12"/>
        <v>73.5</v>
      </c>
      <c r="Q50" s="56">
        <f t="shared" si="13"/>
        <v>73.5</v>
      </c>
      <c r="R50" s="56">
        <f t="shared" si="14"/>
        <v>79.459459459459453</v>
      </c>
      <c r="S50" s="57">
        <f t="shared" si="15"/>
        <v>-5.959459459459481</v>
      </c>
      <c r="T50" s="57">
        <f t="shared" si="16"/>
        <v>-5.9594594594594525</v>
      </c>
      <c r="U50" t="s">
        <v>326</v>
      </c>
      <c r="V50" t="s">
        <v>327</v>
      </c>
      <c r="W50" t="s">
        <v>265</v>
      </c>
      <c r="X50" t="s">
        <v>362</v>
      </c>
      <c r="Y50" s="59" t="s">
        <v>386</v>
      </c>
    </row>
    <row r="51" spans="1:25" ht="15" x14ac:dyDescent="0.25">
      <c r="A51">
        <v>2.04</v>
      </c>
      <c r="B51">
        <v>1.82</v>
      </c>
      <c r="C51" s="45">
        <f t="shared" si="0"/>
        <v>3.9646627881921859E-2</v>
      </c>
      <c r="D51" s="46">
        <f>IF(OR($A51="",$B51=""),"",A51*'MPTO_working_2-way'!$G50)</f>
        <v>2.1208791208791204</v>
      </c>
      <c r="E51" s="48">
        <f>IF(OR($A51="",$B51=""),"",B51*'MPTO_working_2-way'!$G50)</f>
        <v>1.8921568627450978</v>
      </c>
      <c r="F51" s="46">
        <f>IF(OR($A51="",$B51=""),"",'MPTO_working_2-way'!D50)</f>
        <v>2.1259734310581764</v>
      </c>
      <c r="G51" s="48">
        <f>IF(OR($A51="",$B51=""),"",'MPTO_working_2-way'!E50)</f>
        <v>1.8881204231082178</v>
      </c>
      <c r="H51" s="46">
        <f>IF(OR($A51="",$B51=""),"",'OddsRatio_working_2-way'!M50)</f>
        <v>2.1261850127429458</v>
      </c>
      <c r="I51" s="46">
        <f>IF(OR($A51="",$B51=""),"",'OddsRatio_working_2-way'!N50)</f>
        <v>1.8879535677396304</v>
      </c>
      <c r="J51" s="46">
        <f>IF('Log_working_2-way'!$D50="","",A51^('Log_working_2-way'!$D50))</f>
        <v>2.1285262460371768</v>
      </c>
      <c r="K51" s="48">
        <f>IF('Log_working_2-way'!$D50="","",B51^('Log_working_2-way'!$D50))</f>
        <v>1.8861114249769011</v>
      </c>
      <c r="L51" s="55">
        <f t="shared" si="9"/>
        <v>0.47150259067357525</v>
      </c>
      <c r="M51" s="55">
        <f t="shared" si="10"/>
        <v>0.52849740932642497</v>
      </c>
      <c r="N51" s="56">
        <v>148</v>
      </c>
      <c r="O51" s="56">
        <f t="shared" si="11"/>
        <v>75.450980392156865</v>
      </c>
      <c r="P51" s="56">
        <f t="shared" si="12"/>
        <v>66.681318681318686</v>
      </c>
      <c r="Q51" s="56">
        <f t="shared" si="13"/>
        <v>81.318681318681314</v>
      </c>
      <c r="R51" s="56">
        <f t="shared" si="14"/>
        <v>72.549019607843135</v>
      </c>
      <c r="S51" s="57">
        <f t="shared" si="15"/>
        <v>-5.8677009265244493</v>
      </c>
      <c r="T51" s="57">
        <f t="shared" si="16"/>
        <v>-5.8677009265244493</v>
      </c>
      <c r="U51" t="s">
        <v>328</v>
      </c>
      <c r="V51" t="s">
        <v>329</v>
      </c>
      <c r="W51" t="s">
        <v>265</v>
      </c>
      <c r="X51" t="s">
        <v>362</v>
      </c>
      <c r="Y51" s="59" t="s">
        <v>377</v>
      </c>
    </row>
    <row r="52" spans="1:25" ht="15" x14ac:dyDescent="0.25">
      <c r="A52">
        <v>1.51</v>
      </c>
      <c r="B52">
        <v>2.66</v>
      </c>
      <c r="C52" s="45">
        <f t="shared" si="0"/>
        <v>3.8191505253199143E-2</v>
      </c>
      <c r="D52" s="46">
        <f>IF(OR($A52="",$B52=""),"",A52*'MPTO_working_2-way'!$G51)</f>
        <v>1.5676691729323307</v>
      </c>
      <c r="E52" s="48">
        <f>IF(OR($A52="",$B52=""),"",B52*'MPTO_working_2-way'!$G51)</f>
        <v>2.76158940397351</v>
      </c>
      <c r="F52" s="46">
        <f>IF(OR($A52="",$B52=""),"",'MPTO_working_2-way'!D51)</f>
        <v>1.5548329655866526</v>
      </c>
      <c r="G52" s="48">
        <f>IF(OR($A52="",$B52=""),"",'MPTO_working_2-way'!E51)</f>
        <v>2.802344240563734</v>
      </c>
      <c r="H52" s="46">
        <f>IF(OR($A52="",$B52=""),"",'OddsRatio_working_2-way'!M51)</f>
        <v>1.5542823429107684</v>
      </c>
      <c r="I52" s="46">
        <f>IF(OR($A52="",$B52=""),"",'OddsRatio_working_2-way'!N51)</f>
        <v>2.8041346847683837</v>
      </c>
      <c r="J52" s="46">
        <f>IF('Log_working_2-way'!$D51="","",A52^('Log_working_2-way'!$D51))</f>
        <v>1.5484113072488479</v>
      </c>
      <c r="K52" s="48">
        <f>IF('Log_working_2-way'!$D51="","",B52^('Log_working_2-way'!$D51))</f>
        <v>2.8234489092067649</v>
      </c>
      <c r="L52" s="55">
        <f t="shared" si="9"/>
        <v>0.63788968824940051</v>
      </c>
      <c r="M52" s="55">
        <f t="shared" si="10"/>
        <v>0.36211031175059949</v>
      </c>
      <c r="N52" s="56">
        <v>149</v>
      </c>
      <c r="O52" s="56">
        <f t="shared" si="11"/>
        <v>50.32450331125829</v>
      </c>
      <c r="P52" s="56">
        <f t="shared" si="12"/>
        <v>92.984962406015043</v>
      </c>
      <c r="Q52" s="56">
        <f t="shared" si="13"/>
        <v>56.015037593984957</v>
      </c>
      <c r="R52" s="56">
        <f t="shared" si="14"/>
        <v>98.675496688741731</v>
      </c>
      <c r="S52" s="57">
        <f t="shared" si="15"/>
        <v>-5.6905342827266665</v>
      </c>
      <c r="T52" s="57">
        <f t="shared" si="16"/>
        <v>-5.6905342827266878</v>
      </c>
      <c r="U52" t="s">
        <v>243</v>
      </c>
      <c r="V52" t="s">
        <v>249</v>
      </c>
      <c r="W52" t="s">
        <v>269</v>
      </c>
      <c r="X52" t="s">
        <v>362</v>
      </c>
      <c r="Y52" s="59" t="s">
        <v>371</v>
      </c>
    </row>
    <row r="53" spans="1:25" ht="15" x14ac:dyDescent="0.25">
      <c r="A53">
        <v>2.4500000000000002</v>
      </c>
      <c r="B53">
        <v>1.6</v>
      </c>
      <c r="C53" s="45">
        <f t="shared" si="0"/>
        <v>3.3163265306122458E-2</v>
      </c>
      <c r="D53" s="46">
        <f>IF(OR($A53="",$B53=""),"",A53*'MPTO_working_2-way'!$G52)</f>
        <v>2.53125</v>
      </c>
      <c r="E53" s="48">
        <f>IF(OR($A53="",$B53=""),"",B53*'MPTO_working_2-way'!$G52)</f>
        <v>1.653061224489796</v>
      </c>
      <c r="F53" s="46">
        <f>IF(OR($A53="",$B53=""),"",'MPTO_working_2-way'!D52)</f>
        <v>2.5537459283387625</v>
      </c>
      <c r="G53" s="48">
        <f>IF(OR($A53="",$B53=""),"",'MPTO_working_2-way'!E52)</f>
        <v>1.6436058700209644</v>
      </c>
      <c r="H53" s="46">
        <f>IF(OR($A53="",$B53=""),"",'OddsRatio_working_2-way'!M52)</f>
        <v>2.5545631755148031</v>
      </c>
      <c r="I53" s="46">
        <f>IF(OR($A53="",$B53=""),"",'OddsRatio_working_2-way'!N52)</f>
        <v>1.643267520902677</v>
      </c>
      <c r="J53" s="46">
        <f>IF('Log_working_2-way'!$D52="","",A53^('Log_working_2-way'!$D52))</f>
        <v>2.5650213685886376</v>
      </c>
      <c r="K53" s="48">
        <f>IF('Log_working_2-way'!$D52="","",B53^('Log_working_2-way'!$D52))</f>
        <v>1.6389689112690746</v>
      </c>
      <c r="L53" s="55">
        <f t="shared" si="9"/>
        <v>0.39506172839506171</v>
      </c>
      <c r="M53" s="55">
        <f t="shared" si="10"/>
        <v>0.60493827160493829</v>
      </c>
      <c r="N53" s="56">
        <v>150</v>
      </c>
      <c r="O53" s="56">
        <f t="shared" si="11"/>
        <v>88.775510204081627</v>
      </c>
      <c r="P53" s="56">
        <f t="shared" si="12"/>
        <v>56.25</v>
      </c>
      <c r="Q53" s="56">
        <f t="shared" si="13"/>
        <v>93.75</v>
      </c>
      <c r="R53" s="56">
        <f t="shared" si="14"/>
        <v>61.224489795918359</v>
      </c>
      <c r="S53" s="57">
        <f t="shared" si="15"/>
        <v>-4.9744897959183731</v>
      </c>
      <c r="T53" s="57">
        <f t="shared" si="16"/>
        <v>-4.9744897959183589</v>
      </c>
      <c r="U53" t="s">
        <v>254</v>
      </c>
      <c r="V53" t="s">
        <v>248</v>
      </c>
      <c r="W53" t="s">
        <v>269</v>
      </c>
      <c r="X53" t="s">
        <v>362</v>
      </c>
      <c r="Y53" s="59" t="s">
        <v>378</v>
      </c>
    </row>
    <row r="54" spans="1:25" ht="15" x14ac:dyDescent="0.25">
      <c r="A54">
        <v>2.16</v>
      </c>
      <c r="B54">
        <v>1.74</v>
      </c>
      <c r="C54" s="45">
        <f t="shared" si="0"/>
        <v>3.7675606641123682E-2</v>
      </c>
      <c r="D54" s="46">
        <f>IF(OR($A54="",$B54=""),"",A54*'MPTO_working_2-way'!$G53)</f>
        <v>2.2413793103448274</v>
      </c>
      <c r="E54" s="48">
        <f>IF(OR($A54="",$B54=""),"",B54*'MPTO_working_2-way'!$G53)</f>
        <v>1.8055555555555551</v>
      </c>
      <c r="F54" s="46">
        <f>IF(OR($A54="",$B54=""),"",'MPTO_working_2-way'!D53)</f>
        <v>2.2516175413371671</v>
      </c>
      <c r="G54" s="48">
        <f>IF(OR($A54="",$B54=""),"",'MPTO_working_2-way'!E53)</f>
        <v>1.7989661114302122</v>
      </c>
      <c r="H54" s="46">
        <f>IF(OR($A54="",$B54=""),"",'OddsRatio_working_2-way'!M53)</f>
        <v>2.2520253861514017</v>
      </c>
      <c r="I54" s="46">
        <f>IF(OR($A54="",$B54=""),"",'OddsRatio_working_2-way'!N53)</f>
        <v>1.7987058497862392</v>
      </c>
      <c r="J54" s="46">
        <f>IF('Log_working_2-way'!$D53="","",A54^('Log_working_2-way'!$D53))</f>
        <v>2.2567451068476951</v>
      </c>
      <c r="K54" s="48">
        <f>IF('Log_working_2-way'!$D53="","",B54^('Log_working_2-way'!$D53))</f>
        <v>1.7957063007853538</v>
      </c>
      <c r="L54" s="55">
        <f t="shared" si="9"/>
        <v>0.44615384615384618</v>
      </c>
      <c r="M54" s="55">
        <f t="shared" si="10"/>
        <v>0.55384615384615399</v>
      </c>
      <c r="N54" s="56">
        <v>151</v>
      </c>
      <c r="O54" s="56">
        <f t="shared" si="11"/>
        <v>81.092592592592595</v>
      </c>
      <c r="P54" s="56">
        <f t="shared" si="12"/>
        <v>64.218390804597703</v>
      </c>
      <c r="Q54" s="56">
        <f t="shared" si="13"/>
        <v>86.781609195402297</v>
      </c>
      <c r="R54" s="56">
        <f t="shared" si="14"/>
        <v>69.907407407407405</v>
      </c>
      <c r="S54" s="57">
        <f t="shared" si="15"/>
        <v>-5.6890166028097013</v>
      </c>
      <c r="T54" s="57">
        <f t="shared" si="16"/>
        <v>-5.6890166028097013</v>
      </c>
      <c r="U54" t="s">
        <v>250</v>
      </c>
      <c r="V54" t="s">
        <v>244</v>
      </c>
      <c r="W54" t="s">
        <v>269</v>
      </c>
      <c r="X54" t="s">
        <v>362</v>
      </c>
      <c r="Y54" s="59" t="s">
        <v>379</v>
      </c>
    </row>
    <row r="55" spans="1:25" ht="15" x14ac:dyDescent="0.25">
      <c r="A55">
        <v>1.44</v>
      </c>
      <c r="B55">
        <v>2.85</v>
      </c>
      <c r="C55" s="45">
        <f t="shared" si="0"/>
        <v>4.5321637426900541E-2</v>
      </c>
      <c r="D55" s="46">
        <f>IF(OR($A55="",$B55=""),"",A55*'MPTO_working_2-way'!$G54)</f>
        <v>1.5052631578947366</v>
      </c>
      <c r="E55" s="48">
        <f>IF(OR($A55="",$B55=""),"",B55*'MPTO_working_2-way'!$G54)</f>
        <v>2.9791666666666665</v>
      </c>
      <c r="F55" s="46">
        <f>IF(OR($A55="",$B55=""),"",'MPTO_working_2-way'!D54)</f>
        <v>1.488574537540805</v>
      </c>
      <c r="G55" s="48">
        <f>IF(OR($A55="",$B55=""),"",'MPTO_working_2-way'!E54)</f>
        <v>3.0467706013363025</v>
      </c>
      <c r="H55" s="46">
        <f>IF(OR($A55="",$B55=""),"",'OddsRatio_working_2-way'!M54)</f>
        <v>1.4876862083736198</v>
      </c>
      <c r="I55" s="46">
        <f>IF(OR($A55="",$B55=""),"",'OddsRatio_working_2-way'!N54)</f>
        <v>3.0504988306618106</v>
      </c>
      <c r="J55" s="46">
        <f>IF('Log_working_2-way'!$D54="","",A55^('Log_working_2-way'!$D54))</f>
        <v>1.4799992855815352</v>
      </c>
      <c r="K55" s="48">
        <f>IF('Log_working_2-way'!$D54="","",B55^('Log_working_2-way'!$D54))</f>
        <v>3.0833364341063403</v>
      </c>
      <c r="L55" s="55">
        <f t="shared" si="9"/>
        <v>0.66433566433566438</v>
      </c>
      <c r="M55" s="55">
        <f t="shared" si="10"/>
        <v>0.33566433566433568</v>
      </c>
      <c r="N55" s="56">
        <v>152</v>
      </c>
      <c r="O55" s="56">
        <f t="shared" si="11"/>
        <v>46.444444444444443</v>
      </c>
      <c r="P55" s="56">
        <f t="shared" si="12"/>
        <v>98.666666666666657</v>
      </c>
      <c r="Q55" s="56">
        <f t="shared" si="13"/>
        <v>53.333333333333329</v>
      </c>
      <c r="R55" s="56">
        <f t="shared" si="14"/>
        <v>105.55555555555556</v>
      </c>
      <c r="S55" s="57">
        <f t="shared" si="15"/>
        <v>-6.8888888888888857</v>
      </c>
      <c r="T55" s="57">
        <f t="shared" si="16"/>
        <v>-6.8888888888888999</v>
      </c>
      <c r="U55" t="s">
        <v>246</v>
      </c>
      <c r="V55" t="s">
        <v>261</v>
      </c>
      <c r="W55" t="s">
        <v>269</v>
      </c>
      <c r="X55" t="s">
        <v>362</v>
      </c>
      <c r="Y55" s="59" t="s">
        <v>387</v>
      </c>
    </row>
    <row r="56" spans="1:25" ht="15" x14ac:dyDescent="0.25">
      <c r="A56">
        <v>2.36</v>
      </c>
      <c r="B56">
        <v>1.64</v>
      </c>
      <c r="C56" s="45">
        <f t="shared" si="0"/>
        <v>3.3484911120297722E-2</v>
      </c>
      <c r="D56" s="46">
        <f>IF(OR($A56="",$B56=""),"",A56*'MPTO_working_2-way'!$G55)</f>
        <v>2.4390243902439024</v>
      </c>
      <c r="E56" s="48">
        <f>IF(OR($A56="",$B56=""),"",B56*'MPTO_working_2-way'!$G55)</f>
        <v>1.6949152542372881</v>
      </c>
      <c r="F56" s="46">
        <f>IF(OR($A56="",$B56=""),"",'MPTO_working_2-way'!D55)</f>
        <v>2.4570848146267141</v>
      </c>
      <c r="G56" s="48">
        <f>IF(OR($A56="",$B56=""),"",'MPTO_working_2-way'!E55)</f>
        <v>1.6863018473335656</v>
      </c>
      <c r="H56" s="46">
        <f>IF(OR($A56="",$B56=""),"",'OddsRatio_working_2-way'!M55)</f>
        <v>2.4577379737113252</v>
      </c>
      <c r="I56" s="46">
        <f>IF(OR($A56="",$B56=""),"",'OddsRatio_working_2-way'!N55)</f>
        <v>1.6859943405700353</v>
      </c>
      <c r="J56" s="46">
        <f>IF('Log_working_2-way'!$D55="","",A56^('Log_working_2-way'!$D55))</f>
        <v>2.4661000827478752</v>
      </c>
      <c r="K56" s="48">
        <f>IF('Log_working_2-way'!$D55="","",B56^('Log_working_2-way'!$D55))</f>
        <v>1.6820816748919711</v>
      </c>
      <c r="L56" s="55">
        <f t="shared" si="9"/>
        <v>0.41000000000000003</v>
      </c>
      <c r="M56" s="55">
        <f t="shared" si="10"/>
        <v>0.59000000000000008</v>
      </c>
      <c r="N56" s="56">
        <v>153</v>
      </c>
      <c r="O56" s="56">
        <f t="shared" si="11"/>
        <v>88.169491525423723</v>
      </c>
      <c r="P56" s="56">
        <f t="shared" si="12"/>
        <v>59.707317073170721</v>
      </c>
      <c r="Q56" s="56">
        <f t="shared" si="13"/>
        <v>93.292682926829272</v>
      </c>
      <c r="R56" s="56">
        <f t="shared" si="14"/>
        <v>64.830508474576277</v>
      </c>
      <c r="S56" s="57">
        <f t="shared" si="15"/>
        <v>-5.1231914014055491</v>
      </c>
      <c r="T56" s="57">
        <f t="shared" si="16"/>
        <v>-5.1231914014055562</v>
      </c>
      <c r="U56" t="s">
        <v>253</v>
      </c>
      <c r="V56" t="s">
        <v>262</v>
      </c>
      <c r="W56" t="s">
        <v>269</v>
      </c>
      <c r="X56" t="s">
        <v>362</v>
      </c>
      <c r="Y56" s="59" t="s">
        <v>372</v>
      </c>
    </row>
    <row r="57" spans="1:25" ht="15" x14ac:dyDescent="0.25">
      <c r="A57">
        <v>2.31</v>
      </c>
      <c r="B57">
        <v>1.66</v>
      </c>
      <c r="C57" s="45">
        <f t="shared" si="0"/>
        <v>3.5310071454649705E-2</v>
      </c>
      <c r="D57" s="46">
        <f>IF(OR($A57="",$B57=""),"",A57*'MPTO_working_2-way'!$G56)</f>
        <v>2.3915662650602409</v>
      </c>
      <c r="E57" s="48">
        <f>IF(OR($A57="",$B57=""),"",B57*'MPTO_working_2-way'!$G56)</f>
        <v>1.7186147186147185</v>
      </c>
      <c r="F57" s="46">
        <f>IF(OR($A57="",$B57=""),"",'MPTO_working_2-way'!D56)</f>
        <v>2.4082145324373547</v>
      </c>
      <c r="G57" s="48">
        <f>IF(OR($A57="",$B57=""),"",'MPTO_working_2-way'!E56)</f>
        <v>1.7101190741649199</v>
      </c>
      <c r="H57" s="46">
        <f>IF(OR($A57="",$B57=""),"",'OddsRatio_working_2-way'!M56)</f>
        <v>2.4088465086191913</v>
      </c>
      <c r="I57" s="46">
        <f>IF(OR($A57="",$B57=""),"",'OddsRatio_working_2-way'!N56)</f>
        <v>1.7098005310600506</v>
      </c>
      <c r="J57" s="46">
        <f>IF('Log_working_2-way'!$D56="","",A57^('Log_working_2-way'!$D56))</f>
        <v>2.4165541184191208</v>
      </c>
      <c r="K57" s="48">
        <f>IF('Log_working_2-way'!$D56="","",B57^('Log_working_2-way'!$D56))</f>
        <v>1.7059384368003565</v>
      </c>
      <c r="L57" s="55">
        <f t="shared" si="9"/>
        <v>0.41813602015113349</v>
      </c>
      <c r="M57" s="55">
        <f t="shared" si="10"/>
        <v>0.58186397984886651</v>
      </c>
      <c r="N57" s="56">
        <v>154</v>
      </c>
      <c r="O57" s="56">
        <f t="shared" si="11"/>
        <v>87.333333333333343</v>
      </c>
      <c r="P57" s="56">
        <f t="shared" si="12"/>
        <v>61.2289156626506</v>
      </c>
      <c r="Q57" s="56">
        <f t="shared" si="13"/>
        <v>92.771084337349407</v>
      </c>
      <c r="R57" s="56">
        <f t="shared" si="14"/>
        <v>66.666666666666671</v>
      </c>
      <c r="S57" s="57">
        <f t="shared" si="15"/>
        <v>-5.4377510040160644</v>
      </c>
      <c r="T57" s="57">
        <f t="shared" si="16"/>
        <v>-5.4377510040160715</v>
      </c>
      <c r="U57" t="s">
        <v>245</v>
      </c>
      <c r="V57" t="s">
        <v>247</v>
      </c>
      <c r="W57" t="s">
        <v>269</v>
      </c>
      <c r="X57" t="s">
        <v>362</v>
      </c>
      <c r="Y57" s="59" t="s">
        <v>381</v>
      </c>
    </row>
    <row r="58" spans="1:25" ht="15" x14ac:dyDescent="0.25">
      <c r="A58">
        <v>1.73</v>
      </c>
      <c r="B58">
        <v>2.15</v>
      </c>
      <c r="C58" s="45">
        <f t="shared" si="0"/>
        <v>4.3150961150692391E-2</v>
      </c>
      <c r="D58" s="46">
        <f>IF(OR($A58="",$B58=""),"",A58*'MPTO_working_2-way'!$G57)</f>
        <v>1.8046511627906978</v>
      </c>
      <c r="E58" s="48">
        <f>IF(OR($A58="",$B58=""),"",B58*'MPTO_working_2-way'!$G57)</f>
        <v>2.2427745664739884</v>
      </c>
      <c r="F58" s="46">
        <f>IF(OR($A58="",$B58=""),"",'MPTO_working_2-way'!D57)</f>
        <v>1.7970769416596208</v>
      </c>
      <c r="G58" s="48">
        <f>IF(OR($A58="",$B58=""),"",'MPTO_working_2-way'!E57)</f>
        <v>2.2545840278830127</v>
      </c>
      <c r="H58" s="46">
        <f>IF(OR($A58="",$B58=""),"",'OddsRatio_working_2-way'!M57)</f>
        <v>1.7967324574131842</v>
      </c>
      <c r="I58" s="46">
        <f>IF(OR($A58="",$B58=""),"",'OddsRatio_working_2-way'!N57)</f>
        <v>2.2551264740070716</v>
      </c>
      <c r="J58" s="46">
        <f>IF('Log_working_2-way'!$D57="","",A58^('Log_working_2-way'!$D57))</f>
        <v>1.7932714228219797</v>
      </c>
      <c r="K58" s="48">
        <f>IF('Log_working_2-way'!$D57="","",B58^('Log_working_2-way'!$D57))</f>
        <v>2.2606025771636125</v>
      </c>
      <c r="L58" s="55">
        <f t="shared" si="9"/>
        <v>0.5541237113402061</v>
      </c>
      <c r="M58" s="55">
        <f t="shared" si="10"/>
        <v>0.44587628865979384</v>
      </c>
      <c r="N58" s="56">
        <v>155</v>
      </c>
      <c r="O58" s="56">
        <f t="shared" si="11"/>
        <v>65.404624277456634</v>
      </c>
      <c r="P58" s="56">
        <f t="shared" si="12"/>
        <v>82.906976744186039</v>
      </c>
      <c r="Q58" s="56">
        <f t="shared" si="13"/>
        <v>72.093023255813947</v>
      </c>
      <c r="R58" s="56">
        <f t="shared" si="14"/>
        <v>89.595375722543366</v>
      </c>
      <c r="S58" s="57">
        <f t="shared" si="15"/>
        <v>-6.6883989783573128</v>
      </c>
      <c r="T58" s="57">
        <f t="shared" si="16"/>
        <v>-6.688398978357327</v>
      </c>
      <c r="U58" t="s">
        <v>330</v>
      </c>
      <c r="V58" t="s">
        <v>331</v>
      </c>
      <c r="W58" t="s">
        <v>369</v>
      </c>
      <c r="X58" t="s">
        <v>362</v>
      </c>
      <c r="Y58" s="59" t="s">
        <v>388</v>
      </c>
    </row>
    <row r="59" spans="1:25" ht="15" x14ac:dyDescent="0.25">
      <c r="A59">
        <v>1.9</v>
      </c>
      <c r="B59">
        <v>1.95</v>
      </c>
      <c r="C59" s="45">
        <f t="shared" si="0"/>
        <v>3.9136302294197067E-2</v>
      </c>
      <c r="D59" s="46">
        <f>IF(OR($A59="",$B59=""),"",A59*'MPTO_working_2-way'!$G58)</f>
        <v>1.9743589743589742</v>
      </c>
      <c r="E59" s="48">
        <f>IF(OR($A59="",$B59=""),"",B59*'MPTO_working_2-way'!$G58)</f>
        <v>2.0263157894736841</v>
      </c>
      <c r="F59" s="46">
        <f>IF(OR($A59="",$B59=""),"",'MPTO_working_2-way'!D58)</f>
        <v>1.9733688415446073</v>
      </c>
      <c r="G59" s="48">
        <f>IF(OR($A59="",$B59=""),"",'MPTO_working_2-way'!E58)</f>
        <v>2.027359781121751</v>
      </c>
      <c r="H59" s="46">
        <f>IF(OR($A59="",$B59=""),"",'OddsRatio_working_2-way'!M58)</f>
        <v>1.9733285267845753</v>
      </c>
      <c r="I59" s="46">
        <f>IF(OR($A59="",$B59=""),"",'OddsRatio_working_2-way'!N58)</f>
        <v>2.0274023338281628</v>
      </c>
      <c r="J59" s="46">
        <f>IF('Log_working_2-way'!$D58="","",A59^('Log_working_2-way'!$D58))</f>
        <v>1.9728759519930477</v>
      </c>
      <c r="K59" s="48">
        <f>IF('Log_working_2-way'!$D58="","",B59^('Log_working_2-way'!$D58))</f>
        <v>2.02788027389437</v>
      </c>
      <c r="L59" s="55">
        <f t="shared" si="9"/>
        <v>0.50649350649350655</v>
      </c>
      <c r="M59" s="55">
        <f t="shared" si="10"/>
        <v>0.49350649350649356</v>
      </c>
      <c r="N59" s="56">
        <v>156</v>
      </c>
      <c r="O59" s="56">
        <f t="shared" si="11"/>
        <v>73.894736842105246</v>
      </c>
      <c r="P59" s="56">
        <f t="shared" si="12"/>
        <v>76</v>
      </c>
      <c r="Q59" s="56">
        <f t="shared" si="13"/>
        <v>80.000000000000014</v>
      </c>
      <c r="R59" s="56">
        <f t="shared" si="14"/>
        <v>82.105263157894726</v>
      </c>
      <c r="S59" s="57">
        <f t="shared" si="15"/>
        <v>-6.1052631578947683</v>
      </c>
      <c r="T59" s="57">
        <f t="shared" si="16"/>
        <v>-6.1052631578947256</v>
      </c>
      <c r="U59" t="s">
        <v>332</v>
      </c>
      <c r="V59" t="s">
        <v>333</v>
      </c>
      <c r="W59" t="s">
        <v>369</v>
      </c>
      <c r="X59" t="s">
        <v>362</v>
      </c>
      <c r="Y59" s="59" t="s">
        <v>371</v>
      </c>
    </row>
    <row r="60" spans="1:25" ht="15" x14ac:dyDescent="0.25">
      <c r="A60">
        <v>1.53</v>
      </c>
      <c r="B60">
        <v>2.5499999999999998</v>
      </c>
      <c r="C60" s="45">
        <f t="shared" si="0"/>
        <v>4.5751633986928164E-2</v>
      </c>
      <c r="D60" s="46">
        <f>IF(OR($A60="",$B60=""),"",A60*'MPTO_working_2-way'!$G59)</f>
        <v>1.6</v>
      </c>
      <c r="E60" s="48">
        <f>IF(OR($A60="",$B60=""),"",B60*'MPTO_working_2-way'!$G59)</f>
        <v>2.6666666666666665</v>
      </c>
      <c r="F60" s="46">
        <f>IF(OR($A60="",$B60=""),"",'MPTO_working_2-way'!D59)</f>
        <v>1.5854922279792747</v>
      </c>
      <c r="G60" s="48">
        <f>IF(OR($A60="",$B60=""),"",'MPTO_working_2-way'!E59)</f>
        <v>2.7079646017699113</v>
      </c>
      <c r="H60" s="46">
        <f>IF(OR($A60="",$B60=""),"",'OddsRatio_working_2-way'!M59)</f>
        <v>1.5847524979604342</v>
      </c>
      <c r="I60" s="46">
        <f>IF(OR($A60="",$B60=""),"",'OddsRatio_working_2-way'!N59)</f>
        <v>2.7101252298842891</v>
      </c>
      <c r="J60" s="46">
        <f>IF('Log_working_2-way'!$D59="","",A60^('Log_working_2-way'!$D59))</f>
        <v>1.5781005837593247</v>
      </c>
      <c r="K60" s="48">
        <f>IF('Log_working_2-way'!$D59="","",B60^('Log_working_2-way'!$D59))</f>
        <v>2.7298027853486841</v>
      </c>
      <c r="L60" s="55">
        <f t="shared" si="9"/>
        <v>0.625</v>
      </c>
      <c r="M60" s="55">
        <f t="shared" si="10"/>
        <v>0.375</v>
      </c>
      <c r="N60" s="56">
        <v>157</v>
      </c>
      <c r="O60" s="56">
        <f t="shared" si="11"/>
        <v>54.385620915032689</v>
      </c>
      <c r="P60" s="56">
        <f t="shared" si="12"/>
        <v>95.431372549019613</v>
      </c>
      <c r="Q60" s="56">
        <f t="shared" si="13"/>
        <v>61.568627450980401</v>
      </c>
      <c r="R60" s="56">
        <f t="shared" si="14"/>
        <v>102.61437908496733</v>
      </c>
      <c r="S60" s="57">
        <f t="shared" si="15"/>
        <v>-7.1830065359477118</v>
      </c>
      <c r="T60" s="57">
        <f t="shared" si="16"/>
        <v>-7.1830065359477118</v>
      </c>
      <c r="U60" t="s">
        <v>334</v>
      </c>
      <c r="V60" t="s">
        <v>335</v>
      </c>
      <c r="W60" t="s">
        <v>369</v>
      </c>
      <c r="X60" t="s">
        <v>362</v>
      </c>
      <c r="Y60" s="59" t="s">
        <v>389</v>
      </c>
    </row>
    <row r="61" spans="1:25" ht="15" x14ac:dyDescent="0.25">
      <c r="A61">
        <v>1.91</v>
      </c>
      <c r="B61">
        <v>1.94</v>
      </c>
      <c r="C61" s="45">
        <f t="shared" si="0"/>
        <v>3.9024126949857019E-2</v>
      </c>
      <c r="D61" s="46">
        <f>IF(OR($A61="",$B61=""),"",A61*'MPTO_working_2-way'!$G60)</f>
        <v>1.9845360824742269</v>
      </c>
      <c r="E61" s="48">
        <f>IF(OR($A61="",$B61=""),"",B61*'MPTO_working_2-way'!$G60)</f>
        <v>2.0157068062827226</v>
      </c>
      <c r="F61" s="46">
        <f>IF(OR($A61="",$B61=""),"",'MPTO_working_2-way'!D60)</f>
        <v>1.98393746319002</v>
      </c>
      <c r="G61" s="48">
        <f>IF(OR($A61="",$B61=""),"",'MPTO_working_2-way'!E60)</f>
        <v>2.0163247537682976</v>
      </c>
      <c r="H61" s="46">
        <f>IF(OR($A61="",$B61=""),"",'OddsRatio_working_2-way'!M60)</f>
        <v>1.9839131599805839</v>
      </c>
      <c r="I61" s="46">
        <f>IF(OR($A61="",$B61=""),"",'OddsRatio_working_2-way'!N60)</f>
        <v>2.0163498575623611</v>
      </c>
      <c r="J61" s="46">
        <f>IF('Log_working_2-way'!$D60="","",A61^('Log_working_2-way'!$D60))</f>
        <v>1.9836394873960235</v>
      </c>
      <c r="K61" s="48">
        <f>IF('Log_working_2-way'!$D60="","",B61^('Log_working_2-way'!$D60))</f>
        <v>2.0166326309725022</v>
      </c>
      <c r="L61" s="55">
        <f t="shared" si="9"/>
        <v>0.50389610389610384</v>
      </c>
      <c r="M61" s="55">
        <f t="shared" si="10"/>
        <v>0.4961038961038961</v>
      </c>
      <c r="N61" s="56">
        <v>158</v>
      </c>
      <c r="O61" s="56">
        <f t="shared" si="11"/>
        <v>75.277486910994753</v>
      </c>
      <c r="P61" s="56">
        <f t="shared" si="12"/>
        <v>76.55670103092784</v>
      </c>
      <c r="Q61" s="56">
        <f t="shared" si="13"/>
        <v>81.443298969072174</v>
      </c>
      <c r="R61" s="56">
        <f t="shared" si="14"/>
        <v>82.722513089005233</v>
      </c>
      <c r="S61" s="57">
        <f t="shared" si="15"/>
        <v>-6.1658120580774209</v>
      </c>
      <c r="T61" s="57">
        <f t="shared" si="16"/>
        <v>-6.1658120580773925</v>
      </c>
      <c r="U61" t="s">
        <v>336</v>
      </c>
      <c r="V61" t="s">
        <v>337</v>
      </c>
      <c r="W61" t="s">
        <v>369</v>
      </c>
      <c r="X61" t="s">
        <v>362</v>
      </c>
      <c r="Y61" s="59" t="s">
        <v>382</v>
      </c>
    </row>
    <row r="62" spans="1:25" ht="15" x14ac:dyDescent="0.25">
      <c r="A62">
        <v>1.84</v>
      </c>
      <c r="B62">
        <v>2.02</v>
      </c>
      <c r="C62" s="45">
        <f t="shared" si="0"/>
        <v>3.8527765820060234E-2</v>
      </c>
      <c r="D62" s="46">
        <f>IF(OR($A62="",$B62=""),"",A62*'MPTO_working_2-way'!$G61)</f>
        <v>1.9108910891089108</v>
      </c>
      <c r="E62" s="48">
        <f>IF(OR($A62="",$B62=""),"",B62*'MPTO_working_2-way'!$G61)</f>
        <v>2.0978260869565215</v>
      </c>
      <c r="F62" s="46">
        <f>IF(OR($A62="",$B62=""),"",'MPTO_working_2-way'!D61)</f>
        <v>1.9076165058509547</v>
      </c>
      <c r="G62" s="48">
        <f>IF(OR($A62="",$B62=""),"",'MPTO_working_2-way'!E61)</f>
        <v>2.1017869260348339</v>
      </c>
      <c r="H62" s="46">
        <f>IF(OR($A62="",$B62=""),"",'OddsRatio_working_2-way'!M61)</f>
        <v>1.9074852129730298</v>
      </c>
      <c r="I62" s="46">
        <f>IF(OR($A62="",$B62=""),"",'OddsRatio_working_2-way'!N61)</f>
        <v>2.1019463300386789</v>
      </c>
      <c r="J62" s="46">
        <f>IF('Log_working_2-way'!$D61="","",A62^('Log_working_2-way'!$D61))</f>
        <v>1.9059915032763037</v>
      </c>
      <c r="K62" s="48">
        <f>IF('Log_working_2-way'!$D61="","",B62^('Log_working_2-way'!$D61))</f>
        <v>2.1037631107837189</v>
      </c>
      <c r="L62" s="55">
        <f t="shared" si="9"/>
        <v>0.52331606217616577</v>
      </c>
      <c r="M62" s="55">
        <f t="shared" si="10"/>
        <v>0.47668393782383423</v>
      </c>
      <c r="N62" s="56">
        <v>159</v>
      </c>
      <c r="O62" s="56">
        <f t="shared" si="11"/>
        <v>72.586956521739125</v>
      </c>
      <c r="P62" s="56">
        <f t="shared" si="12"/>
        <v>80.287128712871294</v>
      </c>
      <c r="Q62" s="56">
        <f t="shared" si="13"/>
        <v>78.712871287128706</v>
      </c>
      <c r="R62" s="56">
        <f t="shared" si="14"/>
        <v>86.41304347826086</v>
      </c>
      <c r="S62" s="57">
        <f t="shared" si="15"/>
        <v>-6.1259147653895809</v>
      </c>
      <c r="T62" s="57">
        <f t="shared" si="16"/>
        <v>-6.1259147653895667</v>
      </c>
      <c r="U62" t="s">
        <v>338</v>
      </c>
      <c r="V62" t="s">
        <v>339</v>
      </c>
      <c r="W62" t="s">
        <v>369</v>
      </c>
      <c r="X62" t="s">
        <v>362</v>
      </c>
      <c r="Y62" s="59" t="s">
        <v>390</v>
      </c>
    </row>
    <row r="63" spans="1:25" ht="15" x14ac:dyDescent="0.25">
      <c r="A63">
        <v>1.96</v>
      </c>
      <c r="B63">
        <v>1.86</v>
      </c>
      <c r="C63" s="45">
        <f t="shared" si="0"/>
        <v>4.7838490234803466E-2</v>
      </c>
      <c r="D63" s="46">
        <f>IF(OR($A63="",$B63=""),"",A63*'MPTO_working_2-way'!$G62)</f>
        <v>2.0537634408602146</v>
      </c>
      <c r="E63" s="48">
        <f>IF(OR($A63="",$B63=""),"",B63*'MPTO_working_2-way'!$G62)</f>
        <v>1.9489795918367345</v>
      </c>
      <c r="F63" s="46">
        <f>IF(OR($A63="",$B63=""),"",'MPTO_working_2-way'!D62)</f>
        <v>2.0564079422382671</v>
      </c>
      <c r="G63" s="48">
        <f>IF(OR($A63="",$B63=""),"",'MPTO_working_2-way'!E62)</f>
        <v>1.9466040153780435</v>
      </c>
      <c r="H63" s="46">
        <f>IF(OR($A63="",$B63=""),"",'OddsRatio_working_2-way'!M62)</f>
        <v>2.0565410875907482</v>
      </c>
      <c r="I63" s="46">
        <f>IF(OR($A63="",$B63=""),"",'OddsRatio_working_2-way'!N62)</f>
        <v>1.9464847243000454</v>
      </c>
      <c r="J63" s="46">
        <f>IF('Log_working_2-way'!$D62="","",A63^('Log_working_2-way'!$D62))</f>
        <v>2.0577624854299059</v>
      </c>
      <c r="K63" s="48">
        <f>IF('Log_working_2-way'!$D62="","",B63^('Log_working_2-way'!$D62))</f>
        <v>1.9453918188381349</v>
      </c>
      <c r="L63" s="55">
        <f t="shared" si="9"/>
        <v>0.48691099476439803</v>
      </c>
      <c r="M63" s="55">
        <f t="shared" si="10"/>
        <v>0.51308900523560219</v>
      </c>
      <c r="N63" s="56">
        <v>160</v>
      </c>
      <c r="O63" s="56">
        <f t="shared" si="11"/>
        <v>78.367346938775526</v>
      </c>
      <c r="P63" s="56">
        <f t="shared" si="12"/>
        <v>73.978494623655919</v>
      </c>
      <c r="Q63" s="56">
        <f t="shared" si="13"/>
        <v>86.021505376344081</v>
      </c>
      <c r="R63" s="56">
        <f t="shared" si="14"/>
        <v>81.632653061224488</v>
      </c>
      <c r="S63" s="57">
        <f t="shared" si="15"/>
        <v>-7.6541584375685545</v>
      </c>
      <c r="T63" s="57">
        <f t="shared" si="16"/>
        <v>-7.6541584375685687</v>
      </c>
      <c r="U63" t="s">
        <v>340</v>
      </c>
      <c r="V63" t="s">
        <v>341</v>
      </c>
      <c r="W63" t="s">
        <v>270</v>
      </c>
      <c r="X63" t="s">
        <v>362</v>
      </c>
      <c r="Y63" s="59" t="s">
        <v>374</v>
      </c>
    </row>
    <row r="64" spans="1:25" ht="15" x14ac:dyDescent="0.25">
      <c r="A64">
        <v>1.7</v>
      </c>
      <c r="B64">
        <v>2.15</v>
      </c>
      <c r="C64" s="45">
        <f t="shared" si="0"/>
        <v>5.3351573187414569E-2</v>
      </c>
      <c r="D64" s="46">
        <f>IF(OR($A64="",$B64=""),"",A64*'MPTO_working_2-way'!$G63)</f>
        <v>1.7906976744186047</v>
      </c>
      <c r="E64" s="48">
        <f>IF(OR($A64="",$B64=""),"",B64*'MPTO_working_2-way'!$G63)</f>
        <v>2.2647058823529411</v>
      </c>
      <c r="F64" s="46">
        <f>IF(OR($A64="",$B64=""),"",'MPTO_working_2-way'!D63)</f>
        <v>1.7807551766138856</v>
      </c>
      <c r="G64" s="48">
        <f>IF(OR($A64="",$B64=""),"",'MPTO_working_2-way'!E63)</f>
        <v>2.280811232449298</v>
      </c>
      <c r="H64" s="46">
        <f>IF(OR($A64="",$B64=""),"",'OddsRatio_working_2-way'!M63)</f>
        <v>1.7801894976054942</v>
      </c>
      <c r="I64" s="46">
        <f>IF(OR($A64="",$B64=""),"",'OddsRatio_working_2-way'!N63)</f>
        <v>2.2817398889233114</v>
      </c>
      <c r="J64" s="46">
        <f>IF('Log_working_2-way'!$D63="","",A64^('Log_working_2-way'!$D63))</f>
        <v>1.7756146409553155</v>
      </c>
      <c r="K64" s="48">
        <f>IF('Log_working_2-way'!$D63="","",B64^('Log_working_2-way'!$D63))</f>
        <v>2.2893000559740977</v>
      </c>
      <c r="L64" s="55">
        <f t="shared" si="9"/>
        <v>0.55844155844155841</v>
      </c>
      <c r="M64" s="55">
        <f t="shared" si="10"/>
        <v>0.44155844155844159</v>
      </c>
      <c r="N64" s="56">
        <v>161</v>
      </c>
      <c r="O64" s="56">
        <f t="shared" si="11"/>
        <v>66.294117647058826</v>
      </c>
      <c r="P64" s="56">
        <f t="shared" si="12"/>
        <v>86.11627906976743</v>
      </c>
      <c r="Q64" s="56">
        <f t="shared" si="13"/>
        <v>74.883720930232556</v>
      </c>
      <c r="R64" s="56">
        <f t="shared" si="14"/>
        <v>94.705882352941174</v>
      </c>
      <c r="S64" s="57">
        <f t="shared" si="15"/>
        <v>-8.5896032831737301</v>
      </c>
      <c r="T64" s="57">
        <f t="shared" si="16"/>
        <v>-8.5896032831737443</v>
      </c>
      <c r="U64" t="s">
        <v>342</v>
      </c>
      <c r="V64" t="s">
        <v>343</v>
      </c>
      <c r="W64" t="s">
        <v>270</v>
      </c>
      <c r="X64" t="s">
        <v>362</v>
      </c>
      <c r="Y64" s="59" t="s">
        <v>391</v>
      </c>
    </row>
    <row r="65" spans="1:25" ht="15" x14ac:dyDescent="0.25">
      <c r="A65">
        <v>1.8</v>
      </c>
      <c r="B65">
        <v>2.0299999999999998</v>
      </c>
      <c r="C65" s="45">
        <f t="shared" si="0"/>
        <v>4.816639299397929E-2</v>
      </c>
      <c r="D65" s="46">
        <f>IF(OR($A65="",$B65=""),"",A65*'MPTO_working_2-way'!$G64)</f>
        <v>1.8866995073891628</v>
      </c>
      <c r="E65" s="48">
        <f>IF(OR($A65="",$B65=""),"",B65*'MPTO_working_2-way'!$G64)</f>
        <v>2.1277777777777778</v>
      </c>
      <c r="F65" s="46">
        <f>IF(OR($A65="",$B65=""),"",'MPTO_working_2-way'!D64)</f>
        <v>1.8815653964984556</v>
      </c>
      <c r="G65" s="48">
        <f>IF(OR($A65="",$B65=""),"",'MPTO_working_2-way'!E64)</f>
        <v>2.1343457943925235</v>
      </c>
      <c r="H65" s="46">
        <f>IF(OR($A65="",$B65=""),"",'OddsRatio_working_2-way'!M64)</f>
        <v>1.8813052984784633</v>
      </c>
      <c r="I65" s="46">
        <f>IF(OR($A65="",$B65=""),"",'OddsRatio_working_2-way'!N64)</f>
        <v>2.1346805717910216</v>
      </c>
      <c r="J65" s="46">
        <f>IF('Log_working_2-way'!$D64="","",A65^('Log_working_2-way'!$D64))</f>
        <v>1.878947003828453</v>
      </c>
      <c r="K65" s="48">
        <f>IF('Log_working_2-way'!$D64="","",B65^('Log_working_2-way'!$D64))</f>
        <v>2.1377250228324618</v>
      </c>
      <c r="L65" s="55">
        <f t="shared" si="9"/>
        <v>0.5300261096605744</v>
      </c>
      <c r="M65" s="55">
        <f t="shared" si="10"/>
        <v>0.4699738903394256</v>
      </c>
      <c r="N65" s="56">
        <v>162</v>
      </c>
      <c r="O65" s="56">
        <f t="shared" si="11"/>
        <v>72.000000000000014</v>
      </c>
      <c r="P65" s="56">
        <f t="shared" si="12"/>
        <v>82.197044334975359</v>
      </c>
      <c r="Q65" s="56">
        <f t="shared" si="13"/>
        <v>79.802955665024641</v>
      </c>
      <c r="R65" s="56">
        <f t="shared" si="14"/>
        <v>90</v>
      </c>
      <c r="S65" s="57">
        <f t="shared" si="15"/>
        <v>-7.8029556650246263</v>
      </c>
      <c r="T65" s="57">
        <f t="shared" si="16"/>
        <v>-7.8029556650246406</v>
      </c>
      <c r="U65" t="s">
        <v>344</v>
      </c>
      <c r="V65" t="s">
        <v>345</v>
      </c>
      <c r="W65" t="s">
        <v>270</v>
      </c>
      <c r="X65" t="s">
        <v>362</v>
      </c>
      <c r="Y65" s="59" t="s">
        <v>382</v>
      </c>
    </row>
    <row r="66" spans="1:25" ht="15" x14ac:dyDescent="0.25">
      <c r="A66">
        <v>1.55</v>
      </c>
      <c r="B66">
        <v>2.46</v>
      </c>
      <c r="C66" s="45">
        <f t="shared" si="0"/>
        <v>5.1665355363231136E-2</v>
      </c>
      <c r="D66" s="46">
        <f>IF(OR($A66="",$B66=""),"",A66*'MPTO_working_2-way'!$G65)</f>
        <v>1.6300813008130084</v>
      </c>
      <c r="E66" s="48">
        <f>IF(OR($A66="",$B66=""),"",B66*'MPTO_working_2-way'!$G65)</f>
        <v>2.5870967741935487</v>
      </c>
      <c r="F66" s="46">
        <f>IF(OR($A66="",$B66=""),"",'MPTO_working_2-way'!D65)</f>
        <v>1.6146517044251538</v>
      </c>
      <c r="G66" s="48">
        <f>IF(OR($A66="",$B66=""),"",'MPTO_working_2-way'!E65)</f>
        <v>2.6269376507061666</v>
      </c>
      <c r="H66" s="46">
        <f>IF(OR($A66="",$B66=""),"",'OddsRatio_working_2-way'!M65)</f>
        <v>1.6137689538964348</v>
      </c>
      <c r="I66" s="46">
        <f>IF(OR($A66="",$B66=""),"",'OddsRatio_working_2-way'!N65)</f>
        <v>2.6292775867068987</v>
      </c>
      <c r="J66" s="46">
        <f>IF('Log_working_2-way'!$D65="","",A66^('Log_working_2-way'!$D65))</f>
        <v>1.606677458376141</v>
      </c>
      <c r="K66" s="48">
        <f>IF('Log_working_2-way'!$D65="","",B66^('Log_working_2-way'!$D65))</f>
        <v>2.6483223271120089</v>
      </c>
      <c r="L66" s="55">
        <f t="shared" si="9"/>
        <v>0.6134663341645884</v>
      </c>
      <c r="M66" s="55">
        <f t="shared" si="10"/>
        <v>0.38653366583541143</v>
      </c>
      <c r="N66" s="56">
        <v>163</v>
      </c>
      <c r="O66" s="56">
        <f t="shared" si="11"/>
        <v>57.838709677419359</v>
      </c>
      <c r="P66" s="56">
        <f t="shared" si="12"/>
        <v>96.739837398373993</v>
      </c>
      <c r="Q66" s="56">
        <f t="shared" si="13"/>
        <v>66.260162601626021</v>
      </c>
      <c r="R66" s="56">
        <f t="shared" si="14"/>
        <v>105.16129032258064</v>
      </c>
      <c r="S66" s="57">
        <f t="shared" si="15"/>
        <v>-8.4214529242066618</v>
      </c>
      <c r="T66" s="57">
        <f t="shared" si="16"/>
        <v>-8.4214529242066476</v>
      </c>
      <c r="U66" t="s">
        <v>346</v>
      </c>
      <c r="V66" t="s">
        <v>347</v>
      </c>
      <c r="W66" t="s">
        <v>270</v>
      </c>
      <c r="X66" t="s">
        <v>362</v>
      </c>
      <c r="Y66" s="59" t="s">
        <v>377</v>
      </c>
    </row>
    <row r="67" spans="1:25" ht="15" x14ac:dyDescent="0.25">
      <c r="A67">
        <v>1.63</v>
      </c>
      <c r="B67">
        <v>2.3199999999999998</v>
      </c>
      <c r="C67" s="45">
        <f t="shared" ref="C67:C104" si="17">IF(OR($A67="",$B67=""),"",(1/A67)+(1/B67)-1)</f>
        <v>4.4531415273958208E-2</v>
      </c>
      <c r="D67" s="46">
        <f>IF(OR($A67="",$B67=""),"",A67*'MPTO_working_2-way'!$G66)</f>
        <v>1.7025862068965518</v>
      </c>
      <c r="E67" s="48">
        <f>IF(OR($A67="",$B67=""),"",B67*'MPTO_working_2-way'!$G66)</f>
        <v>2.423312883435583</v>
      </c>
      <c r="F67" s="46">
        <f>IF(OR($A67="",$B67=""),"",'MPTO_working_2-way'!D66)</f>
        <v>1.6913856337776187</v>
      </c>
      <c r="G67" s="48">
        <f>IF(OR($A67="",$B67=""),"",'MPTO_working_2-way'!E66)</f>
        <v>2.4463708112304308</v>
      </c>
      <c r="H67" s="46">
        <f>IF(OR($A67="",$B67=""),"",'OddsRatio_working_2-way'!M66)</f>
        <v>1.6908492797077574</v>
      </c>
      <c r="I67" s="46">
        <f>IF(OR($A67="",$B67=""),"",'OddsRatio_working_2-way'!N66)</f>
        <v>2.4474937289114918</v>
      </c>
      <c r="J67" s="46">
        <f>IF('Log_working_2-way'!$D66="","",A67^('Log_working_2-way'!$D66))</f>
        <v>1.6857275932718412</v>
      </c>
      <c r="K67" s="48">
        <f>IF('Log_working_2-way'!$D66="","",B67^('Log_working_2-way'!$D66))</f>
        <v>2.4583050322184126</v>
      </c>
      <c r="L67" s="55">
        <f t="shared" si="9"/>
        <v>0.58734177215189864</v>
      </c>
      <c r="M67" s="55">
        <f t="shared" si="10"/>
        <v>0.41265822784810124</v>
      </c>
      <c r="N67" s="56">
        <v>164</v>
      </c>
      <c r="O67" s="56">
        <f t="shared" si="11"/>
        <v>63.386503067484661</v>
      </c>
      <c r="P67" s="56">
        <f t="shared" si="12"/>
        <v>93.310344827586192</v>
      </c>
      <c r="Q67" s="56">
        <f t="shared" si="13"/>
        <v>70.689655172413794</v>
      </c>
      <c r="R67" s="56">
        <f t="shared" si="14"/>
        <v>100.61349693251535</v>
      </c>
      <c r="S67" s="57">
        <f t="shared" si="15"/>
        <v>-7.3031521049291328</v>
      </c>
      <c r="T67" s="57">
        <f t="shared" si="16"/>
        <v>-7.3031521049291541</v>
      </c>
      <c r="U67" t="s">
        <v>130</v>
      </c>
      <c r="V67" t="s">
        <v>348</v>
      </c>
      <c r="W67" t="s">
        <v>271</v>
      </c>
      <c r="X67" t="s">
        <v>362</v>
      </c>
      <c r="Y67" s="59" t="s">
        <v>379</v>
      </c>
    </row>
    <row r="68" spans="1:25" ht="15" x14ac:dyDescent="0.25">
      <c r="A68">
        <v>1.78</v>
      </c>
      <c r="B68">
        <v>2.08</v>
      </c>
      <c r="C68" s="45">
        <f t="shared" si="17"/>
        <v>4.2566983578219642E-2</v>
      </c>
      <c r="D68" s="46">
        <f>IF(OR($A68="",$B68=""),"",A68*'MPTO_working_2-way'!$G67)</f>
        <v>1.8557692307692311</v>
      </c>
      <c r="E68" s="48">
        <f>IF(OR($A68="",$B68=""),"",B68*'MPTO_working_2-way'!$G67)</f>
        <v>2.1685393258426968</v>
      </c>
      <c r="F68" s="46">
        <f>IF(OR($A68="",$B68=""),"",'MPTO_working_2-way'!D67)</f>
        <v>1.8500899460323807</v>
      </c>
      <c r="G68" s="48">
        <f>IF(OR($A68="",$B68=""),"",'MPTO_working_2-way'!E67)</f>
        <v>2.1763461086292031</v>
      </c>
      <c r="H68" s="46">
        <f>IF(OR($A68="",$B68=""),"",'OddsRatio_working_2-way'!M67)</f>
        <v>1.8498365855987975</v>
      </c>
      <c r="I68" s="46">
        <f>IF(OR($A68="",$B68=""),"",'OddsRatio_working_2-way'!N67)</f>
        <v>2.1766968108291049</v>
      </c>
      <c r="J68" s="46">
        <f>IF('Log_working_2-way'!$D67="","",A68^('Log_working_2-way'!$D67))</f>
        <v>1.8472406840805713</v>
      </c>
      <c r="K68" s="48">
        <f>IF('Log_working_2-way'!$D67="","",B68^('Log_working_2-way'!$D67))</f>
        <v>2.180302148833781</v>
      </c>
      <c r="L68" s="55">
        <f t="shared" si="9"/>
        <v>0.53886010362694292</v>
      </c>
      <c r="M68" s="55">
        <f t="shared" si="10"/>
        <v>0.46113989637305697</v>
      </c>
      <c r="N68" s="56">
        <v>165</v>
      </c>
      <c r="O68" s="56">
        <f t="shared" si="11"/>
        <v>72.303370786516851</v>
      </c>
      <c r="P68" s="56">
        <f t="shared" si="12"/>
        <v>85.673076923076906</v>
      </c>
      <c r="Q68" s="56">
        <f t="shared" si="13"/>
        <v>79.326923076923066</v>
      </c>
      <c r="R68" s="56">
        <f t="shared" si="14"/>
        <v>92.696629213483149</v>
      </c>
      <c r="S68" s="57">
        <f t="shared" si="15"/>
        <v>-7.0235522904062151</v>
      </c>
      <c r="T68" s="57">
        <f t="shared" si="16"/>
        <v>-7.0235522904062435</v>
      </c>
      <c r="U68" t="s">
        <v>126</v>
      </c>
      <c r="V68" t="s">
        <v>129</v>
      </c>
      <c r="W68" t="s">
        <v>271</v>
      </c>
      <c r="X68" t="s">
        <v>362</v>
      </c>
      <c r="Y68" s="59" t="s">
        <v>381</v>
      </c>
    </row>
    <row r="69" spans="1:25" ht="15" x14ac:dyDescent="0.25">
      <c r="A69">
        <v>1.99</v>
      </c>
      <c r="B69">
        <v>1.87</v>
      </c>
      <c r="C69" s="45">
        <f t="shared" si="17"/>
        <v>3.7271921102840277E-2</v>
      </c>
      <c r="D69" s="46">
        <f>IF(OR($A69="",$B69=""),"",A69*'MPTO_working_2-way'!$G68)</f>
        <v>2.0641711229946522</v>
      </c>
      <c r="E69" s="48">
        <f>IF(OR($A69="",$B69=""),"",B69*'MPTO_working_2-way'!$G68)</f>
        <v>1.9396984924623115</v>
      </c>
      <c r="F69" s="46">
        <f>IF(OR($A69="",$B69=""),"",'MPTO_working_2-way'!D68)</f>
        <v>2.06664260128287</v>
      </c>
      <c r="G69" s="48">
        <f>IF(OR($A69="",$B69=""),"",'MPTO_working_2-way'!E68)</f>
        <v>1.937521151693437</v>
      </c>
      <c r="H69" s="46">
        <f>IF(OR($A69="",$B69=""),"",'OddsRatio_working_2-way'!M68)</f>
        <v>2.0667385033281396</v>
      </c>
      <c r="I69" s="46">
        <f>IF(OR($A69="",$B69=""),"",'OddsRatio_working_2-way'!N68)</f>
        <v>1.9374368665610926</v>
      </c>
      <c r="J69" s="46">
        <f>IF('Log_working_2-way'!$D68="","",A69^('Log_working_2-way'!$D68))</f>
        <v>2.067869472921922</v>
      </c>
      <c r="K69" s="48">
        <f>IF('Log_working_2-way'!$D68="","",B69^('Log_working_2-way'!$D68))</f>
        <v>1.9364440368013198</v>
      </c>
      <c r="L69" s="55">
        <f t="shared" si="9"/>
        <v>0.48445595854922285</v>
      </c>
      <c r="M69" s="55">
        <f t="shared" si="10"/>
        <v>0.51554404145077726</v>
      </c>
      <c r="N69" s="56">
        <v>166</v>
      </c>
      <c r="O69" s="56">
        <f t="shared" si="11"/>
        <v>82.582914572864297</v>
      </c>
      <c r="P69" s="56">
        <f t="shared" si="12"/>
        <v>77.229946524064161</v>
      </c>
      <c r="Q69" s="56">
        <f t="shared" si="13"/>
        <v>88.770053475935811</v>
      </c>
      <c r="R69" s="56">
        <f t="shared" si="14"/>
        <v>83.417085427135675</v>
      </c>
      <c r="S69" s="57">
        <f t="shared" si="15"/>
        <v>-6.1871389030715136</v>
      </c>
      <c r="T69" s="57">
        <f t="shared" si="16"/>
        <v>-6.1871389030715136</v>
      </c>
      <c r="U69" t="s">
        <v>349</v>
      </c>
      <c r="V69" t="s">
        <v>350</v>
      </c>
      <c r="W69" t="s">
        <v>366</v>
      </c>
      <c r="X69" t="s">
        <v>363</v>
      </c>
      <c r="Y69" s="59" t="s">
        <v>378</v>
      </c>
    </row>
    <row r="70" spans="1:25" ht="15" x14ac:dyDescent="0.25">
      <c r="A70">
        <v>1.47</v>
      </c>
      <c r="B70">
        <v>2.73</v>
      </c>
      <c r="C70" s="45">
        <f t="shared" si="17"/>
        <v>4.6572475143903613E-2</v>
      </c>
      <c r="D70" s="46">
        <f>IF(OR($A70="",$B70=""),"",A70*'MPTO_working_2-way'!$G69)</f>
        <v>1.5384615384615383</v>
      </c>
      <c r="E70" s="48">
        <f>IF(OR($A70="",$B70=""),"",B70*'MPTO_working_2-way'!$G69)</f>
        <v>2.8571428571428568</v>
      </c>
      <c r="F70" s="46">
        <f>IF(OR($A70="",$B70=""),"",'MPTO_working_2-way'!D69)</f>
        <v>1.5221027479091993</v>
      </c>
      <c r="G70" s="48">
        <f>IF(OR($A70="",$B70=""),"",'MPTO_working_2-way'!E69)</f>
        <v>2.9153318077803196</v>
      </c>
      <c r="H70" s="46">
        <f>IF(OR($A70="",$B70=""),"",'OddsRatio_working_2-way'!M69)</f>
        <v>1.5212257673772802</v>
      </c>
      <c r="I70" s="46">
        <f>IF(OR($A70="",$B70=""),"",'OddsRatio_working_2-way'!N69)</f>
        <v>2.9185544203461595</v>
      </c>
      <c r="J70" s="46">
        <f>IF('Log_working_2-way'!$D69="","",A70^('Log_working_2-way'!$D69))</f>
        <v>1.5137020368784142</v>
      </c>
      <c r="K70" s="48">
        <f>IF('Log_working_2-way'!$D69="","",B70^('Log_working_2-way'!$D69))</f>
        <v>2.9466537568625872</v>
      </c>
      <c r="L70" s="55">
        <f t="shared" si="9"/>
        <v>0.65</v>
      </c>
      <c r="M70" s="55">
        <f t="shared" si="10"/>
        <v>0.35000000000000003</v>
      </c>
      <c r="N70" s="56">
        <v>167</v>
      </c>
      <c r="O70" s="56">
        <f t="shared" si="11"/>
        <v>53.394557823129254</v>
      </c>
      <c r="P70" s="56">
        <f t="shared" si="12"/>
        <v>105.82783882783883</v>
      </c>
      <c r="Q70" s="56">
        <f t="shared" si="13"/>
        <v>61.172161172161168</v>
      </c>
      <c r="R70" s="56">
        <f t="shared" si="14"/>
        <v>113.60544217687074</v>
      </c>
      <c r="S70" s="57">
        <f t="shared" si="15"/>
        <v>-7.7776033490319136</v>
      </c>
      <c r="T70" s="57">
        <f t="shared" si="16"/>
        <v>-7.7776033490319065</v>
      </c>
      <c r="U70" t="s">
        <v>351</v>
      </c>
      <c r="V70" t="s">
        <v>352</v>
      </c>
      <c r="W70" t="s">
        <v>366</v>
      </c>
      <c r="X70" t="s">
        <v>363</v>
      </c>
      <c r="Y70" s="59" t="s">
        <v>379</v>
      </c>
    </row>
    <row r="71" spans="1:25" ht="15" x14ac:dyDescent="0.25">
      <c r="A71">
        <v>1.51</v>
      </c>
      <c r="B71">
        <v>2.64</v>
      </c>
      <c r="C71" s="45">
        <f t="shared" si="17"/>
        <v>4.1039534417017798E-2</v>
      </c>
      <c r="D71" s="46">
        <f>IF(OR($A71="",$B71=""),"",A71*'MPTO_working_2-way'!$G70)</f>
        <v>1.5719696969696968</v>
      </c>
      <c r="E71" s="48">
        <f>IF(OR($A71="",$B71=""),"",B71*'MPTO_working_2-way'!$G70)</f>
        <v>2.7483443708609272</v>
      </c>
      <c r="F71" s="46">
        <f>IF(OR($A71="",$B71=""),"",'MPTO_working_2-way'!D70)</f>
        <v>1.5582831678523961</v>
      </c>
      <c r="G71" s="48">
        <f>IF(OR($A71="",$B71=""),"",'MPTO_working_2-way'!E70)</f>
        <v>2.7912057134855064</v>
      </c>
      <c r="H71" s="46">
        <f>IF(OR($A71="",$B71=""),"",'OddsRatio_working_2-way'!M70)</f>
        <v>1.5576518714718863</v>
      </c>
      <c r="I71" s="46">
        <f>IF(OR($A71="",$B71=""),"",'OddsRatio_working_2-way'!N70)</f>
        <v>2.7932334690468505</v>
      </c>
      <c r="J71" s="46">
        <f>IF('Log_working_2-way'!$D70="","",A71^('Log_working_2-way'!$D70))</f>
        <v>1.5513844575270319</v>
      </c>
      <c r="K71" s="48">
        <f>IF('Log_working_2-way'!$D70="","",B71^('Log_working_2-way'!$D70))</f>
        <v>2.8136165906530577</v>
      </c>
      <c r="L71" s="55">
        <f t="shared" si="9"/>
        <v>0.63614457831325311</v>
      </c>
      <c r="M71" s="55">
        <f t="shared" si="10"/>
        <v>0.363855421686747</v>
      </c>
      <c r="N71" s="56">
        <v>168</v>
      </c>
      <c r="O71" s="56">
        <f t="shared" si="11"/>
        <v>56.741721854304643</v>
      </c>
      <c r="P71" s="56">
        <f t="shared" si="12"/>
        <v>104.36363636363637</v>
      </c>
      <c r="Q71" s="56">
        <f t="shared" si="13"/>
        <v>63.636363636363633</v>
      </c>
      <c r="R71" s="56">
        <f t="shared" si="14"/>
        <v>111.25827814569537</v>
      </c>
      <c r="S71" s="57">
        <f t="shared" si="15"/>
        <v>-6.89464178205899</v>
      </c>
      <c r="T71" s="57">
        <f t="shared" si="16"/>
        <v>-6.8946417820589971</v>
      </c>
      <c r="U71" t="s">
        <v>353</v>
      </c>
      <c r="V71" t="s">
        <v>354</v>
      </c>
      <c r="W71" t="s">
        <v>366</v>
      </c>
      <c r="X71" t="s">
        <v>363</v>
      </c>
      <c r="Y71" s="59" t="s">
        <v>376</v>
      </c>
    </row>
    <row r="72" spans="1:25" ht="15" x14ac:dyDescent="0.25">
      <c r="A72">
        <v>1.74</v>
      </c>
      <c r="B72">
        <v>2.14</v>
      </c>
      <c r="C72" s="45">
        <f t="shared" si="17"/>
        <v>4.200236330432916E-2</v>
      </c>
      <c r="D72" s="46">
        <f>IF(OR($A72="",$B72=""),"",A72*'MPTO_working_2-way'!$G71)</f>
        <v>1.8130841121495327</v>
      </c>
      <c r="E72" s="48">
        <f>IF(OR($A72="",$B72=""),"",B72*'MPTO_working_2-way'!$G71)</f>
        <v>2.2298850574712645</v>
      </c>
      <c r="F72" s="46">
        <f>IF(OR($A72="",$B72=""),"",'MPTO_working_2-way'!D71)</f>
        <v>1.8059947618585701</v>
      </c>
      <c r="G72" s="48">
        <f>IF(OR($A72="",$B72=""),"",'MPTO_working_2-way'!E71)</f>
        <v>2.2407028523288002</v>
      </c>
      <c r="H72" s="46">
        <f>IF(OR($A72="",$B72=""),"",'OddsRatio_working_2-way'!M71)</f>
        <v>1.8056815791722833</v>
      </c>
      <c r="I72" s="46">
        <f>IF(OR($A72="",$B72=""),"",'OddsRatio_working_2-way'!N71)</f>
        <v>2.2411851354816257</v>
      </c>
      <c r="J72" s="46">
        <f>IF('Log_working_2-way'!$D71="","",A72^('Log_working_2-way'!$D71))</f>
        <v>1.8024444377303941</v>
      </c>
      <c r="K72" s="48">
        <f>IF('Log_working_2-way'!$D71="","",B72^('Log_working_2-way'!$D71))</f>
        <v>2.2461922009554618</v>
      </c>
      <c r="L72" s="55">
        <f t="shared" si="9"/>
        <v>0.55154639175257736</v>
      </c>
      <c r="M72" s="55">
        <f t="shared" si="10"/>
        <v>0.44845360824742264</v>
      </c>
      <c r="N72" s="56">
        <v>169</v>
      </c>
      <c r="O72" s="56">
        <f t="shared" si="11"/>
        <v>71.8735632183908</v>
      </c>
      <c r="P72" s="56">
        <f t="shared" si="12"/>
        <v>90.028037383177576</v>
      </c>
      <c r="Q72" s="56">
        <f t="shared" si="13"/>
        <v>78.971962616822424</v>
      </c>
      <c r="R72" s="56">
        <f t="shared" si="14"/>
        <v>97.126436781609186</v>
      </c>
      <c r="S72" s="57">
        <f t="shared" si="15"/>
        <v>-7.0983993984316243</v>
      </c>
      <c r="T72" s="57">
        <f t="shared" si="16"/>
        <v>-7.0983993984316101</v>
      </c>
      <c r="U72" t="s">
        <v>355</v>
      </c>
      <c r="V72" t="s">
        <v>356</v>
      </c>
      <c r="W72" t="s">
        <v>366</v>
      </c>
      <c r="X72" t="s">
        <v>363</v>
      </c>
      <c r="Y72" s="59" t="s">
        <v>378</v>
      </c>
    </row>
    <row r="73" spans="1:25" ht="15" x14ac:dyDescent="0.25">
      <c r="A73">
        <v>1.6</v>
      </c>
      <c r="B73">
        <v>2.46</v>
      </c>
      <c r="C73" s="45">
        <f t="shared" si="17"/>
        <v>3.1504065040650397E-2</v>
      </c>
      <c r="D73" s="46">
        <f>IF(OR($A73="",$B73=""),"",A73*'MPTO_working_2-way'!$G72)</f>
        <v>1.6504065040650406</v>
      </c>
      <c r="E73" s="48">
        <f>IF(OR($A73="",$B73=""),"",B73*'MPTO_working_2-way'!$G72)</f>
        <v>2.5375000000000001</v>
      </c>
      <c r="F73" s="46">
        <f>IF(OR($A73="",$B73=""),"",'MPTO_working_2-way'!D72)</f>
        <v>1.6413678065054211</v>
      </c>
      <c r="G73" s="48">
        <f>IF(OR($A73="",$B73=""),"",'MPTO_working_2-way'!E72)</f>
        <v>2.5591677503250976</v>
      </c>
      <c r="H73" s="46">
        <f>IF(OR($A73="",$B73=""),"",'OddsRatio_working_2-way'!M72)</f>
        <v>1.6410607647560327</v>
      </c>
      <c r="I73" s="46">
        <f>IF(OR($A73="",$B73=""),"",'OddsRatio_working_2-way'!N72)</f>
        <v>2.5599145275730124</v>
      </c>
      <c r="J73" s="46">
        <f>IF('Log_working_2-way'!$D72="","",A73^('Log_working_2-way'!$D72))</f>
        <v>1.6369550951524368</v>
      </c>
      <c r="K73" s="48">
        <f>IF('Log_working_2-way'!$D72="","",B73^('Log_working_2-way'!$D72))</f>
        <v>2.5699693865556159</v>
      </c>
      <c r="L73" s="55">
        <f t="shared" si="9"/>
        <v>0.60591133004926112</v>
      </c>
      <c r="M73" s="55">
        <f t="shared" si="10"/>
        <v>0.39408866995073888</v>
      </c>
      <c r="N73" s="56">
        <v>170</v>
      </c>
      <c r="O73" s="56">
        <f t="shared" si="11"/>
        <v>63.75</v>
      </c>
      <c r="P73" s="56">
        <f t="shared" si="12"/>
        <v>100.89430894308943</v>
      </c>
      <c r="Q73" s="56">
        <f t="shared" si="13"/>
        <v>69.105691056910572</v>
      </c>
      <c r="R73" s="56">
        <f t="shared" si="14"/>
        <v>106.25</v>
      </c>
      <c r="S73" s="57">
        <f t="shared" si="15"/>
        <v>-5.3556910569105725</v>
      </c>
      <c r="T73" s="57">
        <f t="shared" si="16"/>
        <v>-5.3556910569105725</v>
      </c>
      <c r="U73" t="s">
        <v>138</v>
      </c>
      <c r="V73" t="s">
        <v>73</v>
      </c>
      <c r="W73" t="s">
        <v>367</v>
      </c>
      <c r="X73" t="s">
        <v>363</v>
      </c>
      <c r="Y73" s="59" t="s">
        <v>371</v>
      </c>
    </row>
    <row r="74" spans="1:25" ht="15" x14ac:dyDescent="0.25">
      <c r="A74">
        <v>1.98</v>
      </c>
      <c r="B74">
        <v>1.93</v>
      </c>
      <c r="C74" s="45">
        <f t="shared" si="17"/>
        <v>2.3185220076411994E-2</v>
      </c>
      <c r="D74" s="46">
        <f>IF(OR($A74="",$B74=""),"",A74*'MPTO_working_2-way'!$G73)</f>
        <v>2.0259067357512959</v>
      </c>
      <c r="E74" s="48">
        <f>IF(OR($A74="",$B74=""),"",B74*'MPTO_working_2-way'!$G73)</f>
        <v>1.9747474747474751</v>
      </c>
      <c r="F74" s="46">
        <f>IF(OR($A74="",$B74=""),"",'MPTO_working_2-way'!D73)</f>
        <v>2.0265153523890338</v>
      </c>
      <c r="G74" s="48">
        <f>IF(OR($A74="",$B74=""),"",'MPTO_working_2-way'!E73)</f>
        <v>1.974169551066798</v>
      </c>
      <c r="H74" s="46">
        <f>IF(OR($A74="",$B74=""),"",'OddsRatio_working_2-way'!M73)</f>
        <v>2.0265298051494733</v>
      </c>
      <c r="I74" s="46">
        <f>IF(OR($A74="",$B74=""),"",'OddsRatio_working_2-way'!N73)</f>
        <v>1.9741558354989901</v>
      </c>
      <c r="J74" s="46">
        <f>IF('Log_working_2-way'!$D73="","",A74^('Log_working_2-way'!$D73))</f>
        <v>2.0268045830085555</v>
      </c>
      <c r="K74" s="48">
        <f>IF('Log_working_2-way'!$D73="","",B74^('Log_working_2-way'!$D73))</f>
        <v>1.9738951466986834</v>
      </c>
      <c r="L74" s="55">
        <f t="shared" si="9"/>
        <v>0.49360613810741677</v>
      </c>
      <c r="M74" s="55">
        <f t="shared" si="10"/>
        <v>0.50639386189258306</v>
      </c>
      <c r="N74" s="56">
        <v>171</v>
      </c>
      <c r="O74" s="56">
        <f t="shared" si="11"/>
        <v>84.63636363636364</v>
      </c>
      <c r="P74" s="56">
        <f t="shared" si="12"/>
        <v>82.398963730569946</v>
      </c>
      <c r="Q74" s="56">
        <f t="shared" si="13"/>
        <v>88.601036269430068</v>
      </c>
      <c r="R74" s="56">
        <f t="shared" si="14"/>
        <v>86.363636363636374</v>
      </c>
      <c r="S74" s="57">
        <f t="shared" si="15"/>
        <v>-3.9646726330664279</v>
      </c>
      <c r="T74" s="57">
        <f t="shared" si="16"/>
        <v>-3.9646726330664279</v>
      </c>
      <c r="U74" t="s">
        <v>72</v>
      </c>
      <c r="V74" t="s">
        <v>74</v>
      </c>
      <c r="W74" t="s">
        <v>367</v>
      </c>
      <c r="X74" t="s">
        <v>363</v>
      </c>
      <c r="Y74" s="59" t="s">
        <v>373</v>
      </c>
    </row>
    <row r="75" spans="1:25" ht="15" x14ac:dyDescent="0.25">
      <c r="A75">
        <v>1.35</v>
      </c>
      <c r="B75">
        <v>3.35</v>
      </c>
      <c r="C75" s="45">
        <f t="shared" si="17"/>
        <v>3.9248203427307837E-2</v>
      </c>
      <c r="D75" s="46">
        <f>IF(OR($A75="",$B75=""),"",A75*'MPTO_working_2-way'!$G74)</f>
        <v>1.4029850746268657</v>
      </c>
      <c r="E75" s="48">
        <f>IF(OR($A75="",$B75=""),"",B75*'MPTO_working_2-way'!$G74)</f>
        <v>3.4814814814814814</v>
      </c>
      <c r="F75" s="46">
        <f>IF(OR($A75="",$B75=""),"",'MPTO_working_2-way'!D74)</f>
        <v>1.3867382138750479</v>
      </c>
      <c r="G75" s="48">
        <f>IF(OR($A75="",$B75=""),"",'MPTO_working_2-way'!E74)</f>
        <v>3.5857284440039643</v>
      </c>
      <c r="H75" s="46">
        <f>IF(OR($A75="",$B75=""),"",'OddsRatio_working_2-way'!M74)</f>
        <v>1.3859224924939799</v>
      </c>
      <c r="I75" s="46">
        <f>IF(OR($A75="",$B75=""),"",'OddsRatio_working_2-way'!N74)</f>
        <v>3.5911938781738648</v>
      </c>
      <c r="J75" s="46">
        <f>IF('Log_working_2-way'!$D74="","",A75^('Log_working_2-way'!$D74))</f>
        <v>1.3783790644283931</v>
      </c>
      <c r="K75" s="48">
        <f>IF('Log_working_2-way'!$D74="","",B75^('Log_working_2-way'!$D74))</f>
        <v>3.6428523510071873</v>
      </c>
      <c r="L75" s="55">
        <f t="shared" si="9"/>
        <v>0.71276595744680848</v>
      </c>
      <c r="M75" s="55">
        <f t="shared" si="10"/>
        <v>0.28723404255319152</v>
      </c>
      <c r="N75" s="56">
        <v>172</v>
      </c>
      <c r="O75" s="56">
        <f t="shared" si="11"/>
        <v>44.592592592592602</v>
      </c>
      <c r="P75" s="56">
        <f t="shared" si="12"/>
        <v>120.65671641791045</v>
      </c>
      <c r="Q75" s="56">
        <f t="shared" si="13"/>
        <v>51.343283582089548</v>
      </c>
      <c r="R75" s="56">
        <f t="shared" si="14"/>
        <v>127.4074074074074</v>
      </c>
      <c r="S75" s="57">
        <f t="shared" si="15"/>
        <v>-6.7506909894969453</v>
      </c>
      <c r="T75" s="57">
        <f t="shared" si="16"/>
        <v>-6.7506909894969596</v>
      </c>
      <c r="U75" t="s">
        <v>75</v>
      </c>
      <c r="V75" t="s">
        <v>78</v>
      </c>
      <c r="W75" t="s">
        <v>367</v>
      </c>
      <c r="X75" t="s">
        <v>363</v>
      </c>
      <c r="Y75" s="59" t="s">
        <v>379</v>
      </c>
    </row>
    <row r="76" spans="1:25" ht="15" x14ac:dyDescent="0.25">
      <c r="A76">
        <v>2.2599999999999998</v>
      </c>
      <c r="B76">
        <v>1.7</v>
      </c>
      <c r="C76" s="45">
        <f t="shared" si="17"/>
        <v>3.0713170223841679E-2</v>
      </c>
      <c r="D76" s="46">
        <f>IF(OR($A76="",$B76=""),"",A76*'MPTO_working_2-way'!$G75)</f>
        <v>2.3294117647058821</v>
      </c>
      <c r="E76" s="48">
        <f>IF(OR($A76="",$B76=""),"",B76*'MPTO_working_2-way'!$G75)</f>
        <v>1.7522123893805308</v>
      </c>
      <c r="F76" s="46">
        <f>IF(OR($A76="",$B76=""),"",'MPTO_working_2-way'!D75)</f>
        <v>2.3412553321145642</v>
      </c>
      <c r="G76" s="48">
        <f>IF(OR($A76="",$B76=""),"",'MPTO_working_2-way'!E75)</f>
        <v>1.7455701953657428</v>
      </c>
      <c r="H76" s="46">
        <f>IF(OR($A76="",$B76=""),"",'OddsRatio_working_2-way'!M75)</f>
        <v>2.3416407864998732</v>
      </c>
      <c r="I76" s="46">
        <f>IF(OR($A76="",$B76=""),"",'OddsRatio_working_2-way'!N75)</f>
        <v>1.7453559924999296</v>
      </c>
      <c r="J76" s="46">
        <f>IF('Log_working_2-way'!$D75="","",A76^('Log_working_2-way'!$D75))</f>
        <v>2.3470801072340981</v>
      </c>
      <c r="K76" s="48">
        <f>IF('Log_working_2-way'!$D75="","",B76^('Log_working_2-way'!$D75))</f>
        <v>1.7423463494336857</v>
      </c>
      <c r="L76" s="55">
        <f t="shared" si="9"/>
        <v>0.42929292929292934</v>
      </c>
      <c r="M76" s="55">
        <f t="shared" si="10"/>
        <v>0.57070707070707072</v>
      </c>
      <c r="N76" s="56">
        <v>173</v>
      </c>
      <c r="O76" s="56">
        <f t="shared" si="11"/>
        <v>96.451327433628308</v>
      </c>
      <c r="P76" s="56">
        <f t="shared" si="12"/>
        <v>71.235294117647044</v>
      </c>
      <c r="Q76" s="56">
        <f t="shared" si="13"/>
        <v>101.76470588235294</v>
      </c>
      <c r="R76" s="56">
        <f t="shared" si="14"/>
        <v>76.548672566371678</v>
      </c>
      <c r="S76" s="57">
        <f t="shared" si="15"/>
        <v>-5.3133784487246345</v>
      </c>
      <c r="T76" s="57">
        <f t="shared" si="16"/>
        <v>-5.3133784487246345</v>
      </c>
      <c r="U76" t="s">
        <v>71</v>
      </c>
      <c r="V76" t="s">
        <v>133</v>
      </c>
      <c r="W76" t="s">
        <v>367</v>
      </c>
      <c r="X76" t="s">
        <v>363</v>
      </c>
      <c r="Y76" s="59" t="s">
        <v>379</v>
      </c>
    </row>
    <row r="77" spans="1:25" ht="15" x14ac:dyDescent="0.25">
      <c r="A77">
        <v>2.0499999999999998</v>
      </c>
      <c r="B77">
        <v>1.84</v>
      </c>
      <c r="C77" s="45">
        <f t="shared" si="17"/>
        <v>3.1283138918345665E-2</v>
      </c>
      <c r="D77" s="46">
        <f>IF(OR($A77="",$B77=""),"",A77*'MPTO_working_2-way'!$G76)</f>
        <v>2.1141304347826084</v>
      </c>
      <c r="E77" s="48">
        <f>IF(OR($A77="",$B77=""),"",B77*'MPTO_working_2-way'!$G76)</f>
        <v>1.897560975609756</v>
      </c>
      <c r="F77" s="46">
        <f>IF(OR($A77="",$B77=""),"",'MPTO_working_2-way'!D76)</f>
        <v>2.1179112857944973</v>
      </c>
      <c r="G77" s="48">
        <f>IF(OR($A77="",$B77=""),"",'MPTO_working_2-way'!E76)</f>
        <v>1.8945253641386237</v>
      </c>
      <c r="H77" s="46">
        <f>IF(OR($A77="",$B77=""),"",'OddsRatio_working_2-way'!M76)</f>
        <v>2.118033988749894</v>
      </c>
      <c r="I77" s="46">
        <f>IF(OR($A77="",$B77=""),"",'OddsRatio_working_2-way'!N76)</f>
        <v>1.8944271909999155</v>
      </c>
      <c r="J77" s="46">
        <f>IF('Log_working_2-way'!$D76="","",A77^('Log_working_2-way'!$D76))</f>
        <v>2.1197574115414985</v>
      </c>
      <c r="K77" s="48">
        <f>IF('Log_working_2-way'!$D76="","",B77^('Log_working_2-way'!$D76))</f>
        <v>1.8930505747877466</v>
      </c>
      <c r="L77" s="55">
        <f t="shared" si="9"/>
        <v>0.47300771208226228</v>
      </c>
      <c r="M77" s="55">
        <f t="shared" si="10"/>
        <v>0.52699228791773778</v>
      </c>
      <c r="N77" s="56">
        <v>174</v>
      </c>
      <c r="O77" s="56">
        <f t="shared" si="11"/>
        <v>89.121951219512198</v>
      </c>
      <c r="P77" s="56">
        <f t="shared" si="12"/>
        <v>79.434782608695656</v>
      </c>
      <c r="Q77" s="56">
        <f t="shared" si="13"/>
        <v>94.565217391304344</v>
      </c>
      <c r="R77" s="56">
        <f t="shared" si="14"/>
        <v>84.878048780487816</v>
      </c>
      <c r="S77" s="57">
        <f t="shared" si="15"/>
        <v>-5.4432661717921462</v>
      </c>
      <c r="T77" s="57">
        <f t="shared" si="16"/>
        <v>-5.4432661717921604</v>
      </c>
      <c r="U77" t="s">
        <v>229</v>
      </c>
      <c r="V77" t="s">
        <v>235</v>
      </c>
      <c r="W77" t="s">
        <v>266</v>
      </c>
      <c r="X77" t="s">
        <v>363</v>
      </c>
      <c r="Y77" s="59" t="s">
        <v>377</v>
      </c>
    </row>
    <row r="78" spans="1:25" ht="15" x14ac:dyDescent="0.25">
      <c r="A78">
        <v>1.89</v>
      </c>
      <c r="B78">
        <v>1.99</v>
      </c>
      <c r="C78" s="45">
        <f t="shared" si="17"/>
        <v>3.16130919145996E-2</v>
      </c>
      <c r="D78" s="46">
        <f>IF(OR($A78="",$B78=""),"",A78*'MPTO_working_2-way'!$G77)</f>
        <v>1.9497487437185932</v>
      </c>
      <c r="E78" s="48">
        <f>IF(OR($A78="",$B78=""),"",B78*'MPTO_working_2-way'!$G77)</f>
        <v>2.052910052910053</v>
      </c>
      <c r="F78" s="46">
        <f>IF(OR($A78="",$B78=""),"",'MPTO_working_2-way'!D77)</f>
        <v>1.9482012897878844</v>
      </c>
      <c r="G78" s="48">
        <f>IF(OR($A78="",$B78=""),"",'MPTO_working_2-way'!E77)</f>
        <v>2.0546283903744778</v>
      </c>
      <c r="H78" s="46">
        <f>IF(OR($A78="",$B78=""),"",'OddsRatio_working_2-way'!M77)</f>
        <v>1.9481507786158798</v>
      </c>
      <c r="I78" s="46">
        <f>IF(OR($A78="",$B78=""),"",'OddsRatio_working_2-way'!N77)</f>
        <v>2.0546845739659791</v>
      </c>
      <c r="J78" s="46">
        <f>IF('Log_working_2-way'!$D77="","",A78^('Log_working_2-way'!$D77))</f>
        <v>1.9474482422922217</v>
      </c>
      <c r="K78" s="48">
        <f>IF('Log_working_2-way'!$D77="","",B78^('Log_working_2-way'!$D77))</f>
        <v>2.0554666264202575</v>
      </c>
      <c r="L78" s="55">
        <f t="shared" si="9"/>
        <v>0.51288659793814428</v>
      </c>
      <c r="M78" s="55">
        <f t="shared" si="10"/>
        <v>0.48711340206185566</v>
      </c>
      <c r="N78" s="56">
        <v>175</v>
      </c>
      <c r="O78" s="56">
        <f t="shared" si="11"/>
        <v>82.407407407407419</v>
      </c>
      <c r="P78" s="56">
        <f t="shared" si="12"/>
        <v>87.060301507537687</v>
      </c>
      <c r="Q78" s="56">
        <f t="shared" si="13"/>
        <v>87.939698492462298</v>
      </c>
      <c r="R78" s="56">
        <f t="shared" si="14"/>
        <v>92.592592592592609</v>
      </c>
      <c r="S78" s="57">
        <f t="shared" si="15"/>
        <v>-5.5322910850548794</v>
      </c>
      <c r="T78" s="57">
        <f t="shared" si="16"/>
        <v>-5.5322910850549221</v>
      </c>
      <c r="U78" t="s">
        <v>238</v>
      </c>
      <c r="V78" t="s">
        <v>140</v>
      </c>
      <c r="W78" t="s">
        <v>266</v>
      </c>
      <c r="X78" t="s">
        <v>363</v>
      </c>
      <c r="Y78" s="59" t="s">
        <v>376</v>
      </c>
    </row>
    <row r="79" spans="1:25" ht="15" x14ac:dyDescent="0.25">
      <c r="A79">
        <v>2.0699999999999998</v>
      </c>
      <c r="B79">
        <v>1.83</v>
      </c>
      <c r="C79" s="45">
        <f t="shared" si="17"/>
        <v>2.9539874871307603E-2</v>
      </c>
      <c r="D79" s="46">
        <f>IF(OR($A79="",$B79=""),"",A79*'MPTO_working_2-way'!$G78)</f>
        <v>2.1311475409836067</v>
      </c>
      <c r="E79" s="48">
        <f>IF(OR($A79="",$B79=""),"",B79*'MPTO_working_2-way'!$G78)</f>
        <v>1.8840579710144929</v>
      </c>
      <c r="F79" s="46">
        <f>IF(OR($A79="",$B79=""),"",'MPTO_working_2-way'!D78)</f>
        <v>2.1352836729517204</v>
      </c>
      <c r="G79" s="48">
        <f>IF(OR($A79="",$B79=""),"",'MPTO_working_2-way'!E78)</f>
        <v>1.8808371192373576</v>
      </c>
      <c r="H79" s="46">
        <f>IF(OR($A79="",$B79=""),"",'OddsRatio_working_2-way'!M78)</f>
        <v>2.1354103339788768</v>
      </c>
      <c r="I79" s="46">
        <f>IF(OR($A79="",$B79=""),"",'OddsRatio_working_2-way'!N78)</f>
        <v>1.8807388571985679</v>
      </c>
      <c r="J79" s="46">
        <f>IF('Log_working_2-way'!$D78="","",A79^('Log_working_2-way'!$D78))</f>
        <v>2.137293622577233</v>
      </c>
      <c r="K79" s="48">
        <f>IF('Log_working_2-way'!$D78="","",B79^('Log_working_2-way'!$D78))</f>
        <v>1.8792804075818812</v>
      </c>
      <c r="L79" s="55">
        <f t="shared" si="9"/>
        <v>0.46923076923076917</v>
      </c>
      <c r="M79" s="55">
        <f t="shared" si="10"/>
        <v>0.53076923076923077</v>
      </c>
      <c r="N79" s="56">
        <v>176</v>
      </c>
      <c r="O79" s="56">
        <f t="shared" si="11"/>
        <v>90.975845410628025</v>
      </c>
      <c r="P79" s="56">
        <f t="shared" si="12"/>
        <v>79.825136612021865</v>
      </c>
      <c r="Q79" s="56">
        <f t="shared" si="13"/>
        <v>96.174863387978135</v>
      </c>
      <c r="R79" s="56">
        <f t="shared" si="14"/>
        <v>85.024154589371989</v>
      </c>
      <c r="S79" s="57">
        <f t="shared" si="15"/>
        <v>-5.1990179773501097</v>
      </c>
      <c r="T79" s="57">
        <f t="shared" si="16"/>
        <v>-5.1990179773501239</v>
      </c>
      <c r="U79" t="s">
        <v>230</v>
      </c>
      <c r="V79" t="s">
        <v>236</v>
      </c>
      <c r="W79" t="s">
        <v>266</v>
      </c>
      <c r="X79" t="s">
        <v>363</v>
      </c>
      <c r="Y79" s="59" t="s">
        <v>382</v>
      </c>
    </row>
    <row r="80" spans="1:25" ht="15" x14ac:dyDescent="0.25">
      <c r="A80">
        <v>1.91</v>
      </c>
      <c r="B80">
        <v>1.91</v>
      </c>
      <c r="C80" s="45">
        <f t="shared" si="17"/>
        <v>4.7120418848167533E-2</v>
      </c>
      <c r="D80" s="46">
        <f>IF(OR($A80="",$B80=""),"",A80*'MPTO_working_2-way'!$G79)</f>
        <v>2</v>
      </c>
      <c r="E80" s="48">
        <f>IF(OR($A80="",$B80=""),"",B80*'MPTO_working_2-way'!$G79)</f>
        <v>2</v>
      </c>
      <c r="F80" s="46">
        <f>IF(OR($A80="",$B80=""),"",'MPTO_working_2-way'!D79)</f>
        <v>2</v>
      </c>
      <c r="G80" s="48">
        <f>IF(OR($A80="",$B80=""),"",'MPTO_working_2-way'!E79)</f>
        <v>2</v>
      </c>
      <c r="H80" s="46">
        <f>IF(OR($A80="",$B80=""),"",'OddsRatio_working_2-way'!M79)</f>
        <v>1.9999999999999996</v>
      </c>
      <c r="I80" s="46">
        <f>IF(OR($A80="",$B80=""),"",'OddsRatio_working_2-way'!N79)</f>
        <v>1.9999999999999996</v>
      </c>
      <c r="J80" s="46">
        <f>IF('Log_working_2-way'!$D79="","",A80^('Log_working_2-way'!$D79))</f>
        <v>1.9999999999997029</v>
      </c>
      <c r="K80" s="48">
        <f>IF('Log_working_2-way'!$D79="","",B80^('Log_working_2-way'!$D79))</f>
        <v>1.9999999999997029</v>
      </c>
      <c r="L80" s="55">
        <f t="shared" si="9"/>
        <v>0.5</v>
      </c>
      <c r="M80" s="55">
        <f t="shared" si="10"/>
        <v>0.5</v>
      </c>
      <c r="N80" s="56">
        <v>177</v>
      </c>
      <c r="O80" s="56">
        <f t="shared" si="11"/>
        <v>84.329842931937165</v>
      </c>
      <c r="P80" s="56">
        <f t="shared" si="12"/>
        <v>84.329842931937165</v>
      </c>
      <c r="Q80" s="56">
        <f t="shared" si="13"/>
        <v>92.670157068062821</v>
      </c>
      <c r="R80" s="56">
        <f t="shared" si="14"/>
        <v>92.670157068062821</v>
      </c>
      <c r="S80" s="57">
        <f t="shared" si="15"/>
        <v>-8.3403141361256559</v>
      </c>
      <c r="T80" s="57">
        <f t="shared" si="16"/>
        <v>-8.3403141361256559</v>
      </c>
      <c r="U80" t="s">
        <v>233</v>
      </c>
      <c r="V80" t="s">
        <v>234</v>
      </c>
      <c r="W80" t="s">
        <v>266</v>
      </c>
      <c r="X80" t="s">
        <v>363</v>
      </c>
      <c r="Y80" s="59" t="s">
        <v>379</v>
      </c>
    </row>
    <row r="81" spans="1:25" ht="15" x14ac:dyDescent="0.25">
      <c r="A81">
        <v>2.1800000000000002</v>
      </c>
      <c r="B81">
        <v>1.72</v>
      </c>
      <c r="C81" s="45">
        <f t="shared" si="17"/>
        <v>4.0110945167484591E-2</v>
      </c>
      <c r="D81" s="46">
        <f>IF(OR($A81="",$B81=""),"",A81*'MPTO_working_2-way'!$G80)</f>
        <v>2.2674418604651168</v>
      </c>
      <c r="E81" s="48">
        <f>IF(OR($A81="",$B81=""),"",B81*'MPTO_working_2-way'!$G80)</f>
        <v>1.7889908256880735</v>
      </c>
      <c r="F81" s="46">
        <f>IF(OR($A81="",$B81=""),"",'MPTO_working_2-way'!D80)</f>
        <v>2.2796692607003894</v>
      </c>
      <c r="G81" s="48">
        <f>IF(OR($A81="",$B81=""),"",'MPTO_working_2-way'!E80)</f>
        <v>1.7814519194222731</v>
      </c>
      <c r="H81" s="46">
        <f>IF(OR($A81="",$B81=""),"",'OddsRatio_working_2-way'!M80)</f>
        <v>2.2801909579781015</v>
      </c>
      <c r="I81" s="46">
        <f>IF(OR($A81="",$B81=""),"",'OddsRatio_working_2-way'!N80)</f>
        <v>1.7811334658849434</v>
      </c>
      <c r="J81" s="46">
        <f>IF('Log_working_2-way'!$D80="","",A81^('Log_working_2-way'!$D80))</f>
        <v>2.2858490727693308</v>
      </c>
      <c r="K81" s="48">
        <f>IF('Log_working_2-way'!$D80="","",B81^('Log_working_2-way'!$D80))</f>
        <v>1.7776962484765699</v>
      </c>
      <c r="L81" s="55">
        <f t="shared" si="9"/>
        <v>0.44102564102564096</v>
      </c>
      <c r="M81" s="55">
        <f t="shared" si="10"/>
        <v>0.55897435897435888</v>
      </c>
      <c r="N81" s="56">
        <v>178</v>
      </c>
      <c r="O81" s="56">
        <f t="shared" si="11"/>
        <v>96.348623853211009</v>
      </c>
      <c r="P81" s="56">
        <f t="shared" si="12"/>
        <v>74.511627906976727</v>
      </c>
      <c r="Q81" s="56">
        <f t="shared" si="13"/>
        <v>103.48837209302326</v>
      </c>
      <c r="R81" s="56">
        <f t="shared" si="14"/>
        <v>81.651376146788991</v>
      </c>
      <c r="S81" s="57">
        <f t="shared" si="15"/>
        <v>-7.1397482398122492</v>
      </c>
      <c r="T81" s="57">
        <f t="shared" si="16"/>
        <v>-7.1397482398122634</v>
      </c>
      <c r="U81" t="s">
        <v>225</v>
      </c>
      <c r="V81" t="s">
        <v>224</v>
      </c>
      <c r="W81" t="s">
        <v>266</v>
      </c>
      <c r="X81" t="s">
        <v>363</v>
      </c>
      <c r="Y81" s="59" t="s">
        <v>379</v>
      </c>
    </row>
    <row r="82" spans="1:25" ht="15" x14ac:dyDescent="0.25">
      <c r="A82">
        <v>1.58</v>
      </c>
      <c r="B82">
        <v>2.46</v>
      </c>
      <c r="C82" s="45">
        <f t="shared" si="17"/>
        <v>3.9415457445713731E-2</v>
      </c>
      <c r="D82" s="46">
        <f>IF(OR($A82="",$B82=""),"",A82*'MPTO_working_2-way'!$G81)</f>
        <v>1.6422764227642277</v>
      </c>
      <c r="E82" s="48">
        <f>IF(OR($A82="",$B82=""),"",B82*'MPTO_working_2-way'!$G81)</f>
        <v>2.5569620253164556</v>
      </c>
      <c r="F82" s="46">
        <f>IF(OR($A82="",$B82=""),"",'MPTO_working_2-way'!D81)</f>
        <v>1.630779558613745</v>
      </c>
      <c r="G82" s="48">
        <f>IF(OR($A82="",$B82=""),"",'MPTO_working_2-way'!E81)</f>
        <v>2.5853398962352006</v>
      </c>
      <c r="H82" s="46">
        <f>IF(OR($A82="",$B82=""),"",'OddsRatio_working_2-way'!M81)</f>
        <v>1.6302858668672515</v>
      </c>
      <c r="I82" s="46">
        <f>IF(OR($A82="",$B82=""),"",'OddsRatio_working_2-way'!N81)</f>
        <v>2.5865816648727367</v>
      </c>
      <c r="J82" s="46">
        <f>IF('Log_working_2-way'!$D81="","",A82^('Log_working_2-way'!$D81))</f>
        <v>1.6250391371672495</v>
      </c>
      <c r="K82" s="48">
        <f>IF('Log_working_2-way'!$D81="","",B82^('Log_working_2-way'!$D81))</f>
        <v>2.599899815124826</v>
      </c>
      <c r="L82" s="55">
        <f t="shared" si="9"/>
        <v>0.6089108910891089</v>
      </c>
      <c r="M82" s="55">
        <f t="shared" si="10"/>
        <v>0.3910891089108911</v>
      </c>
      <c r="N82" s="56">
        <v>179</v>
      </c>
      <c r="O82" s="56">
        <f t="shared" si="11"/>
        <v>65.70886075949366</v>
      </c>
      <c r="P82" s="56">
        <f t="shared" si="12"/>
        <v>106.23577235772356</v>
      </c>
      <c r="Q82" s="56">
        <f t="shared" si="13"/>
        <v>72.764227642276424</v>
      </c>
      <c r="R82" s="56">
        <f t="shared" si="14"/>
        <v>113.29113924050631</v>
      </c>
      <c r="S82" s="57">
        <f t="shared" si="15"/>
        <v>-7.0553668827827636</v>
      </c>
      <c r="T82" s="57">
        <f t="shared" si="16"/>
        <v>-7.0553668827827494</v>
      </c>
      <c r="U82" t="s">
        <v>50</v>
      </c>
      <c r="V82" t="s">
        <v>237</v>
      </c>
      <c r="W82" t="s">
        <v>266</v>
      </c>
      <c r="X82" t="s">
        <v>363</v>
      </c>
      <c r="Y82" s="59" t="s">
        <v>378</v>
      </c>
    </row>
    <row r="83" spans="1:25" ht="15" x14ac:dyDescent="0.25">
      <c r="A83">
        <v>2.14</v>
      </c>
      <c r="B83">
        <v>1.75</v>
      </c>
      <c r="C83" s="45">
        <f t="shared" si="17"/>
        <v>3.8718291054739673E-2</v>
      </c>
      <c r="D83" s="46">
        <f>IF(OR($A83="",$B83=""),"",A83*'MPTO_working_2-way'!$G82)</f>
        <v>2.2228571428571429</v>
      </c>
      <c r="E83" s="48">
        <f>IF(OR($A83="",$B83=""),"",B83*'MPTO_working_2-way'!$G82)</f>
        <v>1.8177570093457944</v>
      </c>
      <c r="F83" s="46">
        <f>IF(OR($A83="",$B83=""),"",'MPTO_working_2-way'!D82)</f>
        <v>2.2324888226527575</v>
      </c>
      <c r="G83" s="48">
        <f>IF(OR($A83="",$B83=""),"",'MPTO_working_2-way'!E82)</f>
        <v>1.81136638452237</v>
      </c>
      <c r="H83" s="46">
        <f>IF(OR($A83="",$B83=""),"",'OddsRatio_working_2-way'!M82)</f>
        <v>2.2328828005937953</v>
      </c>
      <c r="I83" s="46">
        <f>IF(OR($A83="",$B83=""),"",'OddsRatio_working_2-way'!N82)</f>
        <v>1.8111071056538131</v>
      </c>
      <c r="J83" s="46">
        <f>IF('Log_working_2-way'!$D82="","",A83^('Log_working_2-way'!$D82))</f>
        <v>2.2373241322265098</v>
      </c>
      <c r="K83" s="48">
        <f>IF('Log_working_2-way'!$D82="","",B83^('Log_working_2-way'!$D82))</f>
        <v>1.8081956651086979</v>
      </c>
      <c r="L83" s="55">
        <f t="shared" si="9"/>
        <v>0.44987146529562982</v>
      </c>
      <c r="M83" s="55">
        <f t="shared" si="10"/>
        <v>0.55012853470437018</v>
      </c>
      <c r="N83" s="56">
        <v>180</v>
      </c>
      <c r="O83" s="56">
        <f t="shared" si="11"/>
        <v>95.887850467289738</v>
      </c>
      <c r="P83" s="56">
        <f t="shared" si="12"/>
        <v>77.142857142857139</v>
      </c>
      <c r="Q83" s="56">
        <f t="shared" si="13"/>
        <v>102.85714285714285</v>
      </c>
      <c r="R83" s="56">
        <f t="shared" si="14"/>
        <v>84.112149532710276</v>
      </c>
      <c r="S83" s="57">
        <f t="shared" si="15"/>
        <v>-6.9692923898531092</v>
      </c>
      <c r="T83" s="57">
        <f t="shared" si="16"/>
        <v>-6.9692923898531376</v>
      </c>
      <c r="U83" t="s">
        <v>241</v>
      </c>
      <c r="V83" t="s">
        <v>357</v>
      </c>
      <c r="W83" t="s">
        <v>266</v>
      </c>
      <c r="X83" t="s">
        <v>363</v>
      </c>
      <c r="Y83" s="59" t="s">
        <v>372</v>
      </c>
    </row>
    <row r="84" spans="1:25" ht="15" x14ac:dyDescent="0.25">
      <c r="A84">
        <v>2.2400000000000002</v>
      </c>
      <c r="B84">
        <v>1.69</v>
      </c>
      <c r="C84" s="45">
        <f t="shared" si="17"/>
        <v>3.8144547759932479E-2</v>
      </c>
      <c r="D84" s="46">
        <f>IF(OR($A84="",$B84=""),"",A84*'MPTO_working_2-way'!$G83)</f>
        <v>2.3254437869822491</v>
      </c>
      <c r="E84" s="48">
        <f>IF(OR($A84="",$B84=""),"",B84*'MPTO_working_2-way'!$G83)</f>
        <v>1.7544642857142858</v>
      </c>
      <c r="F84" s="46">
        <f>IF(OR($A84="",$B84=""),"",'MPTO_working_2-way'!D83)</f>
        <v>2.3399678575843743</v>
      </c>
      <c r="G84" s="48">
        <f>IF(OR($A84="",$B84=""),"",'MPTO_working_2-way'!E83)</f>
        <v>1.7462865578005351</v>
      </c>
      <c r="H84" s="46">
        <f>IF(OR($A84="",$B84=""),"",'OddsRatio_working_2-way'!M83)</f>
        <v>2.3405601251996737</v>
      </c>
      <c r="I84" s="46">
        <f>IF(OR($A84="",$B84=""),"",'OddsRatio_working_2-way'!N83)</f>
        <v>1.7459568438611086</v>
      </c>
      <c r="J84" s="46">
        <f>IF('Log_working_2-way'!$D83="","",A84^('Log_working_2-way'!$D83))</f>
        <v>2.347284961783934</v>
      </c>
      <c r="K84" s="48">
        <f>IF('Log_working_2-way'!$D83="","",B84^('Log_working_2-way'!$D83))</f>
        <v>1.7422334757420166</v>
      </c>
      <c r="L84" s="55">
        <f t="shared" si="9"/>
        <v>0.43002544529262077</v>
      </c>
      <c r="M84" s="55">
        <f t="shared" si="10"/>
        <v>0.56997455470737912</v>
      </c>
      <c r="N84" s="56">
        <v>181</v>
      </c>
      <c r="O84" s="56">
        <f t="shared" si="11"/>
        <v>100.19642857142858</v>
      </c>
      <c r="P84" s="56">
        <f t="shared" si="12"/>
        <v>73.899408284023664</v>
      </c>
      <c r="Q84" s="56">
        <f t="shared" si="13"/>
        <v>107.10059171597634</v>
      </c>
      <c r="R84" s="56">
        <f t="shared" si="14"/>
        <v>80.803571428571416</v>
      </c>
      <c r="S84" s="57">
        <f t="shared" si="15"/>
        <v>-6.904163144547752</v>
      </c>
      <c r="T84" s="57">
        <f t="shared" si="16"/>
        <v>-6.904163144547752</v>
      </c>
      <c r="U84" t="s">
        <v>358</v>
      </c>
      <c r="V84" t="s">
        <v>239</v>
      </c>
      <c r="W84" t="s">
        <v>266</v>
      </c>
      <c r="X84" t="s">
        <v>363</v>
      </c>
      <c r="Y84" s="59" t="s">
        <v>370</v>
      </c>
    </row>
    <row r="85" spans="1:25" ht="15" x14ac:dyDescent="0.25">
      <c r="A85">
        <v>1.87</v>
      </c>
      <c r="B85">
        <v>2.02</v>
      </c>
      <c r="C85" s="45">
        <f t="shared" si="17"/>
        <v>2.9808863239265015E-2</v>
      </c>
      <c r="D85" s="46">
        <f>IF(OR($A85="",$B85=""),"",A85*'MPTO_working_2-way'!$G84)</f>
        <v>1.9257425742574257</v>
      </c>
      <c r="E85" s="48">
        <f>IF(OR($A85="",$B85=""),"",B85*'MPTO_working_2-way'!$G84)</f>
        <v>2.0802139037433154</v>
      </c>
      <c r="F85" s="46">
        <f>IF(OR($A85="",$B85=""),"",'MPTO_working_2-way'!D84)</f>
        <v>1.9236135865967305</v>
      </c>
      <c r="G85" s="48">
        <f>IF(OR($A85="",$B85=""),"",'MPTO_working_2-way'!E84)</f>
        <v>2.082703865027292</v>
      </c>
      <c r="H85" s="46">
        <f>IF(OR($A85="",$B85=""),"",'OddsRatio_working_2-way'!M84)</f>
        <v>1.9235481451827992</v>
      </c>
      <c r="I85" s="46">
        <f>IF(OR($A85="",$B85=""),"",'OddsRatio_working_2-way'!N84)</f>
        <v>2.0827805840074194</v>
      </c>
      <c r="J85" s="46">
        <f>IF('Log_working_2-way'!$D84="","",A85^('Log_working_2-way'!$D84))</f>
        <v>1.9225833907877643</v>
      </c>
      <c r="K85" s="48">
        <f>IF('Log_working_2-way'!$D84="","",B85^('Log_working_2-way'!$D84))</f>
        <v>2.0839128581602959</v>
      </c>
      <c r="L85" s="55">
        <f t="shared" si="9"/>
        <v>0.51928020565552702</v>
      </c>
      <c r="M85" s="55">
        <f t="shared" si="10"/>
        <v>0.48071979434447304</v>
      </c>
      <c r="N85" s="56">
        <v>182</v>
      </c>
      <c r="O85" s="56">
        <f t="shared" si="11"/>
        <v>84.673796791443849</v>
      </c>
      <c r="P85" s="56">
        <f t="shared" si="12"/>
        <v>91.900990099009888</v>
      </c>
      <c r="Q85" s="56">
        <f t="shared" si="13"/>
        <v>90.099009900990097</v>
      </c>
      <c r="R85" s="56">
        <f t="shared" si="14"/>
        <v>97.326203208556137</v>
      </c>
      <c r="S85" s="57">
        <f t="shared" si="15"/>
        <v>-5.4252131095462488</v>
      </c>
      <c r="T85" s="57">
        <f t="shared" si="16"/>
        <v>-5.4252131095462488</v>
      </c>
      <c r="U85" t="s">
        <v>105</v>
      </c>
      <c r="V85" t="s">
        <v>231</v>
      </c>
      <c r="W85" t="s">
        <v>266</v>
      </c>
      <c r="X85" t="s">
        <v>363</v>
      </c>
      <c r="Y85" s="59" t="s">
        <v>390</v>
      </c>
    </row>
    <row r="86" spans="1:25" ht="15" x14ac:dyDescent="0.25">
      <c r="A86">
        <v>2.08</v>
      </c>
      <c r="B86">
        <v>1.79</v>
      </c>
      <c r="C86" s="45">
        <f t="shared" si="17"/>
        <v>3.9428448646325664E-2</v>
      </c>
      <c r="D86" s="46">
        <f>IF(OR($A86="",$B86=""),"",A86*'MPTO_working_2-way'!$G85)</f>
        <v>2.1620111731843576</v>
      </c>
      <c r="E86" s="48">
        <f>IF(OR($A86="",$B86=""),"",B86*'MPTO_working_2-way'!$G85)</f>
        <v>1.8605769230769229</v>
      </c>
      <c r="F86" s="46">
        <f>IF(OR($A86="",$B86=""),"",'MPTO_working_2-way'!D85)</f>
        <v>2.1689385995572641</v>
      </c>
      <c r="G86" s="48">
        <f>IF(OR($A86="",$B86=""),"",'MPTO_working_2-way'!E85)</f>
        <v>1.8554769261437256</v>
      </c>
      <c r="H86" s="46">
        <f>IF(OR($A86="",$B86=""),"",'OddsRatio_working_2-way'!M85)</f>
        <v>2.1692256444309357</v>
      </c>
      <c r="I86" s="46">
        <f>IF(OR($A86="",$B86=""),"",'OddsRatio_working_2-way'!N85)</f>
        <v>1.8552669065744805</v>
      </c>
      <c r="J86" s="46">
        <f>IF('Log_working_2-way'!$D85="","",A86^('Log_working_2-way'!$D85))</f>
        <v>2.1724139714397546</v>
      </c>
      <c r="K86" s="48">
        <f>IF('Log_working_2-way'!$D85="","",B86^('Log_working_2-way'!$D85))</f>
        <v>1.8529410467292624</v>
      </c>
      <c r="L86" s="55">
        <f t="shared" si="9"/>
        <v>0.46253229974160204</v>
      </c>
      <c r="M86" s="55">
        <f t="shared" si="10"/>
        <v>0.53746770025839796</v>
      </c>
      <c r="N86" s="56">
        <v>183</v>
      </c>
      <c r="O86" s="56">
        <f t="shared" si="11"/>
        <v>95.019230769230759</v>
      </c>
      <c r="P86" s="56">
        <f t="shared" si="12"/>
        <v>80.765363128491614</v>
      </c>
      <c r="Q86" s="56">
        <f t="shared" si="13"/>
        <v>102.23463687150837</v>
      </c>
      <c r="R86" s="56">
        <f t="shared" si="14"/>
        <v>87.980769230769226</v>
      </c>
      <c r="S86" s="57">
        <f t="shared" si="15"/>
        <v>-7.2154061022776119</v>
      </c>
      <c r="T86" s="57">
        <f t="shared" si="16"/>
        <v>-7.2154061022776119</v>
      </c>
      <c r="U86" t="s">
        <v>232</v>
      </c>
      <c r="V86" t="s">
        <v>240</v>
      </c>
      <c r="W86" t="s">
        <v>266</v>
      </c>
      <c r="X86" t="s">
        <v>363</v>
      </c>
      <c r="Y86" s="59" t="s">
        <v>381</v>
      </c>
    </row>
    <row r="87" spans="1:25" ht="15" x14ac:dyDescent="0.25">
      <c r="A87">
        <v>1.57</v>
      </c>
      <c r="B87">
        <v>2.5099999999999998</v>
      </c>
      <c r="C87" s="45">
        <f t="shared" si="17"/>
        <v>3.5349049661227649E-2</v>
      </c>
      <c r="D87" s="46">
        <f>IF(OR($A87="",$B87=""),"",A87*'MPTO_working_2-way'!$G86)</f>
        <v>1.6254980079681274</v>
      </c>
      <c r="E87" s="48">
        <f>IF(OR($A87="",$B87=""),"",B87*'MPTO_working_2-way'!$G86)</f>
        <v>2.5987261146496814</v>
      </c>
      <c r="F87" s="46">
        <f>IF(OR($A87="",$B87=""),"",'MPTO_working_2-way'!D86)</f>
        <v>1.6148093511176675</v>
      </c>
      <c r="G87" s="48">
        <f>IF(OR($A87="",$B87=""),"",'MPTO_working_2-way'!E86)</f>
        <v>2.6265204785550034</v>
      </c>
      <c r="H87" s="46">
        <f>IF(OR($A87="",$B87=""),"",'OddsRatio_working_2-way'!M86)</f>
        <v>1.6143968129056414</v>
      </c>
      <c r="I87" s="46">
        <f>IF(OR($A87="",$B87=""),"",'OddsRatio_working_2-way'!N86)</f>
        <v>2.6276126096272243</v>
      </c>
      <c r="J87" s="46">
        <f>IF('Log_working_2-way'!$D86="","",A87^('Log_working_2-way'!$D86))</f>
        <v>1.6095273078692256</v>
      </c>
      <c r="K87" s="48">
        <f>IF('Log_working_2-way'!$D86="","",B87^('Log_working_2-way'!$D86))</f>
        <v>2.6406155837309813</v>
      </c>
      <c r="L87" s="55">
        <f t="shared" si="9"/>
        <v>0.61519607843137258</v>
      </c>
      <c r="M87" s="55">
        <f t="shared" si="10"/>
        <v>0.38480392156862747</v>
      </c>
      <c r="N87" s="56">
        <v>184</v>
      </c>
      <c r="O87" s="56">
        <f t="shared" si="11"/>
        <v>66.802547770700627</v>
      </c>
      <c r="P87" s="56">
        <f t="shared" si="12"/>
        <v>110.69322709163346</v>
      </c>
      <c r="Q87" s="56">
        <f t="shared" si="13"/>
        <v>73.30677290836654</v>
      </c>
      <c r="R87" s="56">
        <f t="shared" si="14"/>
        <v>117.19745222929936</v>
      </c>
      <c r="S87" s="57">
        <f t="shared" si="15"/>
        <v>-6.5042251376659124</v>
      </c>
      <c r="T87" s="57">
        <f t="shared" si="16"/>
        <v>-6.5042251376658982</v>
      </c>
      <c r="U87" t="s">
        <v>242</v>
      </c>
      <c r="V87" t="s">
        <v>252</v>
      </c>
      <c r="W87" t="s">
        <v>267</v>
      </c>
      <c r="X87" t="s">
        <v>363</v>
      </c>
      <c r="Y87" s="59" t="s">
        <v>373</v>
      </c>
    </row>
    <row r="88" spans="1:25" ht="15" x14ac:dyDescent="0.25">
      <c r="A88">
        <v>2.25</v>
      </c>
      <c r="B88">
        <v>1.68</v>
      </c>
      <c r="C88" s="45">
        <f t="shared" si="17"/>
        <v>3.9682539682539542E-2</v>
      </c>
      <c r="D88" s="46">
        <f>IF(OR($A88="",$B88=""),"",A88*'MPTO_working_2-way'!$G87)</f>
        <v>2.339285714285714</v>
      </c>
      <c r="E88" s="48">
        <f>IF(OR($A88="",$B88=""),"",B88*'MPTO_working_2-way'!$G87)</f>
        <v>1.7466666666666664</v>
      </c>
      <c r="F88" s="46">
        <f>IF(OR($A88="",$B88=""),"",'MPTO_working_2-way'!D87)</f>
        <v>2.3551401869158877</v>
      </c>
      <c r="G88" s="48">
        <f>IF(OR($A88="",$B88=""),"",'MPTO_working_2-way'!E87)</f>
        <v>1.7379310344827583</v>
      </c>
      <c r="H88" s="46">
        <f>IF(OR($A88="",$B88=""),"",'OddsRatio_working_2-way'!M87)</f>
        <v>2.3558153613666013</v>
      </c>
      <c r="I88" s="46">
        <f>IF(OR($A88="",$B88=""),"",'OddsRatio_working_2-way'!N87)</f>
        <v>1.7375635565834309</v>
      </c>
      <c r="J88" s="46">
        <f>IF('Log_working_2-way'!$D87="","",A88^('Log_working_2-way'!$D87))</f>
        <v>2.3631739395308338</v>
      </c>
      <c r="K88" s="48">
        <f>IF('Log_working_2-way'!$D87="","",B88^('Log_working_2-way'!$D87))</f>
        <v>1.733582099100242</v>
      </c>
      <c r="L88" s="55">
        <f t="shared" si="9"/>
        <v>0.4274809160305344</v>
      </c>
      <c r="M88" s="55">
        <f t="shared" si="10"/>
        <v>0.57251908396946571</v>
      </c>
      <c r="N88" s="56">
        <v>185</v>
      </c>
      <c r="O88" s="56">
        <f t="shared" si="11"/>
        <v>102.77777777777777</v>
      </c>
      <c r="P88" s="56">
        <f t="shared" si="12"/>
        <v>74.880952380952394</v>
      </c>
      <c r="Q88" s="56">
        <f t="shared" si="13"/>
        <v>110.11904761904762</v>
      </c>
      <c r="R88" s="56">
        <f t="shared" si="14"/>
        <v>82.222222222222214</v>
      </c>
      <c r="S88" s="57">
        <f t="shared" si="15"/>
        <v>-7.3412698412698489</v>
      </c>
      <c r="T88" s="57">
        <f t="shared" si="16"/>
        <v>-7.3412698412698205</v>
      </c>
      <c r="U88" t="s">
        <v>148</v>
      </c>
      <c r="V88" t="s">
        <v>171</v>
      </c>
      <c r="W88" t="s">
        <v>268</v>
      </c>
      <c r="X88" t="s">
        <v>363</v>
      </c>
      <c r="Y88" s="59" t="s">
        <v>377</v>
      </c>
    </row>
    <row r="89" spans="1:25" ht="15" x14ac:dyDescent="0.25">
      <c r="A89">
        <v>2.1800000000000002</v>
      </c>
      <c r="B89">
        <v>1.72</v>
      </c>
      <c r="C89" s="45">
        <f t="shared" si="17"/>
        <v>4.0110945167484591E-2</v>
      </c>
      <c r="D89" s="46">
        <f>IF(OR($A89="",$B89=""),"",A89*'MPTO_working_2-way'!$G88)</f>
        <v>2.2674418604651168</v>
      </c>
      <c r="E89" s="48">
        <f>IF(OR($A89="",$B89=""),"",B89*'MPTO_working_2-way'!$G88)</f>
        <v>1.7889908256880735</v>
      </c>
      <c r="F89" s="46">
        <f>IF(OR($A89="",$B89=""),"",'MPTO_working_2-way'!D88)</f>
        <v>2.2796692607003894</v>
      </c>
      <c r="G89" s="48">
        <f>IF(OR($A89="",$B89=""),"",'MPTO_working_2-way'!E88)</f>
        <v>1.7814519194222731</v>
      </c>
      <c r="H89" s="46">
        <f>IF(OR($A89="",$B89=""),"",'OddsRatio_working_2-way'!M88)</f>
        <v>2.2801909579781015</v>
      </c>
      <c r="I89" s="46">
        <f>IF(OR($A89="",$B89=""),"",'OddsRatio_working_2-way'!N88)</f>
        <v>1.7811334658849434</v>
      </c>
      <c r="J89" s="46">
        <f>IF('Log_working_2-way'!$D88="","",A89^('Log_working_2-way'!$D88))</f>
        <v>2.2858490727693308</v>
      </c>
      <c r="K89" s="48">
        <f>IF('Log_working_2-way'!$D88="","",B89^('Log_working_2-way'!$D88))</f>
        <v>1.7776962484765699</v>
      </c>
      <c r="L89" s="55">
        <f t="shared" si="9"/>
        <v>0.44102564102564096</v>
      </c>
      <c r="M89" s="55">
        <f t="shared" si="10"/>
        <v>0.55897435897435888</v>
      </c>
      <c r="N89" s="56">
        <v>186</v>
      </c>
      <c r="O89" s="56">
        <f t="shared" si="11"/>
        <v>100.6788990825688</v>
      </c>
      <c r="P89" s="56">
        <f t="shared" si="12"/>
        <v>77.860465116279087</v>
      </c>
      <c r="Q89" s="56">
        <f t="shared" si="13"/>
        <v>108.13953488372094</v>
      </c>
      <c r="R89" s="56">
        <f t="shared" si="14"/>
        <v>85.321100917431181</v>
      </c>
      <c r="S89" s="57">
        <f t="shared" si="15"/>
        <v>-7.4606358011521365</v>
      </c>
      <c r="T89" s="57">
        <f t="shared" si="16"/>
        <v>-7.4606358011520939</v>
      </c>
      <c r="U89" t="s">
        <v>359</v>
      </c>
      <c r="V89" t="s">
        <v>146</v>
      </c>
      <c r="W89" t="s">
        <v>268</v>
      </c>
      <c r="X89" t="s">
        <v>363</v>
      </c>
      <c r="Y89" s="59" t="s">
        <v>376</v>
      </c>
    </row>
    <row r="90" spans="1:25" ht="15" x14ac:dyDescent="0.25">
      <c r="A90">
        <v>2.31</v>
      </c>
      <c r="B90">
        <v>1.65</v>
      </c>
      <c r="C90" s="45">
        <f t="shared" si="17"/>
        <v>3.8961038961038863E-2</v>
      </c>
      <c r="D90" s="46">
        <f>IF(OR($A90="",$B90=""),"",A90*'MPTO_working_2-way'!$G89)</f>
        <v>2.4</v>
      </c>
      <c r="E90" s="48">
        <f>IF(OR($A90="",$B90=""),"",B90*'MPTO_working_2-way'!$G89)</f>
        <v>1.714285714285714</v>
      </c>
      <c r="F90" s="46">
        <f>IF(OR($A90="",$B90=""),"",'MPTO_working_2-way'!D89)</f>
        <v>2.418848167539267</v>
      </c>
      <c r="G90" s="48">
        <f>IF(OR($A90="",$B90=""),"",'MPTO_working_2-way'!E89)</f>
        <v>1.7047970479704795</v>
      </c>
      <c r="H90" s="46">
        <f>IF(OR($A90="",$B90=""),"",'OddsRatio_working_2-way'!M89)</f>
        <v>2.4196424251848119</v>
      </c>
      <c r="I90" s="46">
        <f>IF(OR($A90="",$B90=""),"",'OddsRatio_working_2-way'!N89)</f>
        <v>1.7044027300535323</v>
      </c>
      <c r="J90" s="46">
        <f>IF('Log_working_2-way'!$D89="","",A90^('Log_working_2-way'!$D89))</f>
        <v>2.4284098319246836</v>
      </c>
      <c r="K90" s="48">
        <f>IF('Log_working_2-way'!$D89="","",B90^('Log_working_2-way'!$D89))</f>
        <v>1.7000791913146875</v>
      </c>
      <c r="L90" s="55">
        <f t="shared" ref="L90:L104" si="18">(1/D90)</f>
        <v>0.41666666666666669</v>
      </c>
      <c r="M90" s="55">
        <f t="shared" ref="M90:M104" si="19">(1/E90)</f>
        <v>0.58333333333333348</v>
      </c>
      <c r="N90" s="56">
        <v>187</v>
      </c>
      <c r="O90" s="56">
        <f t="shared" ref="O90:O104" si="20">(1/A90)*((N90*A90)-N90)</f>
        <v>106.04761904761907</v>
      </c>
      <c r="P90" s="56">
        <f t="shared" ref="P90:P104" si="21">(1/B90)*((N90*B90)-N90)</f>
        <v>73.666666666666671</v>
      </c>
      <c r="Q90" s="56">
        <f t="shared" ref="Q90:Q104" si="22">(1/B90)*N90</f>
        <v>113.33333333333334</v>
      </c>
      <c r="R90" s="56">
        <f t="shared" ref="R90:R104" si="23">(1/A90)*N90</f>
        <v>80.952380952380949</v>
      </c>
      <c r="S90" s="57">
        <f t="shared" ref="S90:S104" si="24">O90-Q90</f>
        <v>-7.2857142857142776</v>
      </c>
      <c r="T90" s="57">
        <f t="shared" ref="T90:T104" si="25">P90-R90</f>
        <v>-7.2857142857142776</v>
      </c>
      <c r="U90" t="s">
        <v>360</v>
      </c>
      <c r="V90" t="s">
        <v>174</v>
      </c>
      <c r="W90" t="s">
        <v>268</v>
      </c>
      <c r="X90" t="s">
        <v>363</v>
      </c>
      <c r="Y90" s="59" t="s">
        <v>379</v>
      </c>
    </row>
    <row r="91" spans="1:25" ht="15" x14ac:dyDescent="0.25">
      <c r="A91">
        <v>1.89</v>
      </c>
      <c r="B91">
        <v>1.98</v>
      </c>
      <c r="C91" s="45">
        <f t="shared" si="17"/>
        <v>3.4151034151034265E-2</v>
      </c>
      <c r="D91" s="46">
        <f>IF(OR($A91="",$B91=""),"",A91*'MPTO_working_2-way'!$G90)</f>
        <v>1.9545454545454546</v>
      </c>
      <c r="E91" s="48">
        <f>IF(OR($A91="",$B91=""),"",B91*'MPTO_working_2-way'!$G90)</f>
        <v>2.0476190476190479</v>
      </c>
      <c r="F91" s="46">
        <f>IF(OR($A91="",$B91=""),"",'MPTO_working_2-way'!D90)</f>
        <v>1.9530295913574449</v>
      </c>
      <c r="G91" s="48">
        <f>IF(OR($A91="",$B91=""),"",'MPTO_working_2-way'!E90)</f>
        <v>2.0492853622474128</v>
      </c>
      <c r="H91" s="46">
        <f>IF(OR($A91="",$B91=""),"",'OddsRatio_working_2-way'!M90)</f>
        <v>1.9529760045804527</v>
      </c>
      <c r="I91" s="46">
        <f>IF(OR($A91="",$B91=""),"",'OddsRatio_working_2-way'!N90)</f>
        <v>2.0493443645942064</v>
      </c>
      <c r="J91" s="46">
        <f>IF('Log_working_2-way'!$D90="","",A91^('Log_working_2-way'!$D90))</f>
        <v>1.9522863194945297</v>
      </c>
      <c r="K91" s="48">
        <f>IF('Log_working_2-way'!$D90="","",B91^('Log_working_2-way'!$D90))</f>
        <v>2.0501043431252364</v>
      </c>
      <c r="L91" s="55">
        <f t="shared" si="18"/>
        <v>0.51162790697674421</v>
      </c>
      <c r="M91" s="55">
        <f t="shared" si="19"/>
        <v>0.48837209302325574</v>
      </c>
      <c r="N91" s="56">
        <v>188</v>
      </c>
      <c r="O91" s="56">
        <f t="shared" si="20"/>
        <v>88.529100529100546</v>
      </c>
      <c r="P91" s="56">
        <f t="shared" si="21"/>
        <v>93.050505050505066</v>
      </c>
      <c r="Q91" s="56">
        <f t="shared" si="22"/>
        <v>94.949494949494962</v>
      </c>
      <c r="R91" s="56">
        <f t="shared" si="23"/>
        <v>99.470899470899482</v>
      </c>
      <c r="S91" s="57">
        <f t="shared" si="24"/>
        <v>-6.4203944203944161</v>
      </c>
      <c r="T91" s="57">
        <f t="shared" si="25"/>
        <v>-6.4203944203944161</v>
      </c>
      <c r="U91" t="s">
        <v>185</v>
      </c>
      <c r="V91" t="s">
        <v>172</v>
      </c>
      <c r="W91" t="s">
        <v>268</v>
      </c>
      <c r="X91" t="s">
        <v>363</v>
      </c>
      <c r="Y91" s="59" t="s">
        <v>372</v>
      </c>
    </row>
    <row r="92" spans="1:25" ht="15" x14ac:dyDescent="0.25">
      <c r="A92">
        <v>1.77</v>
      </c>
      <c r="B92">
        <v>2.09</v>
      </c>
      <c r="C92" s="45">
        <f t="shared" si="17"/>
        <v>4.3440650933960434E-2</v>
      </c>
      <c r="D92" s="46">
        <f>IF(OR($A92="",$B92=""),"",A92*'MPTO_working_2-way'!$G91)</f>
        <v>1.8468899521531099</v>
      </c>
      <c r="E92" s="48">
        <f>IF(OR($A92="",$B92=""),"",B92*'MPTO_working_2-way'!$G91)</f>
        <v>2.1807909604519771</v>
      </c>
      <c r="F92" s="46">
        <f>IF(OR($A92="",$B92=""),"",'MPTO_working_2-way'!D91)</f>
        <v>1.8407682929863407</v>
      </c>
      <c r="G92" s="48">
        <f>IF(OR($A92="",$B92=""),"",'MPTO_working_2-way'!E91)</f>
        <v>2.1893883348622492</v>
      </c>
      <c r="H92" s="46">
        <f>IF(OR($A92="",$B92=""),"",'OddsRatio_working_2-way'!M91)</f>
        <v>1.8404891542123691</v>
      </c>
      <c r="I92" s="46">
        <f>IF(OR($A92="",$B92=""),"",'OddsRatio_working_2-way'!N91)</f>
        <v>2.189783348170756</v>
      </c>
      <c r="J92" s="46">
        <f>IF('Log_working_2-way'!$D91="","",A92^('Log_working_2-way'!$D91))</f>
        <v>1.8376896646706193</v>
      </c>
      <c r="K92" s="48">
        <f>IF('Log_working_2-way'!$D91="","",B92^('Log_working_2-way'!$D91))</f>
        <v>2.1937595056671091</v>
      </c>
      <c r="L92" s="55">
        <f t="shared" si="18"/>
        <v>0.54145077720207258</v>
      </c>
      <c r="M92" s="55">
        <f t="shared" si="19"/>
        <v>0.45854922279792754</v>
      </c>
      <c r="N92" s="56">
        <v>189</v>
      </c>
      <c r="O92" s="56">
        <f t="shared" si="20"/>
        <v>82.220338983050866</v>
      </c>
      <c r="P92" s="56">
        <f t="shared" si="21"/>
        <v>98.569377990430624</v>
      </c>
      <c r="Q92" s="56">
        <f t="shared" si="22"/>
        <v>90.43062200956939</v>
      </c>
      <c r="R92" s="56">
        <f t="shared" si="23"/>
        <v>106.77966101694915</v>
      </c>
      <c r="S92" s="57">
        <f t="shared" si="24"/>
        <v>-8.2102830265185247</v>
      </c>
      <c r="T92" s="57">
        <f t="shared" si="25"/>
        <v>-8.2102830265185247</v>
      </c>
      <c r="U92" t="s">
        <v>168</v>
      </c>
      <c r="V92" t="s">
        <v>128</v>
      </c>
      <c r="W92" t="s">
        <v>271</v>
      </c>
      <c r="X92" t="s">
        <v>363</v>
      </c>
      <c r="Y92" s="59" t="s">
        <v>375</v>
      </c>
    </row>
    <row r="93" spans="1:25" ht="15" x14ac:dyDescent="0.25">
      <c r="A93">
        <v>2.04</v>
      </c>
      <c r="B93">
        <v>1.75</v>
      </c>
      <c r="C93" s="45">
        <f t="shared" si="17"/>
        <v>6.1624649859943981E-2</v>
      </c>
      <c r="D93" s="46">
        <f>IF(OR($A93="",$B93=""),"",A93*'MPTO_working_2-way'!$G92)</f>
        <v>2.1657142857142859</v>
      </c>
      <c r="E93" s="48">
        <f>IF(OR($A93="",$B93=""),"",B93*'MPTO_working_2-way'!$G92)</f>
        <v>1.857843137254902</v>
      </c>
      <c r="F93" s="46">
        <f>IF(OR($A93="",$B93=""),"",'MPTO_working_2-way'!D92)</f>
        <v>2.1768292682926829</v>
      </c>
      <c r="G93" s="48">
        <f>IF(OR($A93="",$B93=""),"",'MPTO_working_2-way'!E92)</f>
        <v>1.8497409326424872</v>
      </c>
      <c r="H93" s="46">
        <f>IF(OR($A93="",$B93=""),"",'OddsRatio_working_2-way'!M92)</f>
        <v>2.1775681155103799</v>
      </c>
      <c r="I93" s="46">
        <f>IF(OR($A93="",$B93=""),"",'OddsRatio_working_2-way'!N92)</f>
        <v>1.8492077756084471</v>
      </c>
      <c r="J93" s="46">
        <f>IF('Log_working_2-way'!$D92="","",A93^('Log_working_2-way'!$D92))</f>
        <v>2.1828011345361604</v>
      </c>
      <c r="K93" s="48">
        <f>IF('Log_working_2-way'!$D92="","",B93^('Log_working_2-way'!$D92))</f>
        <v>1.8454506601288523</v>
      </c>
      <c r="L93" s="55">
        <f t="shared" si="18"/>
        <v>0.46174142480211078</v>
      </c>
      <c r="M93" s="55">
        <f t="shared" si="19"/>
        <v>0.53825857519788911</v>
      </c>
      <c r="N93" s="56">
        <v>190</v>
      </c>
      <c r="O93" s="56">
        <f t="shared" si="20"/>
        <v>96.862745098039227</v>
      </c>
      <c r="P93" s="56">
        <f t="shared" si="21"/>
        <v>81.428571428571431</v>
      </c>
      <c r="Q93" s="56">
        <f t="shared" si="22"/>
        <v>108.57142857142857</v>
      </c>
      <c r="R93" s="56">
        <f t="shared" si="23"/>
        <v>93.137254901960787</v>
      </c>
      <c r="S93" s="57">
        <f t="shared" si="24"/>
        <v>-11.708683473389343</v>
      </c>
      <c r="T93" s="57">
        <f t="shared" si="25"/>
        <v>-11.708683473389357</v>
      </c>
      <c r="U93" t="s">
        <v>67</v>
      </c>
      <c r="V93" t="s">
        <v>131</v>
      </c>
      <c r="W93" t="s">
        <v>271</v>
      </c>
      <c r="X93" t="s">
        <v>363</v>
      </c>
      <c r="Y93" s="59" t="s">
        <v>372</v>
      </c>
    </row>
    <row r="94" spans="1:25" ht="15" x14ac:dyDescent="0.25">
      <c r="A94">
        <v>1.89</v>
      </c>
      <c r="B94">
        <v>1.96</v>
      </c>
      <c r="C94" s="45">
        <f t="shared" si="17"/>
        <v>3.9304610733182255E-2</v>
      </c>
      <c r="D94" s="46">
        <f>IF(OR($A94="",$B94=""),"",A94*'MPTO_working_2-way'!$G93)</f>
        <v>1.9642857142857144</v>
      </c>
      <c r="E94" s="48">
        <f>IF(OR($A94="",$B94=""),"",B94*'MPTO_working_2-way'!$G93)</f>
        <v>2.0370370370370372</v>
      </c>
      <c r="F94" s="46">
        <f>IF(OR($A94="",$B94=""),"",'MPTO_working_2-way'!D93)</f>
        <v>1.9629080118694364</v>
      </c>
      <c r="G94" s="48">
        <f>IF(OR($A94="",$B94=""),"",'MPTO_working_2-way'!E93)</f>
        <v>2.0385208012326657</v>
      </c>
      <c r="H94" s="46">
        <f>IF(OR($A94="",$B94=""),"",'OddsRatio_working_2-way'!M93)</f>
        <v>1.9628516673576117</v>
      </c>
      <c r="I94" s="46">
        <f>IF(OR($A94="",$B94=""),"",'OddsRatio_working_2-way'!N93)</f>
        <v>2.0385815737789974</v>
      </c>
      <c r="J94" s="46">
        <f>IF('Log_working_2-way'!$D93="","",A94^('Log_working_2-way'!$D93))</f>
        <v>1.9622220256096747</v>
      </c>
      <c r="K94" s="48">
        <f>IF('Log_working_2-way'!$D93="","",B94^('Log_working_2-way'!$D93))</f>
        <v>2.0392611823308071</v>
      </c>
      <c r="L94" s="55">
        <f t="shared" si="18"/>
        <v>0.50909090909090904</v>
      </c>
      <c r="M94" s="55">
        <f t="shared" si="19"/>
        <v>0.49090909090909085</v>
      </c>
      <c r="N94" s="56">
        <v>191</v>
      </c>
      <c r="O94" s="56">
        <f t="shared" si="20"/>
        <v>89.941798941798965</v>
      </c>
      <c r="P94" s="56">
        <f t="shared" si="21"/>
        <v>93.551020408163268</v>
      </c>
      <c r="Q94" s="56">
        <f t="shared" si="22"/>
        <v>97.448979591836732</v>
      </c>
      <c r="R94" s="56">
        <f t="shared" si="23"/>
        <v>101.05820105820108</v>
      </c>
      <c r="S94" s="57">
        <f t="shared" si="24"/>
        <v>-7.5071806500377676</v>
      </c>
      <c r="T94" s="57">
        <f t="shared" si="25"/>
        <v>-7.5071806500378102</v>
      </c>
      <c r="U94" t="s">
        <v>125</v>
      </c>
      <c r="V94" t="s">
        <v>255</v>
      </c>
      <c r="W94" t="s">
        <v>271</v>
      </c>
      <c r="X94" t="s">
        <v>363</v>
      </c>
      <c r="Y94" s="59" t="s">
        <v>390</v>
      </c>
    </row>
    <row r="95" spans="1:25" ht="15" x14ac:dyDescent="0.25">
      <c r="A95">
        <v>1.52</v>
      </c>
      <c r="B95">
        <v>2.4500000000000002</v>
      </c>
      <c r="C95" s="45">
        <f t="shared" si="17"/>
        <v>6.6058002148227768E-2</v>
      </c>
      <c r="D95" s="46">
        <f>IF(OR($A95="",$B95=""),"",A95*'MPTO_working_2-way'!$G94)</f>
        <v>1.6204081632653062</v>
      </c>
      <c r="E95" s="48">
        <f>IF(OR($A95="",$B95=""),"",B95*'MPTO_working_2-way'!$G94)</f>
        <v>2.6118421052631584</v>
      </c>
      <c r="F95" s="46">
        <f>IF(OR($A95="",$B95=""),"",'MPTO_working_2-way'!D94)</f>
        <v>1.6003437902879245</v>
      </c>
      <c r="G95" s="48">
        <f>IF(OR($A95="",$B95=""),"",'MPTO_working_2-way'!E94)</f>
        <v>2.6657122405153904</v>
      </c>
      <c r="H95" s="46">
        <f>IF(OR($A95="",$B95=""),"",'OddsRatio_working_2-way'!M94)</f>
        <v>1.5988494716163422</v>
      </c>
      <c r="I95" s="46">
        <f>IF(OR($A95="",$B95=""),"",'OddsRatio_working_2-way'!N94)</f>
        <v>2.6698687189301857</v>
      </c>
      <c r="J95" s="46">
        <f>IF('Log_working_2-way'!$D94="","",A95^('Log_working_2-way'!$D94))</f>
        <v>1.589553574341547</v>
      </c>
      <c r="K95" s="48">
        <f>IF('Log_working_2-way'!$D94="","",B95^('Log_working_2-way'!$D94))</f>
        <v>2.6961986891430683</v>
      </c>
      <c r="L95" s="55">
        <f t="shared" si="18"/>
        <v>0.61712846347607053</v>
      </c>
      <c r="M95" s="55">
        <f t="shared" si="19"/>
        <v>0.38287153652392941</v>
      </c>
      <c r="N95" s="56">
        <v>192</v>
      </c>
      <c r="O95" s="56">
        <f t="shared" si="20"/>
        <v>65.684210526315809</v>
      </c>
      <c r="P95" s="56">
        <f t="shared" si="21"/>
        <v>113.63265306122449</v>
      </c>
      <c r="Q95" s="56">
        <f t="shared" si="22"/>
        <v>78.367346938775498</v>
      </c>
      <c r="R95" s="56">
        <f t="shared" si="23"/>
        <v>126.31578947368422</v>
      </c>
      <c r="S95" s="57">
        <f t="shared" si="24"/>
        <v>-12.683136412459689</v>
      </c>
      <c r="T95" s="57">
        <f t="shared" si="25"/>
        <v>-12.683136412459731</v>
      </c>
      <c r="U95" t="s">
        <v>66</v>
      </c>
      <c r="V95" t="s">
        <v>167</v>
      </c>
      <c r="W95" t="s">
        <v>271</v>
      </c>
      <c r="X95" t="s">
        <v>363</v>
      </c>
      <c r="Y95" s="59" t="s">
        <v>373</v>
      </c>
    </row>
    <row r="96" spans="1:25" ht="15" x14ac:dyDescent="0.25">
      <c r="A96">
        <v>2.3199999999999998</v>
      </c>
      <c r="B96">
        <v>1.65</v>
      </c>
      <c r="C96" s="45">
        <f t="shared" si="17"/>
        <v>3.709508881922674E-2</v>
      </c>
      <c r="D96" s="46">
        <f>IF(OR($A96="",$B96=""),"",A96*'MPTO_working_2-way'!$G95)</f>
        <v>2.4060606060606058</v>
      </c>
      <c r="E96" s="48">
        <f>IF(OR($A96="",$B96=""),"",B96*'MPTO_working_2-way'!$G95)</f>
        <v>1.711206896551724</v>
      </c>
      <c r="F96" s="46">
        <f>IF(OR($A96="",$B96=""),"",'MPTO_working_2-way'!D95)</f>
        <v>2.4243191893603542</v>
      </c>
      <c r="G96" s="48">
        <f>IF(OR($A96="",$B96=""),"",'MPTO_working_2-way'!E95)</f>
        <v>1.702089817696754</v>
      </c>
      <c r="H96" s="46">
        <f>IF(OR($A96="",$B96=""),"",'OddsRatio_working_2-way'!M95)</f>
        <v>2.4250506063888508</v>
      </c>
      <c r="I96" s="46">
        <f>IF(OR($A96="",$B96=""),"",'OddsRatio_working_2-way'!N95)</f>
        <v>1.7017294652672368</v>
      </c>
      <c r="J96" s="46">
        <f>IF('Log_working_2-way'!$D95="","",A96^('Log_working_2-way'!$D95))</f>
        <v>2.4335275315726488</v>
      </c>
      <c r="K96" s="48">
        <f>IF('Log_working_2-way'!$D95="","",B96^('Log_working_2-way'!$D95))</f>
        <v>1.6975799054956422</v>
      </c>
      <c r="L96" s="55">
        <f t="shared" si="18"/>
        <v>0.41561712846347609</v>
      </c>
      <c r="M96" s="55">
        <f t="shared" si="19"/>
        <v>0.58438287153652402</v>
      </c>
      <c r="N96" s="56">
        <v>193</v>
      </c>
      <c r="O96" s="56">
        <f t="shared" si="20"/>
        <v>109.81034482758621</v>
      </c>
      <c r="P96" s="56">
        <f t="shared" si="21"/>
        <v>76.030303030303031</v>
      </c>
      <c r="Q96" s="56">
        <f t="shared" si="22"/>
        <v>116.96969696969697</v>
      </c>
      <c r="R96" s="56">
        <f t="shared" si="23"/>
        <v>83.189655172413794</v>
      </c>
      <c r="S96" s="57">
        <f t="shared" si="24"/>
        <v>-7.1593521421107624</v>
      </c>
      <c r="T96" s="57">
        <f t="shared" si="25"/>
        <v>-7.1593521421107624</v>
      </c>
      <c r="U96" t="s">
        <v>144</v>
      </c>
      <c r="V96" t="s">
        <v>107</v>
      </c>
      <c r="W96" t="s">
        <v>268</v>
      </c>
      <c r="X96" t="s">
        <v>364</v>
      </c>
      <c r="Y96" s="42"/>
    </row>
    <row r="97" spans="1:25" ht="15" x14ac:dyDescent="0.25">
      <c r="A97">
        <v>1.91</v>
      </c>
      <c r="B97">
        <v>1.96</v>
      </c>
      <c r="C97" s="45">
        <f t="shared" si="17"/>
        <v>3.3764291056736839E-2</v>
      </c>
      <c r="D97" s="46">
        <f>IF(OR($A97="",$B97=""),"",A97*'MPTO_working_2-way'!$G96)</f>
        <v>1.9744897959183674</v>
      </c>
      <c r="E97" s="48">
        <f>IF(OR($A97="",$B97=""),"",B97*'MPTO_working_2-way'!$G96)</f>
        <v>2.0261780104712042</v>
      </c>
      <c r="F97" s="46">
        <f>IF(OR($A97="",$B97=""),"",'MPTO_working_2-way'!D96)</f>
        <v>1.9736398144242935</v>
      </c>
      <c r="G97" s="48">
        <f>IF(OR($A97="",$B97=""),"",'MPTO_working_2-way'!E96)</f>
        <v>2.0270738574832143</v>
      </c>
      <c r="H97" s="46">
        <f>IF(OR($A97="",$B97=""),"",'OddsRatio_working_2-way'!M96)</f>
        <v>1.9736101204623264</v>
      </c>
      <c r="I97" s="46">
        <f>IF(OR($A97="",$B97=""),"",'OddsRatio_working_2-way'!N96)</f>
        <v>2.0271051820261912</v>
      </c>
      <c r="J97" s="46">
        <f>IF('Log_working_2-way'!$D96="","",A97^('Log_working_2-way'!$D96))</f>
        <v>1.9732233459331785</v>
      </c>
      <c r="K97" s="48">
        <f>IF('Log_working_2-way'!$D96="","",B97^('Log_working_2-way'!$D96))</f>
        <v>2.0275133700590602</v>
      </c>
      <c r="L97" s="55">
        <f t="shared" si="18"/>
        <v>0.50645994832041341</v>
      </c>
      <c r="M97" s="55">
        <f t="shared" si="19"/>
        <v>0.49354005167958659</v>
      </c>
      <c r="N97" s="56">
        <v>194</v>
      </c>
      <c r="O97" s="56">
        <f t="shared" si="20"/>
        <v>92.429319371727729</v>
      </c>
      <c r="P97" s="56">
        <f t="shared" si="21"/>
        <v>95.020408163265316</v>
      </c>
      <c r="Q97" s="56">
        <f t="shared" si="22"/>
        <v>98.979591836734699</v>
      </c>
      <c r="R97" s="56">
        <f t="shared" si="23"/>
        <v>101.57068062827226</v>
      </c>
      <c r="S97" s="57">
        <f t="shared" si="24"/>
        <v>-6.5502724650069695</v>
      </c>
      <c r="T97" s="57">
        <f t="shared" si="25"/>
        <v>-6.550272465006941</v>
      </c>
      <c r="U97" t="s">
        <v>106</v>
      </c>
      <c r="V97" t="s">
        <v>175</v>
      </c>
      <c r="W97" t="s">
        <v>268</v>
      </c>
      <c r="X97" t="s">
        <v>364</v>
      </c>
      <c r="Y97" s="42"/>
    </row>
    <row r="98" spans="1:25" ht="15" x14ac:dyDescent="0.25">
      <c r="A98">
        <v>1.81</v>
      </c>
      <c r="B98">
        <v>2.04</v>
      </c>
      <c r="C98" s="45">
        <f t="shared" si="17"/>
        <v>4.2682266276676373E-2</v>
      </c>
      <c r="D98" s="46">
        <f>IF(OR($A98="",$B98=""),"",A98*'MPTO_working_2-way'!$G97)</f>
        <v>1.8872549019607843</v>
      </c>
      <c r="E98" s="48">
        <f>IF(OR($A98="",$B98=""),"",B98*'MPTO_working_2-way'!$G97)</f>
        <v>2.1270718232044197</v>
      </c>
      <c r="F98" s="46">
        <f>IF(OR($A98="",$B98=""),"",'MPTO_working_2-way'!D97)</f>
        <v>1.8827248623291861</v>
      </c>
      <c r="G98" s="48">
        <f>IF(OR($A98="",$B98=""),"",'MPTO_working_2-way'!E97)</f>
        <v>2.1328558225508316</v>
      </c>
      <c r="H98" s="46">
        <f>IF(OR($A98="",$B98=""),"",'OddsRatio_working_2-way'!M97)</f>
        <v>1.8825226081218283</v>
      </c>
      <c r="I98" s="46">
        <f>IF(OR($A98="",$B98=""),"",'OddsRatio_working_2-way'!N97)</f>
        <v>2.1331154474650633</v>
      </c>
      <c r="J98" s="46">
        <f>IF('Log_working_2-way'!$D97="","",A98^('Log_working_2-way'!$D97))</f>
        <v>1.8804505599252526</v>
      </c>
      <c r="K98" s="48">
        <f>IF('Log_working_2-way'!$D97="","",B98^('Log_working_2-way'!$D97))</f>
        <v>2.1357821160163764</v>
      </c>
      <c r="L98" s="55">
        <f t="shared" si="18"/>
        <v>0.52987012987012994</v>
      </c>
      <c r="M98" s="55">
        <f t="shared" si="19"/>
        <v>0.47012987012987018</v>
      </c>
      <c r="N98" s="56">
        <v>195</v>
      </c>
      <c r="O98" s="56">
        <f t="shared" si="20"/>
        <v>87.265193370165747</v>
      </c>
      <c r="P98" s="56">
        <f t="shared" si="21"/>
        <v>99.411764705882348</v>
      </c>
      <c r="Q98" s="56">
        <f t="shared" si="22"/>
        <v>95.588235294117638</v>
      </c>
      <c r="R98" s="56">
        <f t="shared" si="23"/>
        <v>107.73480662983427</v>
      </c>
      <c r="S98" s="57">
        <f t="shared" si="24"/>
        <v>-8.3230419239518909</v>
      </c>
      <c r="T98" s="57">
        <f t="shared" si="25"/>
        <v>-8.3230419239519193</v>
      </c>
      <c r="U98" t="s">
        <v>64</v>
      </c>
      <c r="V98" t="s">
        <v>165</v>
      </c>
      <c r="W98" t="s">
        <v>271</v>
      </c>
      <c r="X98" t="s">
        <v>364</v>
      </c>
      <c r="Y98" s="42"/>
    </row>
    <row r="99" spans="1:25" ht="15" x14ac:dyDescent="0.25">
      <c r="A99">
        <v>2.39</v>
      </c>
      <c r="B99">
        <v>1.6</v>
      </c>
      <c r="C99" s="45">
        <f t="shared" si="17"/>
        <v>4.3410041841004166E-2</v>
      </c>
      <c r="D99" s="46">
        <f>IF(OR($A99="",$B99=""),"",A99*'MPTO_working_2-way'!$G98)</f>
        <v>2.4937499999999999</v>
      </c>
      <c r="E99" s="48">
        <f>IF(OR($A99="",$B99=""),"",B99*'MPTO_working_2-way'!$G98)</f>
        <v>1.6694560669456067</v>
      </c>
      <c r="F99" s="46">
        <f>IF(OR($A99="",$B99=""),"",'MPTO_working_2-way'!D98)</f>
        <v>2.5207646671061306</v>
      </c>
      <c r="G99" s="48">
        <f>IF(OR($A99="",$B99=""),"",'MPTO_working_2-way'!E98)</f>
        <v>1.6575639358474208</v>
      </c>
      <c r="H99" s="46">
        <f>IF(OR($A99="",$B99=""),"",'OddsRatio_working_2-way'!M98)</f>
        <v>2.52206000757745</v>
      </c>
      <c r="I99" s="46">
        <f>IF(OR($A99="",$B99=""),"",'OddsRatio_working_2-way'!N98)</f>
        <v>1.6570043198176039</v>
      </c>
      <c r="J99" s="46">
        <f>IF('Log_working_2-way'!$D98="","",A99^('Log_working_2-way'!$D98))</f>
        <v>2.5347593326332167</v>
      </c>
      <c r="K99" s="48">
        <f>IF('Log_working_2-way'!$D98="","",B99^('Log_working_2-way'!$D98))</f>
        <v>1.6515679551422944</v>
      </c>
      <c r="L99" s="55">
        <f t="shared" si="18"/>
        <v>0.40100250626566419</v>
      </c>
      <c r="M99" s="55">
        <f t="shared" si="19"/>
        <v>0.59899749373433586</v>
      </c>
      <c r="N99" s="56">
        <v>196</v>
      </c>
      <c r="O99" s="56">
        <f t="shared" si="20"/>
        <v>113.99163179916317</v>
      </c>
      <c r="P99" s="56">
        <f t="shared" si="21"/>
        <v>73.500000000000014</v>
      </c>
      <c r="Q99" s="56">
        <f t="shared" si="22"/>
        <v>122.5</v>
      </c>
      <c r="R99" s="56">
        <f t="shared" si="23"/>
        <v>82.008368200836813</v>
      </c>
      <c r="S99" s="57">
        <f t="shared" si="24"/>
        <v>-8.5083682008368271</v>
      </c>
      <c r="T99" s="57">
        <f t="shared" si="25"/>
        <v>-8.5083682008367987</v>
      </c>
      <c r="U99" t="s">
        <v>169</v>
      </c>
      <c r="V99" t="s">
        <v>164</v>
      </c>
      <c r="W99" t="s">
        <v>271</v>
      </c>
      <c r="X99" t="s">
        <v>364</v>
      </c>
      <c r="Y99" s="42"/>
    </row>
    <row r="100" spans="1:25" ht="15" x14ac:dyDescent="0.25">
      <c r="A100">
        <v>2.0699999999999998</v>
      </c>
      <c r="B100">
        <v>1.79</v>
      </c>
      <c r="C100" s="45">
        <f t="shared" si="17"/>
        <v>4.17510053167085E-2</v>
      </c>
      <c r="D100" s="46">
        <f>IF(OR($A100="",$B100=""),"",A100*'MPTO_working_2-way'!$G99)</f>
        <v>2.1564245810055866</v>
      </c>
      <c r="E100" s="48">
        <f>IF(OR($A100="",$B100=""),"",B100*'MPTO_working_2-way'!$G99)</f>
        <v>1.8647342995169083</v>
      </c>
      <c r="F100" s="46">
        <f>IF(OR($A100="",$B100=""),"",'MPTO_working_2-way'!D99)</f>
        <v>2.1634893294018038</v>
      </c>
      <c r="G100" s="48">
        <f>IF(OR($A100="",$B100=""),"",'MPTO_working_2-way'!E99)</f>
        <v>1.8594836022382255</v>
      </c>
      <c r="H100" s="46">
        <f>IF(OR($A100="",$B100=""),"",'OddsRatio_working_2-way'!M99)</f>
        <v>2.1637999741136076</v>
      </c>
      <c r="I100" s="46">
        <f>IF(OR($A100="",$B100=""),"",'OddsRatio_working_2-way'!N99)</f>
        <v>1.8592541864950944</v>
      </c>
      <c r="J100" s="46">
        <f>IF('Log_working_2-way'!$D99="","",A100^('Log_working_2-way'!$D99))</f>
        <v>2.167058235858538</v>
      </c>
      <c r="K100" s="48">
        <f>IF('Log_working_2-way'!$D99="","",B100^('Log_working_2-way'!$D99))</f>
        <v>1.8568552701777588</v>
      </c>
      <c r="L100" s="55">
        <f t="shared" si="18"/>
        <v>0.46373056994818651</v>
      </c>
      <c r="M100" s="55">
        <f t="shared" si="19"/>
        <v>0.53626943005181349</v>
      </c>
      <c r="N100" s="56">
        <v>197</v>
      </c>
      <c r="O100" s="56">
        <f t="shared" si="20"/>
        <v>101.83091787439612</v>
      </c>
      <c r="P100" s="56">
        <f t="shared" si="21"/>
        <v>86.944134078212286</v>
      </c>
      <c r="Q100" s="56">
        <f t="shared" si="22"/>
        <v>110.0558659217877</v>
      </c>
      <c r="R100" s="56">
        <f t="shared" si="23"/>
        <v>95.169082125603879</v>
      </c>
      <c r="S100" s="57">
        <f t="shared" si="24"/>
        <v>-8.2249480473915781</v>
      </c>
      <c r="T100" s="57">
        <f t="shared" si="25"/>
        <v>-8.2249480473915924</v>
      </c>
      <c r="U100" t="s">
        <v>127</v>
      </c>
      <c r="V100" t="s">
        <v>251</v>
      </c>
      <c r="W100" t="s">
        <v>271</v>
      </c>
      <c r="X100" t="s">
        <v>364</v>
      </c>
      <c r="Y100" s="42"/>
    </row>
    <row r="101" spans="1:25" s="52" customFormat="1" ht="15" x14ac:dyDescent="0.25">
      <c r="A101">
        <v>1.79</v>
      </c>
      <c r="B101">
        <v>2.06</v>
      </c>
      <c r="C101" s="45">
        <f t="shared" si="17"/>
        <v>4.4096111080978329E-2</v>
      </c>
      <c r="D101" s="46">
        <f>IF(OR($A101="",$B101=""),"",A101*'MPTO_working_2-way'!$G100)</f>
        <v>1.8689320388349513</v>
      </c>
      <c r="E101" s="48">
        <f>IF(OR($A101="",$B101=""),"",B101*'MPTO_working_2-way'!$G100)</f>
        <v>2.1508379888268152</v>
      </c>
      <c r="F101" s="46">
        <f>IF(OR($A101="",$B101=""),"",'MPTO_working_2-way'!D100)</f>
        <v>1.8635467731338755</v>
      </c>
      <c r="G101" s="48">
        <f>IF(OR($A101="",$B101=""),"",'MPTO_working_2-way'!E100)</f>
        <v>2.1580148651021243</v>
      </c>
      <c r="H101" s="46">
        <f>IF(OR($A101="",$B101=""),"",'OddsRatio_working_2-way'!M100)</f>
        <v>1.863297757942139</v>
      </c>
      <c r="I101" s="46">
        <f>IF(OR($A101="",$B101=""),"",'OddsRatio_working_2-way'!N100)</f>
        <v>2.1583488904033761</v>
      </c>
      <c r="J101" s="46">
        <f>IF('Log_working_2-way'!$D100="","",A101^('Log_working_2-way'!$D100))</f>
        <v>1.8608328110900716</v>
      </c>
      <c r="K101" s="48">
        <f>IF('Log_working_2-way'!$D100="","",B101^('Log_working_2-way'!$D100))</f>
        <v>2.1616657579923269</v>
      </c>
      <c r="L101" s="55">
        <f t="shared" si="18"/>
        <v>0.53506493506493513</v>
      </c>
      <c r="M101" s="55">
        <f t="shared" si="19"/>
        <v>0.46493506493506503</v>
      </c>
      <c r="N101" s="56">
        <v>198</v>
      </c>
      <c r="O101" s="56">
        <f t="shared" si="20"/>
        <v>87.385474860335194</v>
      </c>
      <c r="P101" s="56">
        <f t="shared" si="21"/>
        <v>101.88349514563107</v>
      </c>
      <c r="Q101" s="56">
        <f t="shared" si="22"/>
        <v>96.116504854368927</v>
      </c>
      <c r="R101" s="56">
        <f t="shared" si="23"/>
        <v>110.61452513966479</v>
      </c>
      <c r="S101" s="57">
        <f t="shared" si="24"/>
        <v>-8.731029994033733</v>
      </c>
      <c r="T101" s="57">
        <f t="shared" si="25"/>
        <v>-8.7310299940337188</v>
      </c>
      <c r="U101" t="s">
        <v>166</v>
      </c>
      <c r="V101" t="s">
        <v>124</v>
      </c>
      <c r="W101" t="s">
        <v>271</v>
      </c>
      <c r="X101" t="s">
        <v>364</v>
      </c>
      <c r="Y101" s="42"/>
    </row>
    <row r="102" spans="1:25" ht="15" x14ac:dyDescent="0.25">
      <c r="A102">
        <v>1.56</v>
      </c>
      <c r="B102">
        <v>2.5</v>
      </c>
      <c r="C102" s="45">
        <f t="shared" si="17"/>
        <v>4.102564102564088E-2</v>
      </c>
      <c r="D102" s="46">
        <f>IF(OR($A102="",$B102=""),"",A102*'MPTO_working_2-way'!$G101)</f>
        <v>1.6239999999999999</v>
      </c>
      <c r="E102" s="48">
        <f>IF(OR($A102="",$B102=""),"",B102*'MPTO_working_2-way'!$G101)</f>
        <v>2.6025641025641022</v>
      </c>
      <c r="F102" s="46">
        <f>IF(OR($A102="",$B102=""),"",'MPTO_working_2-way'!D101)</f>
        <v>1.6115702479338843</v>
      </c>
      <c r="G102" s="48">
        <f>IF(OR($A102="",$B102=""),"",'MPTO_working_2-way'!E101)</f>
        <v>2.6351351351351346</v>
      </c>
      <c r="H102" s="46">
        <f>IF(OR($A102="",$B102=""),"",'OddsRatio_working_2-way'!M101)</f>
        <v>1.6110100926607782</v>
      </c>
      <c r="I102" s="46">
        <f>IF(OR($A102="",$B102=""),"",'OddsRatio_working_2-way'!N101)</f>
        <v>2.6366341767699417</v>
      </c>
      <c r="J102" s="46">
        <f>IF('Log_working_2-way'!$D101="","",A102^('Log_working_2-way'!$D101))</f>
        <v>1.6053296303406839</v>
      </c>
      <c r="K102" s="48">
        <f>IF('Log_working_2-way'!$D101="","",B102^('Log_working_2-way'!$D101))</f>
        <v>2.6519924845520593</v>
      </c>
      <c r="L102" s="55">
        <f t="shared" si="18"/>
        <v>0.61576354679802958</v>
      </c>
      <c r="M102" s="55">
        <f t="shared" si="19"/>
        <v>0.38423645320197047</v>
      </c>
      <c r="N102" s="56">
        <v>199</v>
      </c>
      <c r="O102" s="56">
        <f t="shared" si="20"/>
        <v>71.435897435897431</v>
      </c>
      <c r="P102" s="56">
        <f t="shared" si="21"/>
        <v>119.4</v>
      </c>
      <c r="Q102" s="56">
        <f t="shared" si="22"/>
        <v>79.600000000000009</v>
      </c>
      <c r="R102" s="56">
        <f t="shared" si="23"/>
        <v>127.56410256410255</v>
      </c>
      <c r="S102" s="57">
        <f t="shared" si="24"/>
        <v>-8.1641025641025777</v>
      </c>
      <c r="T102" s="57">
        <f t="shared" si="25"/>
        <v>-8.1641025641025493</v>
      </c>
      <c r="U102" t="s">
        <v>149</v>
      </c>
      <c r="V102" t="s">
        <v>145</v>
      </c>
      <c r="W102" t="s">
        <v>268</v>
      </c>
      <c r="X102" t="s">
        <v>365</v>
      </c>
      <c r="Y102" s="42"/>
    </row>
    <row r="103" spans="1:25" ht="15" x14ac:dyDescent="0.25">
      <c r="A103">
        <v>2.2799999999999998</v>
      </c>
      <c r="B103">
        <v>1.67</v>
      </c>
      <c r="C103" s="45">
        <f t="shared" si="17"/>
        <v>3.7398886437651102E-2</v>
      </c>
      <c r="D103" s="46">
        <f>IF(OR($A103="",$B103=""),"",A103*'MPTO_working_2-way'!$G102)</f>
        <v>2.3652694610778444</v>
      </c>
      <c r="E103" s="48">
        <f>IF(OR($A103="",$B103=""),"",B103*'MPTO_working_2-way'!$G102)</f>
        <v>1.7324561403508774</v>
      </c>
      <c r="F103" s="46">
        <f>IF(OR($A103="",$B103=""),"",'MPTO_working_2-way'!D102)</f>
        <v>2.3815361521140859</v>
      </c>
      <c r="G103" s="48">
        <f>IF(OR($A103="",$B103=""),"",'MPTO_working_2-way'!E102)</f>
        <v>1.723831944947483</v>
      </c>
      <c r="H103" s="46">
        <f>IF(OR($A103="",$B103=""),"",'OddsRatio_working_2-way'!M102)</f>
        <v>2.382189480930176</v>
      </c>
      <c r="I103" s="46">
        <f>IF(OR($A103="",$B103=""),"",'OddsRatio_working_2-way'!N102)</f>
        <v>1.7234898064243891</v>
      </c>
      <c r="J103" s="46">
        <f>IF('Log_working_2-way'!$D102="","",A103^('Log_working_2-way'!$D102))</f>
        <v>2.3897292266228689</v>
      </c>
      <c r="K103" s="48">
        <f>IF('Log_working_2-way'!$D102="","",B103^('Log_working_2-way'!$D102))</f>
        <v>1.7195646323348297</v>
      </c>
      <c r="L103" s="55">
        <f t="shared" si="18"/>
        <v>0.42278481012658226</v>
      </c>
      <c r="M103" s="55">
        <f t="shared" si="19"/>
        <v>0.57721518987341769</v>
      </c>
      <c r="N103" s="56">
        <v>200</v>
      </c>
      <c r="O103" s="56">
        <f t="shared" si="20"/>
        <v>112.28070175438594</v>
      </c>
      <c r="P103" s="56">
        <f t="shared" si="21"/>
        <v>80.239520958083844</v>
      </c>
      <c r="Q103" s="56">
        <f t="shared" si="22"/>
        <v>119.76047904191618</v>
      </c>
      <c r="R103" s="56">
        <f t="shared" si="23"/>
        <v>87.719298245614041</v>
      </c>
      <c r="S103" s="57">
        <f t="shared" si="24"/>
        <v>-7.47977728753024</v>
      </c>
      <c r="T103" s="57">
        <f t="shared" si="25"/>
        <v>-7.4797772875301973</v>
      </c>
      <c r="U103" t="s">
        <v>182</v>
      </c>
      <c r="V103" t="s">
        <v>173</v>
      </c>
      <c r="W103" t="s">
        <v>268</v>
      </c>
      <c r="X103" t="s">
        <v>365</v>
      </c>
      <c r="Y103" s="42"/>
    </row>
    <row r="104" spans="1:25" ht="15" x14ac:dyDescent="0.25">
      <c r="A104">
        <v>1.85</v>
      </c>
      <c r="B104">
        <v>2.02</v>
      </c>
      <c r="C104" s="45">
        <f t="shared" si="17"/>
        <v>3.5590045491035394E-2</v>
      </c>
      <c r="D104" s="46">
        <f>IF(OR($A104="",$B104=""),"",A104*'MPTO_working_2-way'!$G103)</f>
        <v>1.9158415841584155</v>
      </c>
      <c r="E104" s="48">
        <f>IF(OR($A104="",$B104=""),"",B104*'MPTO_working_2-way'!$G103)</f>
        <v>2.0918918918918914</v>
      </c>
      <c r="F104" s="46">
        <f>IF(OR($A104="",$B104=""),"",'MPTO_working_2-way'!D103)</f>
        <v>1.9129767084719731</v>
      </c>
      <c r="G104" s="48">
        <f>IF(OR($A104="",$B104=""),"",'MPTO_working_2-way'!E103)</f>
        <v>2.0953181945612553</v>
      </c>
      <c r="H104" s="46">
        <f>IF(OR($A104="",$B104=""),"",'OddsRatio_working_2-way'!M103)</f>
        <v>1.9128709291752766</v>
      </c>
      <c r="I104" s="46">
        <f>IF(OR($A104="",$B104=""),"",'OddsRatio_working_2-way'!N103)</f>
        <v>2.0954451150103317</v>
      </c>
      <c r="J104" s="46">
        <f>IF('Log_working_2-way'!$D103="","",A104^('Log_working_2-way'!$D103))</f>
        <v>1.9115669971173959</v>
      </c>
      <c r="K104" s="48">
        <f>IF('Log_working_2-way'!$D103="","",B104^('Log_working_2-way'!$D103))</f>
        <v>2.0970120716987148</v>
      </c>
      <c r="L104" s="55">
        <f t="shared" si="18"/>
        <v>0.5219638242894058</v>
      </c>
      <c r="M104" s="55">
        <f t="shared" si="19"/>
        <v>0.47803617571059442</v>
      </c>
      <c r="N104" s="56">
        <v>201</v>
      </c>
      <c r="O104" s="56">
        <f t="shared" si="20"/>
        <v>92.351351351351354</v>
      </c>
      <c r="P104" s="56">
        <f t="shared" si="21"/>
        <v>101.49504950495049</v>
      </c>
      <c r="Q104" s="56">
        <f t="shared" si="22"/>
        <v>99.504950495049499</v>
      </c>
      <c r="R104" s="56">
        <f t="shared" si="23"/>
        <v>108.64864864864863</v>
      </c>
      <c r="S104" s="57">
        <f t="shared" si="24"/>
        <v>-7.1535991436981448</v>
      </c>
      <c r="T104" s="57">
        <f t="shared" si="25"/>
        <v>-7.1535991436981448</v>
      </c>
      <c r="U104" t="s">
        <v>361</v>
      </c>
      <c r="V104" t="s">
        <v>147</v>
      </c>
      <c r="W104" t="s">
        <v>268</v>
      </c>
      <c r="X104" t="s">
        <v>365</v>
      </c>
      <c r="Y104" s="42"/>
    </row>
    <row r="105" spans="1:25" ht="15" x14ac:dyDescent="0.25">
      <c r="A105"/>
      <c r="B105"/>
      <c r="C105" s="45"/>
      <c r="D105" s="46"/>
      <c r="E105" s="48"/>
      <c r="F105" s="46"/>
      <c r="G105" s="48"/>
      <c r="H105" s="46"/>
      <c r="I105" s="46"/>
      <c r="J105" s="46"/>
      <c r="K105" s="48"/>
      <c r="L105" s="55"/>
      <c r="M105" s="55"/>
      <c r="N105" s="56"/>
      <c r="O105" s="56"/>
      <c r="P105" s="56"/>
      <c r="Q105" s="56"/>
      <c r="R105" s="56"/>
      <c r="S105" s="57"/>
      <c r="T105" s="57"/>
      <c r="U105"/>
      <c r="V105"/>
      <c r="X105"/>
      <c r="Y105" s="42"/>
    </row>
    <row r="106" spans="1:25" ht="15" x14ac:dyDescent="0.25">
      <c r="A106"/>
      <c r="B106"/>
      <c r="C106" s="45"/>
      <c r="D106" s="46"/>
      <c r="E106" s="48"/>
      <c r="F106" s="46"/>
      <c r="G106" s="48"/>
      <c r="H106" s="46"/>
      <c r="I106" s="46"/>
      <c r="J106" s="46"/>
      <c r="K106" s="48"/>
      <c r="L106" s="55"/>
      <c r="M106" s="55"/>
      <c r="N106" s="56"/>
      <c r="O106" s="56"/>
      <c r="P106" s="56"/>
      <c r="Q106" s="56"/>
      <c r="R106" s="56"/>
      <c r="S106" s="57"/>
      <c r="T106" s="57"/>
      <c r="U106"/>
      <c r="V106"/>
      <c r="X106"/>
      <c r="Y106" s="42"/>
    </row>
    <row r="107" spans="1:25" ht="15" x14ac:dyDescent="0.25">
      <c r="A107"/>
      <c r="B107"/>
      <c r="C107" s="45"/>
      <c r="D107" s="46"/>
      <c r="E107" s="48"/>
      <c r="F107" s="46"/>
      <c r="G107" s="48"/>
      <c r="H107" s="46"/>
      <c r="I107" s="46"/>
      <c r="J107" s="46"/>
      <c r="K107" s="48"/>
      <c r="L107" s="55"/>
      <c r="M107" s="55"/>
      <c r="N107" s="56"/>
      <c r="O107" s="56"/>
      <c r="P107" s="56"/>
      <c r="Q107" s="56"/>
      <c r="R107" s="56"/>
      <c r="S107" s="57"/>
      <c r="T107" s="57"/>
      <c r="U107"/>
      <c r="V107"/>
      <c r="X107"/>
      <c r="Y107" s="42"/>
    </row>
    <row r="108" spans="1:25" ht="15" x14ac:dyDescent="0.25">
      <c r="A108"/>
      <c r="B108"/>
      <c r="C108" s="45"/>
      <c r="D108" s="46"/>
      <c r="E108" s="48"/>
      <c r="F108" s="46"/>
      <c r="G108" s="48"/>
      <c r="H108" s="46"/>
      <c r="I108" s="46"/>
      <c r="J108" s="46"/>
      <c r="K108" s="48"/>
      <c r="L108" s="55"/>
      <c r="M108" s="55"/>
      <c r="N108" s="56"/>
      <c r="O108" s="56"/>
      <c r="P108" s="56"/>
      <c r="Q108" s="56"/>
      <c r="R108" s="56"/>
      <c r="S108" s="57"/>
      <c r="T108" s="57"/>
      <c r="U108"/>
      <c r="V108"/>
      <c r="X108"/>
      <c r="Y108" s="42"/>
    </row>
    <row r="109" spans="1:25" ht="15" x14ac:dyDescent="0.25">
      <c r="A109"/>
      <c r="B109"/>
      <c r="C109" s="45"/>
      <c r="D109" s="46"/>
      <c r="E109" s="48"/>
      <c r="F109" s="46"/>
      <c r="G109" s="48"/>
      <c r="H109" s="46"/>
      <c r="I109" s="46"/>
      <c r="J109" s="46"/>
      <c r="K109" s="48"/>
      <c r="L109" s="55"/>
      <c r="M109" s="55"/>
      <c r="N109" s="56"/>
      <c r="O109" s="56"/>
      <c r="P109" s="56"/>
      <c r="Q109" s="56"/>
      <c r="R109" s="56"/>
      <c r="S109" s="57"/>
      <c r="T109" s="57"/>
      <c r="U109"/>
      <c r="V109"/>
      <c r="X109"/>
      <c r="Y109" s="53"/>
    </row>
    <row r="110" spans="1:25" ht="15" x14ac:dyDescent="0.25">
      <c r="A110"/>
      <c r="B110"/>
      <c r="C110" s="45"/>
      <c r="D110" s="46"/>
      <c r="E110" s="48"/>
      <c r="F110" s="46"/>
      <c r="G110" s="48"/>
      <c r="H110" s="46"/>
      <c r="I110" s="46"/>
      <c r="J110" s="46"/>
      <c r="K110" s="48"/>
      <c r="L110" s="55"/>
      <c r="M110" s="55"/>
      <c r="N110" s="56"/>
      <c r="O110" s="56"/>
      <c r="P110" s="56"/>
      <c r="Q110" s="56"/>
      <c r="R110" s="56"/>
      <c r="S110" s="57"/>
      <c r="T110" s="57"/>
      <c r="U110"/>
      <c r="V110"/>
      <c r="X110"/>
      <c r="Y110" s="42"/>
    </row>
    <row r="111" spans="1:25" ht="15" x14ac:dyDescent="0.25">
      <c r="A111"/>
      <c r="B111"/>
      <c r="C111" s="45"/>
      <c r="D111" s="46"/>
      <c r="E111" s="48"/>
      <c r="F111" s="46"/>
      <c r="G111" s="48"/>
      <c r="H111" s="46"/>
      <c r="I111" s="46"/>
      <c r="J111" s="46"/>
      <c r="K111" s="48"/>
      <c r="L111" s="55"/>
      <c r="M111" s="55"/>
      <c r="N111" s="56"/>
      <c r="O111" s="56"/>
      <c r="P111" s="56"/>
      <c r="Q111" s="56"/>
      <c r="R111" s="56"/>
      <c r="S111" s="57"/>
      <c r="T111" s="57"/>
      <c r="U111"/>
      <c r="V111"/>
      <c r="X111"/>
      <c r="Y111" s="42"/>
    </row>
    <row r="112" spans="1:25" ht="15" x14ac:dyDescent="0.25">
      <c r="A112"/>
      <c r="B112"/>
      <c r="C112" s="45"/>
      <c r="D112" s="46"/>
      <c r="E112" s="48"/>
      <c r="F112" s="46"/>
      <c r="G112" s="48"/>
      <c r="H112" s="46"/>
      <c r="I112" s="46"/>
      <c r="J112" s="46"/>
      <c r="K112" s="48"/>
      <c r="L112" s="55"/>
      <c r="M112" s="55"/>
      <c r="N112" s="56"/>
      <c r="O112" s="56"/>
      <c r="P112" s="56"/>
      <c r="Q112" s="56"/>
      <c r="R112" s="56"/>
      <c r="S112" s="57"/>
      <c r="T112" s="57"/>
      <c r="U112"/>
      <c r="V112"/>
      <c r="X112"/>
      <c r="Y112" s="42"/>
    </row>
    <row r="113" spans="1:25" ht="15" x14ac:dyDescent="0.25">
      <c r="A113"/>
      <c r="B113"/>
      <c r="C113" s="45"/>
      <c r="D113" s="46"/>
      <c r="E113" s="48"/>
      <c r="F113" s="46"/>
      <c r="G113" s="48"/>
      <c r="H113" s="46"/>
      <c r="I113" s="46"/>
      <c r="J113" s="46"/>
      <c r="K113" s="48"/>
      <c r="L113" s="55"/>
      <c r="M113" s="55"/>
      <c r="N113" s="56"/>
      <c r="O113" s="56"/>
      <c r="P113" s="56"/>
      <c r="Q113" s="56"/>
      <c r="R113" s="56"/>
      <c r="S113" s="57"/>
      <c r="T113" s="57"/>
      <c r="U113"/>
      <c r="V113"/>
      <c r="X113"/>
      <c r="Y113" s="42"/>
    </row>
    <row r="114" spans="1:25" ht="15" x14ac:dyDescent="0.25">
      <c r="A114"/>
      <c r="B114"/>
      <c r="C114" s="45"/>
      <c r="D114" s="46"/>
      <c r="E114" s="48"/>
      <c r="F114" s="46"/>
      <c r="G114" s="48"/>
      <c r="H114" s="46"/>
      <c r="I114" s="46"/>
      <c r="J114" s="46"/>
      <c r="K114" s="48"/>
      <c r="L114" s="55"/>
      <c r="M114" s="55"/>
      <c r="N114" s="56"/>
      <c r="O114" s="56"/>
      <c r="P114" s="56"/>
      <c r="Q114" s="56"/>
      <c r="R114" s="56"/>
      <c r="S114" s="57"/>
      <c r="T114" s="57"/>
      <c r="U114"/>
      <c r="V114"/>
      <c r="X114"/>
      <c r="Y114" s="42"/>
    </row>
    <row r="115" spans="1:25" ht="15" x14ac:dyDescent="0.25">
      <c r="A115"/>
      <c r="B115"/>
      <c r="C115" s="45"/>
      <c r="D115" s="46"/>
      <c r="E115" s="48"/>
      <c r="F115" s="46"/>
      <c r="G115" s="48"/>
      <c r="H115" s="46"/>
      <c r="I115" s="46"/>
      <c r="J115" s="46"/>
      <c r="K115" s="48"/>
      <c r="L115" s="55"/>
      <c r="M115" s="55"/>
      <c r="N115" s="56"/>
      <c r="O115" s="56"/>
      <c r="P115" s="56"/>
      <c r="Q115" s="56"/>
      <c r="R115" s="56"/>
      <c r="S115" s="57"/>
      <c r="T115" s="57"/>
      <c r="U115"/>
      <c r="V115"/>
      <c r="X115"/>
      <c r="Y115" s="42"/>
    </row>
    <row r="116" spans="1:25" ht="15" x14ac:dyDescent="0.25">
      <c r="A116"/>
      <c r="B116"/>
      <c r="C116" s="45"/>
      <c r="D116" s="46"/>
      <c r="E116" s="48"/>
      <c r="F116" s="46"/>
      <c r="G116" s="48"/>
      <c r="H116" s="46"/>
      <c r="I116" s="46"/>
      <c r="J116" s="46"/>
      <c r="K116" s="48"/>
      <c r="L116" s="55"/>
      <c r="M116" s="55"/>
      <c r="N116" s="56"/>
      <c r="O116" s="56"/>
      <c r="P116" s="56"/>
      <c r="Q116" s="56"/>
      <c r="R116" s="56"/>
      <c r="S116" s="57"/>
      <c r="T116" s="57"/>
      <c r="U116"/>
      <c r="V116"/>
      <c r="X116"/>
      <c r="Y116" s="42"/>
    </row>
    <row r="117" spans="1:25" ht="15" x14ac:dyDescent="0.25">
      <c r="A117"/>
      <c r="B117"/>
      <c r="C117" s="45"/>
      <c r="D117" s="46"/>
      <c r="E117" s="48"/>
      <c r="F117" s="46"/>
      <c r="G117" s="48"/>
      <c r="H117" s="46"/>
      <c r="I117" s="46"/>
      <c r="J117" s="46"/>
      <c r="K117" s="48"/>
      <c r="L117" s="55"/>
      <c r="M117" s="55"/>
      <c r="N117" s="56"/>
      <c r="O117" s="56"/>
      <c r="P117" s="56"/>
      <c r="Q117" s="56"/>
      <c r="R117" s="56"/>
      <c r="S117" s="57"/>
      <c r="T117" s="57"/>
      <c r="U117"/>
      <c r="V117"/>
      <c r="X117"/>
      <c r="Y117" s="53"/>
    </row>
    <row r="118" spans="1:25" ht="15" x14ac:dyDescent="0.25">
      <c r="A118"/>
      <c r="B118"/>
      <c r="C118" s="45"/>
      <c r="D118" s="46"/>
      <c r="E118" s="48"/>
      <c r="F118" s="46"/>
      <c r="G118" s="48"/>
      <c r="H118" s="46"/>
      <c r="I118" s="46"/>
      <c r="J118" s="46"/>
      <c r="K118" s="48"/>
      <c r="L118" s="55"/>
      <c r="M118" s="55"/>
      <c r="N118" s="56"/>
      <c r="O118" s="56"/>
      <c r="P118" s="56"/>
      <c r="Q118" s="56"/>
      <c r="R118" s="56"/>
      <c r="S118" s="57"/>
      <c r="T118" s="57"/>
      <c r="U118"/>
      <c r="V118"/>
      <c r="X118"/>
      <c r="Y118" s="42"/>
    </row>
    <row r="119" spans="1:25" ht="15" x14ac:dyDescent="0.25">
      <c r="A119"/>
      <c r="B119"/>
      <c r="C119" s="45"/>
      <c r="D119" s="46"/>
      <c r="E119" s="48"/>
      <c r="F119" s="46"/>
      <c r="G119" s="48"/>
      <c r="H119" s="46"/>
      <c r="I119" s="46"/>
      <c r="J119" s="46"/>
      <c r="K119" s="48"/>
      <c r="L119" s="55"/>
      <c r="M119" s="55"/>
      <c r="N119" s="56"/>
      <c r="O119" s="56"/>
      <c r="P119" s="56"/>
      <c r="Q119" s="56"/>
      <c r="R119" s="56"/>
      <c r="S119" s="57"/>
      <c r="T119" s="57"/>
      <c r="U119"/>
      <c r="V119"/>
      <c r="X119"/>
      <c r="Y119" s="42"/>
    </row>
    <row r="120" spans="1:25" ht="15" x14ac:dyDescent="0.25">
      <c r="A120"/>
      <c r="B120"/>
      <c r="C120" s="45"/>
      <c r="D120" s="46"/>
      <c r="E120" s="48"/>
      <c r="F120" s="46"/>
      <c r="G120" s="48"/>
      <c r="H120" s="46"/>
      <c r="I120" s="46"/>
      <c r="J120" s="46"/>
      <c r="K120" s="48"/>
      <c r="L120" s="55"/>
      <c r="M120" s="55"/>
      <c r="N120" s="56"/>
      <c r="O120" s="56"/>
      <c r="P120" s="56"/>
      <c r="Q120" s="56"/>
      <c r="R120" s="56"/>
      <c r="S120" s="57"/>
      <c r="T120" s="57"/>
      <c r="U120"/>
      <c r="V120"/>
      <c r="X120"/>
      <c r="Y120" s="53"/>
    </row>
    <row r="121" spans="1:25" ht="15" x14ac:dyDescent="0.25">
      <c r="A121"/>
      <c r="B121"/>
      <c r="C121" s="45"/>
      <c r="D121" s="46"/>
      <c r="E121" s="48"/>
      <c r="F121" s="46"/>
      <c r="G121" s="48"/>
      <c r="H121" s="46"/>
      <c r="I121" s="46"/>
      <c r="J121" s="46"/>
      <c r="K121" s="48"/>
      <c r="L121" s="55"/>
      <c r="M121" s="55"/>
      <c r="N121" s="56"/>
      <c r="O121" s="56"/>
      <c r="P121" s="56"/>
      <c r="Q121" s="56"/>
      <c r="R121" s="56"/>
      <c r="S121" s="57"/>
      <c r="T121" s="57"/>
      <c r="U121"/>
      <c r="V121"/>
      <c r="X121"/>
      <c r="Y121" s="42"/>
    </row>
    <row r="122" spans="1:25" ht="15" x14ac:dyDescent="0.25">
      <c r="A122"/>
      <c r="B122"/>
      <c r="C122" s="45"/>
      <c r="D122" s="46"/>
      <c r="E122" s="48"/>
      <c r="F122" s="46"/>
      <c r="G122" s="48"/>
      <c r="H122" s="46"/>
      <c r="I122" s="46"/>
      <c r="J122" s="46"/>
      <c r="K122" s="48"/>
      <c r="L122" s="55"/>
      <c r="M122" s="55"/>
      <c r="N122" s="56"/>
      <c r="O122" s="56"/>
      <c r="P122" s="56"/>
      <c r="Q122" s="56"/>
      <c r="R122" s="56"/>
      <c r="S122" s="57"/>
      <c r="T122" s="57"/>
      <c r="U122"/>
      <c r="V122"/>
      <c r="X122"/>
      <c r="Y122" s="42"/>
    </row>
    <row r="123" spans="1:25" ht="15" x14ac:dyDescent="0.25">
      <c r="A123"/>
      <c r="B123"/>
      <c r="C123" s="45"/>
      <c r="D123" s="46"/>
      <c r="E123" s="48"/>
      <c r="F123" s="46"/>
      <c r="G123" s="48"/>
      <c r="H123" s="46"/>
      <c r="I123" s="46"/>
      <c r="J123" s="46"/>
      <c r="K123" s="48"/>
      <c r="L123" s="55"/>
      <c r="M123" s="55"/>
      <c r="N123" s="56"/>
      <c r="O123" s="56"/>
      <c r="P123" s="56"/>
      <c r="Q123" s="56"/>
      <c r="R123" s="56"/>
      <c r="S123" s="57"/>
      <c r="T123" s="57"/>
      <c r="U123"/>
      <c r="V123"/>
      <c r="X123"/>
      <c r="Y123" s="42"/>
    </row>
    <row r="124" spans="1:25" ht="15" x14ac:dyDescent="0.25">
      <c r="A124"/>
      <c r="B124"/>
      <c r="C124" s="45"/>
      <c r="D124" s="46"/>
      <c r="E124" s="48"/>
      <c r="F124" s="46"/>
      <c r="G124" s="48"/>
      <c r="H124" s="46"/>
      <c r="I124" s="46"/>
      <c r="J124" s="46"/>
      <c r="K124" s="48"/>
      <c r="L124" s="55"/>
      <c r="M124" s="55"/>
      <c r="N124" s="56"/>
      <c r="O124" s="56"/>
      <c r="P124" s="56"/>
      <c r="Q124" s="56"/>
      <c r="R124" s="56"/>
      <c r="S124" s="57"/>
      <c r="T124" s="57"/>
      <c r="U124"/>
      <c r="V124"/>
      <c r="X124"/>
      <c r="Y124" s="42"/>
    </row>
    <row r="125" spans="1:25" ht="15" x14ac:dyDescent="0.25">
      <c r="A125"/>
      <c r="B125"/>
      <c r="C125" s="45"/>
      <c r="D125" s="46"/>
      <c r="E125" s="48"/>
      <c r="F125" s="46"/>
      <c r="G125" s="48"/>
      <c r="H125" s="46"/>
      <c r="I125" s="46"/>
      <c r="J125" s="46"/>
      <c r="K125" s="48"/>
      <c r="L125" s="55"/>
      <c r="M125" s="55"/>
      <c r="N125" s="56"/>
      <c r="O125" s="56"/>
      <c r="P125" s="56"/>
      <c r="Q125" s="56"/>
      <c r="R125" s="56"/>
      <c r="S125" s="57"/>
      <c r="T125" s="57"/>
      <c r="U125"/>
      <c r="V125"/>
      <c r="X125"/>
      <c r="Y125" s="42"/>
    </row>
    <row r="126" spans="1:25" ht="15" x14ac:dyDescent="0.25">
      <c r="A126"/>
      <c r="B126"/>
      <c r="C126" s="45"/>
      <c r="D126" s="46"/>
      <c r="E126" s="48"/>
      <c r="F126" s="46"/>
      <c r="G126" s="48"/>
      <c r="H126" s="46"/>
      <c r="I126" s="46"/>
      <c r="J126" s="46"/>
      <c r="K126" s="48"/>
      <c r="L126" s="55"/>
      <c r="M126" s="55"/>
      <c r="N126" s="56"/>
      <c r="O126" s="56"/>
      <c r="P126" s="56"/>
      <c r="Q126" s="56"/>
      <c r="R126" s="56"/>
      <c r="S126" s="57"/>
      <c r="T126" s="57"/>
      <c r="U126"/>
      <c r="V126"/>
      <c r="X126"/>
      <c r="Y126" s="53"/>
    </row>
    <row r="127" spans="1:25" ht="15" x14ac:dyDescent="0.25">
      <c r="A127"/>
      <c r="B127"/>
      <c r="C127" s="45"/>
      <c r="D127" s="46"/>
      <c r="E127" s="48"/>
      <c r="F127" s="46"/>
      <c r="G127" s="48"/>
      <c r="H127" s="46"/>
      <c r="I127" s="46"/>
      <c r="J127" s="46"/>
      <c r="K127" s="48"/>
      <c r="L127" s="55"/>
      <c r="M127" s="55"/>
      <c r="N127" s="56"/>
      <c r="O127" s="56"/>
      <c r="P127" s="56"/>
      <c r="Q127" s="56"/>
      <c r="R127" s="56"/>
      <c r="S127" s="57"/>
      <c r="T127" s="57"/>
      <c r="U127"/>
      <c r="V127"/>
      <c r="X127"/>
      <c r="Y127" s="53"/>
    </row>
    <row r="128" spans="1:25" ht="15" x14ac:dyDescent="0.25">
      <c r="A128"/>
      <c r="B128"/>
      <c r="C128" s="45"/>
      <c r="D128" s="46"/>
      <c r="E128" s="48"/>
      <c r="F128" s="46"/>
      <c r="G128" s="48"/>
      <c r="H128" s="46"/>
      <c r="I128" s="46"/>
      <c r="J128" s="46"/>
      <c r="K128" s="48"/>
      <c r="L128" s="55"/>
      <c r="M128" s="55"/>
      <c r="N128" s="56"/>
      <c r="O128" s="56"/>
      <c r="P128" s="56"/>
      <c r="Q128" s="56"/>
      <c r="R128" s="56"/>
      <c r="S128" s="57"/>
      <c r="T128" s="57"/>
      <c r="U128"/>
      <c r="V128"/>
      <c r="X128"/>
      <c r="Y128" s="53"/>
    </row>
    <row r="129" spans="1:25" s="52" customFormat="1" ht="15" x14ac:dyDescent="0.25">
      <c r="A129"/>
      <c r="B129"/>
      <c r="C129" s="45"/>
      <c r="D129" s="46"/>
      <c r="E129" s="48"/>
      <c r="F129" s="46"/>
      <c r="G129" s="48"/>
      <c r="H129" s="46"/>
      <c r="I129" s="46"/>
      <c r="J129" s="46"/>
      <c r="K129" s="48"/>
      <c r="L129" s="55"/>
      <c r="M129" s="55"/>
      <c r="N129" s="56"/>
      <c r="O129" s="56"/>
      <c r="P129" s="56"/>
      <c r="Q129" s="56"/>
      <c r="R129" s="56"/>
      <c r="S129" s="57"/>
      <c r="T129" s="57"/>
      <c r="U129"/>
      <c r="V129"/>
      <c r="X129"/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/>
      <c r="Y135" s="53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26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2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2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2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2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2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2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2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2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2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2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2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2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2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2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2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2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2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2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2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2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2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2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2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2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2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2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2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2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2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2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2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2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2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2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2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2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2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2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2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2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2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2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2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2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2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2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2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2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2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2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2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2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2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2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2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2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2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2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2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2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2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2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2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2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2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2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2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2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2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2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2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2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2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2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2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2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2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2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2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2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2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2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2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2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2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2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2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2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2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2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2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2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2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2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2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2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2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2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2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2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2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2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2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2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2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2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2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2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2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2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2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2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2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2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2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2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2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2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2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2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2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2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2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2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2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2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2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2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2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2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2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2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2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2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2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2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2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2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2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2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2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2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2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2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2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2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2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2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2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2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2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2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2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2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2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2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2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2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2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2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2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2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2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2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2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2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3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3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3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3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3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3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3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3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3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3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3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3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3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3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3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3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3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3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3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3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3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3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3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3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3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3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3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3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3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3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3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3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3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3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3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3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3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3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3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3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3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3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3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3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3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3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3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3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3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3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3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3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3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3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3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3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3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3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3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3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3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3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3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3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3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3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3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3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3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3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3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3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3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3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3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3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3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3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3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3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3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3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3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3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3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3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3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3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3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3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3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3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3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3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3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3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3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3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3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3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3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3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3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3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3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3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3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3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3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3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3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3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3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3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3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3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3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3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3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3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3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3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3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3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3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3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3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3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3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3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3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3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3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3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3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3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3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3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3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3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3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3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3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3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3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3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3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3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3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3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3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3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3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3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3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3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3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3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3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3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3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3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3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3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3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3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3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3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3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3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3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3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3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3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3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3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3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3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3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3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3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3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3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3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3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3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3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3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3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3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3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3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3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3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3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3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3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3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3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3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3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3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3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3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3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3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3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3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3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3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3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3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3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3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3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3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3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3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3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3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3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3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3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3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3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3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3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3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3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3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3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3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3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3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3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3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3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3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3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3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3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3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3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3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3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3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3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3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3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3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3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3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3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3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3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3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3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3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3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3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3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3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3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3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3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3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3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3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3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3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3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3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3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3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3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3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3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3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3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3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3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3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3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3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3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3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3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3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3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3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3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3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3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3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3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3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268" activePane="bottomLeft" state="frozen"/>
      <selection pane="bottomLeft" activeCell="AH187" sqref="AH187:AH27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1" t="s">
        <v>9</v>
      </c>
      <c r="B1" s="71"/>
      <c r="C1" s="72"/>
      <c r="D1" s="18"/>
      <c r="E1" s="73" t="s">
        <v>25</v>
      </c>
      <c r="F1" s="71"/>
      <c r="G1" s="72"/>
      <c r="H1" s="73" t="s">
        <v>23</v>
      </c>
      <c r="I1" s="71"/>
      <c r="J1" s="72"/>
      <c r="K1" s="73" t="s">
        <v>11</v>
      </c>
      <c r="L1" s="71"/>
      <c r="M1" s="72"/>
      <c r="N1" s="73" t="s">
        <v>181</v>
      </c>
      <c r="O1" s="71"/>
      <c r="P1" s="71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272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1.18</v>
      </c>
      <c r="B187">
        <v>7.71</v>
      </c>
      <c r="C187">
        <v>13.87</v>
      </c>
      <c r="D187" s="45">
        <f t="shared" si="17"/>
        <v>4.9257366593123297E-2</v>
      </c>
      <c r="E187" s="46">
        <f>IF(OR($A187="",$B187="",$C187=""),"",A187*'MPTO_working_3-way'!$I186)</f>
        <v>1.2381236925798855</v>
      </c>
      <c r="F187" s="47">
        <f>IF(OR($A187="",$B187="",$C187=""),"",B187*'MPTO_working_3-way'!$I186)</f>
        <v>8.0897742964329797</v>
      </c>
      <c r="G187" s="48">
        <f>IF(OR($A187="",$B187="",$C187=""),"",C187*'MPTO_working_3-way'!$I186)</f>
        <v>14.553199674646619</v>
      </c>
      <c r="H187" s="46">
        <f>IF(OR($A187="",$B187="",$C187=""),"",'MPTO_working_3-way'!E186)</f>
        <v>1.2033136781010387</v>
      </c>
      <c r="I187" s="47">
        <f>IF(OR($A187="",$B187="",$C187=""),"",'MPTO_working_3-way'!F186)</f>
        <v>8.8274838188604114</v>
      </c>
      <c r="J187" s="48">
        <f>IF(OR($A187="",$B187="",$C187=""),"",'MPTO_working_3-way'!G186)</f>
        <v>17.960114881136015</v>
      </c>
      <c r="K187" s="46">
        <f>IF(OR($A187="",$B187="",$C187=""),"",'OddsRatio_working_3-way'!H186)</f>
        <v>1.2115054966270171</v>
      </c>
      <c r="L187" s="47">
        <f>IF(OR($A187="",$B187="",$C187=""),"",'OddsRatio_working_3-way'!I186)</f>
        <v>8.8844549020404759</v>
      </c>
      <c r="M187" s="48">
        <f>IF(OR($A187="",$B187="",$C187=""),"",'OddsRatio_working_3-way'!J186)</f>
        <v>16.12264300883173</v>
      </c>
      <c r="N187" s="49">
        <f t="shared" ref="N187:N250" si="42">(1/E187)* 100</f>
        <v>80.767374535600254</v>
      </c>
      <c r="O187" s="50">
        <f t="shared" ref="O187:O250" si="43">(1/F187)* 100</f>
        <v>12.361284299871377</v>
      </c>
      <c r="P187" s="50">
        <f t="shared" ref="P187:P250" si="44">(1/G187)* 100</f>
        <v>6.8713411645283564</v>
      </c>
      <c r="Q187" t="s">
        <v>273</v>
      </c>
      <c r="R187" t="s">
        <v>274</v>
      </c>
      <c r="S187" t="s">
        <v>362</v>
      </c>
      <c r="T187" s="52">
        <v>100</v>
      </c>
      <c r="U187" s="52">
        <f t="shared" ref="U187:U244" si="45">(1/A187)*((T187*A187)-T187)</f>
        <v>15.254237288135595</v>
      </c>
      <c r="V187" s="52">
        <f t="shared" ref="V187:V244" si="46">(1/B187)*((T187*B187)-T187)</f>
        <v>87.029831387808045</v>
      </c>
      <c r="W187" s="52">
        <f t="shared" ref="W187:W244" si="47">(1/C187)*((T187*C187)-T187)</f>
        <v>92.790194664744064</v>
      </c>
      <c r="X187" s="52">
        <f t="shared" ref="X187:X244" si="48">((1/B187)+(1/C187))*T187</f>
        <v>20.179973947447909</v>
      </c>
      <c r="Y187" s="52">
        <f t="shared" ref="Y187:Y244" si="49">((1/A187)+(1/C187))*T187</f>
        <v>91.955568047120366</v>
      </c>
      <c r="Z187" s="52">
        <f t="shared" ref="Z187:Z244" si="50">((1/A187)+(1/B187))*T187</f>
        <v>97.71593132405637</v>
      </c>
      <c r="AA187" s="52">
        <f t="shared" ref="AA187:AA244" si="51">U187-X187</f>
        <v>-4.9257366593123137</v>
      </c>
      <c r="AB187" s="52">
        <f t="shared" ref="AB187:AB244" si="52">V187-Y187</f>
        <v>-4.9257366593123209</v>
      </c>
      <c r="AC187" s="52">
        <f t="shared" ref="AC187:AC244" si="53">W187-Z187</f>
        <v>-4.9257366593123066</v>
      </c>
      <c r="AF187">
        <v>1.57</v>
      </c>
      <c r="AG187">
        <v>2.42</v>
      </c>
      <c r="AH187" s="59" t="s">
        <v>370</v>
      </c>
      <c r="AJ187" t="s">
        <v>366</v>
      </c>
    </row>
    <row r="188" spans="1:36" ht="15" x14ac:dyDescent="0.25">
      <c r="A188">
        <v>2.16</v>
      </c>
      <c r="B188">
        <v>3.5</v>
      </c>
      <c r="C188">
        <v>3.45</v>
      </c>
      <c r="D188" s="45">
        <f t="shared" si="17"/>
        <v>3.8532321141016679E-2</v>
      </c>
      <c r="E188" s="46">
        <f>IF(OR($A188="",$B188="",$C188=""),"",A188*'MPTO_working_3-way'!$I187)</f>
        <v>2.2432298136645961</v>
      </c>
      <c r="F188" s="47">
        <f>IF(OR($A188="",$B188="",$C188=""),"",B188*'MPTO_working_3-way'!$I187)</f>
        <v>3.6348631239935583</v>
      </c>
      <c r="G188" s="48">
        <f>IF(OR($A188="",$B188="",$C188=""),"",C188*'MPTO_working_3-way'!$I187)</f>
        <v>3.5829365079365076</v>
      </c>
      <c r="H188" s="46">
        <f>IF(OR($A188="",$B188="",$C188=""),"",'MPTO_working_3-way'!E187)</f>
        <v>2.2216354344122657</v>
      </c>
      <c r="I188" s="47">
        <f>IF(OR($A188="",$B188="",$C188=""),"",'MPTO_working_3-way'!F187)</f>
        <v>3.6647463819024861</v>
      </c>
      <c r="J188" s="48">
        <f>IF(OR($A188="",$B188="",$C188=""),"",'MPTO_working_3-way'!G187)</f>
        <v>3.6099653979238755</v>
      </c>
      <c r="K188" s="46">
        <f>IF(OR($A188="",$B188="",$C188=""),"",'OddsRatio_working_3-way'!H187)</f>
        <v>2.2305374241906937</v>
      </c>
      <c r="L188" s="47">
        <f>IF(OR($A188="",$B188="",$C188=""),"",'OddsRatio_working_3-way'!I187)</f>
        <v>3.6520203107558058</v>
      </c>
      <c r="M188" s="48">
        <f>IF(OR($A188="",$B188="",$C188=""),"",'OddsRatio_working_3-way'!J187)</f>
        <v>3.5989799045406898</v>
      </c>
      <c r="N188" s="49">
        <f t="shared" si="42"/>
        <v>44.578580130690007</v>
      </c>
      <c r="O188" s="50">
        <f t="shared" si="43"/>
        <v>27.511352309225835</v>
      </c>
      <c r="P188" s="50">
        <f t="shared" si="44"/>
        <v>27.910067560084173</v>
      </c>
      <c r="Q188" t="s">
        <v>275</v>
      </c>
      <c r="R188" t="s">
        <v>276</v>
      </c>
      <c r="S188" t="s">
        <v>362</v>
      </c>
      <c r="T188" s="52">
        <v>100</v>
      </c>
      <c r="U188" s="52">
        <f t="shared" si="45"/>
        <v>53.703703703703695</v>
      </c>
      <c r="V188" s="52">
        <f t="shared" si="46"/>
        <v>71.428571428571431</v>
      </c>
      <c r="W188" s="52">
        <f t="shared" si="47"/>
        <v>71.014492753623188</v>
      </c>
      <c r="X188" s="52">
        <f t="shared" si="48"/>
        <v>57.556935817805389</v>
      </c>
      <c r="Y188" s="52">
        <f t="shared" si="49"/>
        <v>75.281803542673103</v>
      </c>
      <c r="Z188" s="52">
        <f t="shared" si="50"/>
        <v>74.86772486772486</v>
      </c>
      <c r="AA188" s="52">
        <f t="shared" si="51"/>
        <v>-3.8532321141016936</v>
      </c>
      <c r="AB188" s="52">
        <f t="shared" si="52"/>
        <v>-3.8532321141016723</v>
      </c>
      <c r="AC188" s="52">
        <f t="shared" si="53"/>
        <v>-3.8532321141016723</v>
      </c>
      <c r="AF188">
        <v>1.59</v>
      </c>
      <c r="AG188">
        <v>2.42</v>
      </c>
      <c r="AH188" s="59" t="s">
        <v>371</v>
      </c>
      <c r="AJ188" t="s">
        <v>366</v>
      </c>
    </row>
    <row r="189" spans="1:36" ht="15" x14ac:dyDescent="0.25">
      <c r="A189">
        <v>3.26</v>
      </c>
      <c r="B189">
        <v>3.61</v>
      </c>
      <c r="C189">
        <v>2.19</v>
      </c>
      <c r="D189" s="45">
        <f t="shared" si="17"/>
        <v>4.0377781073186236E-2</v>
      </c>
      <c r="E189" s="46">
        <f>IF(OR($A189="",$B189="",$C189=""),"",A189*'MPTO_working_3-way'!$I188)</f>
        <v>3.391631566298587</v>
      </c>
      <c r="F189" s="47">
        <f>IF(OR($A189="",$B189="",$C189=""),"",B189*'MPTO_working_3-way'!$I188)</f>
        <v>3.755763789674202</v>
      </c>
      <c r="G189" s="48">
        <f>IF(OR($A189="",$B189="",$C189=""),"",C189*'MPTO_working_3-way'!$I188)</f>
        <v>2.278427340550278</v>
      </c>
      <c r="H189" s="46">
        <f>IF(OR($A189="",$B189="",$C189=""),"",'MPTO_working_3-way'!E188)</f>
        <v>3.4096038309066343</v>
      </c>
      <c r="I189" s="47">
        <f>IF(OR($A189="",$B189="",$C189=""),"",'MPTO_working_3-way'!F188)</f>
        <v>3.7943601026503009</v>
      </c>
      <c r="J189" s="48">
        <f>IF(OR($A189="",$B189="",$C189=""),"",'MPTO_working_3-way'!G188)</f>
        <v>2.256512465411634</v>
      </c>
      <c r="K189" s="46">
        <f>IF(OR($A189="",$B189="",$C189=""),"",'OddsRatio_working_3-way'!H188)</f>
        <v>3.4037116341638587</v>
      </c>
      <c r="L189" s="47">
        <f>IF(OR($A189="",$B189="",$C189=""),"",'OddsRatio_working_3-way'!I188)</f>
        <v>3.7759678606936586</v>
      </c>
      <c r="M189" s="48">
        <f>IF(OR($A189="",$B189="",$C189=""),"",'OddsRatio_working_3-way'!J188)</f>
        <v>2.2656711702013235</v>
      </c>
      <c r="N189" s="49">
        <f t="shared" si="42"/>
        <v>29.484334617493168</v>
      </c>
      <c r="O189" s="50">
        <f t="shared" si="43"/>
        <v>26.625742618567237</v>
      </c>
      <c r="P189" s="50">
        <f t="shared" si="44"/>
        <v>43.889922763939602</v>
      </c>
      <c r="Q189" t="s">
        <v>277</v>
      </c>
      <c r="R189" t="s">
        <v>278</v>
      </c>
      <c r="S189" t="s">
        <v>362</v>
      </c>
      <c r="T189" s="52">
        <v>100</v>
      </c>
      <c r="U189" s="52">
        <f t="shared" si="45"/>
        <v>69.325153374233125</v>
      </c>
      <c r="V189" s="52">
        <f t="shared" si="46"/>
        <v>72.29916897506925</v>
      </c>
      <c r="W189" s="52">
        <f t="shared" si="47"/>
        <v>54.337899543379002</v>
      </c>
      <c r="X189" s="52">
        <f t="shared" si="48"/>
        <v>73.362931481551755</v>
      </c>
      <c r="Y189" s="52">
        <f t="shared" si="49"/>
        <v>76.33694708238788</v>
      </c>
      <c r="Z189" s="52">
        <f t="shared" si="50"/>
        <v>58.375677650697625</v>
      </c>
      <c r="AA189" s="52">
        <f t="shared" si="51"/>
        <v>-4.0377781073186298</v>
      </c>
      <c r="AB189" s="52">
        <f t="shared" si="52"/>
        <v>-4.0377781073186298</v>
      </c>
      <c r="AC189" s="52">
        <f t="shared" si="53"/>
        <v>-4.0377781073186227</v>
      </c>
      <c r="AF189">
        <v>1.6</v>
      </c>
      <c r="AG189">
        <v>2.39</v>
      </c>
      <c r="AH189" s="59" t="s">
        <v>371</v>
      </c>
      <c r="AJ189" t="s">
        <v>366</v>
      </c>
    </row>
    <row r="190" spans="1:36" ht="15" x14ac:dyDescent="0.25">
      <c r="A190">
        <v>2.5499999999999998</v>
      </c>
      <c r="B190">
        <v>3.6</v>
      </c>
      <c r="C190">
        <v>2.71</v>
      </c>
      <c r="D190" s="45">
        <f t="shared" si="17"/>
        <v>3.8938330559776357E-2</v>
      </c>
      <c r="E190" s="46">
        <f>IF(OR($A190="",$B190="",$C190=""),"",A190*'MPTO_working_3-way'!$I189)</f>
        <v>2.6492927429274293</v>
      </c>
      <c r="F190" s="47">
        <f>IF(OR($A190="",$B190="",$C190=""),"",B190*'MPTO_working_3-way'!$I189)</f>
        <v>3.7401779900151948</v>
      </c>
      <c r="G190" s="48">
        <f>IF(OR($A190="",$B190="",$C190=""),"",C190*'MPTO_working_3-way'!$I189)</f>
        <v>2.8155228758169937</v>
      </c>
      <c r="H190" s="46">
        <f>IF(OR($A190="",$B190="",$C190=""),"",'MPTO_working_3-way'!E189)</f>
        <v>2.6372878481093172</v>
      </c>
      <c r="I190" s="47">
        <f>IF(OR($A190="",$B190="",$C190=""),"",'MPTO_working_3-way'!F189)</f>
        <v>3.77645880138442</v>
      </c>
      <c r="J190" s="48">
        <f>IF(OR($A190="",$B190="",$C190=""),"",'MPTO_working_3-way'!G189)</f>
        <v>2.8087974619232026</v>
      </c>
      <c r="K190" s="46">
        <f>IF(OR($A190="",$B190="",$C190=""),"",'OddsRatio_working_3-way'!H189)</f>
        <v>2.6433525191588987</v>
      </c>
      <c r="L190" s="47">
        <f>IF(OR($A190="",$B190="",$C190=""),"",'OddsRatio_working_3-way'!I189)</f>
        <v>3.7565913224600891</v>
      </c>
      <c r="M190" s="48">
        <f>IF(OR($A190="",$B190="",$C190=""),"",'OddsRatio_working_3-way'!J189)</f>
        <v>2.8129889082333657</v>
      </c>
      <c r="N190" s="49">
        <f t="shared" si="42"/>
        <v>37.745923045673493</v>
      </c>
      <c r="O190" s="50">
        <f t="shared" si="43"/>
        <v>26.736695490685392</v>
      </c>
      <c r="P190" s="50">
        <f t="shared" si="44"/>
        <v>35.517381463641108</v>
      </c>
      <c r="Q190" t="s">
        <v>279</v>
      </c>
      <c r="R190" t="s">
        <v>280</v>
      </c>
      <c r="S190" t="s">
        <v>362</v>
      </c>
      <c r="T190" s="52">
        <v>100</v>
      </c>
      <c r="U190" s="52">
        <f t="shared" si="45"/>
        <v>60.784313725490193</v>
      </c>
      <c r="V190" s="52">
        <f t="shared" si="46"/>
        <v>72.222222222222229</v>
      </c>
      <c r="W190" s="52">
        <f t="shared" si="47"/>
        <v>63.099630996309962</v>
      </c>
      <c r="X190" s="52">
        <f t="shared" si="48"/>
        <v>64.678146781467817</v>
      </c>
      <c r="Y190" s="52">
        <f t="shared" si="49"/>
        <v>76.116055278199852</v>
      </c>
      <c r="Z190" s="52">
        <f t="shared" si="50"/>
        <v>66.993464052287592</v>
      </c>
      <c r="AA190" s="52">
        <f t="shared" si="51"/>
        <v>-3.8938330559776233</v>
      </c>
      <c r="AB190" s="52">
        <f t="shared" si="52"/>
        <v>-3.8938330559776233</v>
      </c>
      <c r="AC190" s="52">
        <f t="shared" si="53"/>
        <v>-3.8938330559776304</v>
      </c>
      <c r="AF190">
        <v>1.64</v>
      </c>
      <c r="AG190">
        <v>2.31</v>
      </c>
      <c r="AH190" s="59" t="s">
        <v>372</v>
      </c>
      <c r="AJ190" t="s">
        <v>366</v>
      </c>
    </row>
    <row r="191" spans="1:36" ht="15" x14ac:dyDescent="0.25">
      <c r="A191">
        <v>1.64</v>
      </c>
      <c r="B191">
        <v>4.1399999999999997</v>
      </c>
      <c r="C191">
        <v>5.24</v>
      </c>
      <c r="D191" s="45">
        <f t="shared" si="17"/>
        <v>4.2141685937270967E-2</v>
      </c>
      <c r="E191" s="46">
        <f>IF(OR($A191="",$B191="",$C191=""),"",A191*'MPTO_working_3-way'!$I190)</f>
        <v>1.7091123649371243</v>
      </c>
      <c r="F191" s="47">
        <f>IF(OR($A191="",$B191="",$C191=""),"",B191*'MPTO_working_3-way'!$I190)</f>
        <v>4.3144665797803015</v>
      </c>
      <c r="G191" s="48">
        <f>IF(OR($A191="",$B191="",$C191=""),"",C191*'MPTO_working_3-way'!$I190)</f>
        <v>5.4608224343113001</v>
      </c>
      <c r="H191" s="46">
        <f>IF(OR($A191="",$B191="",$C191=""),"",'MPTO_working_3-way'!E190)</f>
        <v>1.6786723384209346</v>
      </c>
      <c r="I191" s="47">
        <f>IF(OR($A191="",$B191="",$C191=""),"",'MPTO_working_3-way'!F190)</f>
        <v>4.3956301883112348</v>
      </c>
      <c r="J191" s="48">
        <f>IF(OR($A191="",$B191="",$C191=""),"",'MPTO_working_3-way'!G190)</f>
        <v>5.6563496316596353</v>
      </c>
      <c r="K191" s="46">
        <f>IF(OR($A191="",$B191="",$C191=""),"",'OddsRatio_working_3-way'!H190)</f>
        <v>1.6890759251386869</v>
      </c>
      <c r="L191" s="47">
        <f>IF(OR($A191="",$B191="",$C191=""),"",'OddsRatio_working_3-way'!I190)</f>
        <v>4.3807787577116821</v>
      </c>
      <c r="M191" s="48">
        <f>IF(OR($A191="",$B191="",$C191=""),"",'OddsRatio_working_3-way'!J190)</f>
        <v>5.5651280040438005</v>
      </c>
      <c r="N191" s="49">
        <f t="shared" si="42"/>
        <v>58.509903767315407</v>
      </c>
      <c r="O191" s="50">
        <f t="shared" si="43"/>
        <v>23.177836274975189</v>
      </c>
      <c r="P191" s="50">
        <f t="shared" si="44"/>
        <v>18.312259957709401</v>
      </c>
      <c r="Q191" t="s">
        <v>281</v>
      </c>
      <c r="R191" t="s">
        <v>282</v>
      </c>
      <c r="S191" t="s">
        <v>362</v>
      </c>
      <c r="T191" s="52">
        <v>100</v>
      </c>
      <c r="U191" s="52">
        <f t="shared" si="45"/>
        <v>39.024390243902438</v>
      </c>
      <c r="V191" s="52">
        <f t="shared" si="46"/>
        <v>75.845410628019309</v>
      </c>
      <c r="W191" s="52">
        <f t="shared" si="47"/>
        <v>80.916030534351137</v>
      </c>
      <c r="X191" s="52">
        <f t="shared" si="48"/>
        <v>43.238558837629533</v>
      </c>
      <c r="Y191" s="52">
        <f t="shared" si="49"/>
        <v>80.059579221746418</v>
      </c>
      <c r="Z191" s="52">
        <f t="shared" si="50"/>
        <v>85.130199128078246</v>
      </c>
      <c r="AA191" s="52">
        <f t="shared" si="51"/>
        <v>-4.214168593727095</v>
      </c>
      <c r="AB191" s="52">
        <f t="shared" si="52"/>
        <v>-4.2141685937271092</v>
      </c>
      <c r="AC191" s="52">
        <f t="shared" si="53"/>
        <v>-4.2141685937271092</v>
      </c>
      <c r="AF191">
        <v>1.76</v>
      </c>
      <c r="AG191">
        <v>2.1</v>
      </c>
      <c r="AH191" s="59" t="s">
        <v>372</v>
      </c>
      <c r="AJ191" t="s">
        <v>366</v>
      </c>
    </row>
    <row r="192" spans="1:36" ht="15" x14ac:dyDescent="0.25">
      <c r="A192">
        <v>3.08</v>
      </c>
      <c r="B192">
        <v>3.67</v>
      </c>
      <c r="C192">
        <v>2.35</v>
      </c>
      <c r="D192" s="45">
        <f t="shared" si="17"/>
        <v>2.2686803601639216E-2</v>
      </c>
      <c r="E192" s="46">
        <f>IF(OR($A192="",$B192="",$C192=""),"",A192*'MPTO_working_3-way'!$I191)</f>
        <v>3.1498753550930489</v>
      </c>
      <c r="F192" s="47">
        <f>IF(OR($A192="",$B192="",$C192=""),"",B192*'MPTO_working_3-way'!$I191)</f>
        <v>3.7532605692180159</v>
      </c>
      <c r="G192" s="48">
        <f>IF(OR($A192="",$B192="",$C192=""),"",C192*'MPTO_working_3-way'!$I191)</f>
        <v>2.4033139884638524</v>
      </c>
      <c r="H192" s="46">
        <f>IF(OR($A192="",$B192="",$C192=""),"",'MPTO_working_3-way'!E191)</f>
        <v>3.1534494670937199</v>
      </c>
      <c r="I192" s="47">
        <f>IF(OR($A192="",$B192="",$C192=""),"",'MPTO_working_3-way'!F191)</f>
        <v>3.7747629712154969</v>
      </c>
      <c r="J192" s="48">
        <f>IF(OR($A192="",$B192="",$C192=""),"",'MPTO_working_3-way'!G191)</f>
        <v>2.3925182297671204</v>
      </c>
      <c r="K192" s="46">
        <f>IF(OR($A192="",$B192="",$C192=""),"",'OddsRatio_working_3-way'!H191)</f>
        <v>3.1529205495997141</v>
      </c>
      <c r="L192" s="47">
        <f>IF(OR($A192="",$B192="",$C192=""),"",'OddsRatio_working_3-way'!I191)</f>
        <v>3.7636047439573255</v>
      </c>
      <c r="M192" s="48">
        <f>IF(OR($A192="",$B192="",$C192=""),"",'OddsRatio_working_3-way'!J191)</f>
        <v>2.3973282413267381</v>
      </c>
      <c r="N192" s="49">
        <f t="shared" si="42"/>
        <v>31.747287980240081</v>
      </c>
      <c r="O192" s="50">
        <f t="shared" si="43"/>
        <v>26.643500539275056</v>
      </c>
      <c r="P192" s="50">
        <f t="shared" si="44"/>
        <v>41.609211480484866</v>
      </c>
      <c r="Q192" t="s">
        <v>39</v>
      </c>
      <c r="R192" t="s">
        <v>137</v>
      </c>
      <c r="S192" t="s">
        <v>362</v>
      </c>
      <c r="T192" s="52">
        <v>100</v>
      </c>
      <c r="U192" s="52">
        <f t="shared" si="45"/>
        <v>67.532467532467535</v>
      </c>
      <c r="V192" s="52">
        <f t="shared" si="46"/>
        <v>72.752043596730246</v>
      </c>
      <c r="W192" s="52">
        <f t="shared" si="47"/>
        <v>57.446808510638299</v>
      </c>
      <c r="X192" s="52">
        <f t="shared" si="48"/>
        <v>69.801147892631448</v>
      </c>
      <c r="Y192" s="52">
        <f t="shared" si="49"/>
        <v>75.020723956894159</v>
      </c>
      <c r="Z192" s="52">
        <f t="shared" si="50"/>
        <v>59.715488870802226</v>
      </c>
      <c r="AA192" s="52">
        <f t="shared" si="51"/>
        <v>-2.2686803601639127</v>
      </c>
      <c r="AB192" s="52">
        <f t="shared" si="52"/>
        <v>-2.2686803601639127</v>
      </c>
      <c r="AC192" s="52">
        <f t="shared" si="53"/>
        <v>-2.2686803601639269</v>
      </c>
      <c r="AF192">
        <v>1.7</v>
      </c>
      <c r="AG192">
        <v>2.2599999999999998</v>
      </c>
      <c r="AH192" s="59" t="s">
        <v>373</v>
      </c>
      <c r="AJ192" t="s">
        <v>367</v>
      </c>
    </row>
    <row r="193" spans="1:36" ht="15" x14ac:dyDescent="0.25">
      <c r="A193">
        <v>1.95</v>
      </c>
      <c r="B193">
        <v>3.9</v>
      </c>
      <c r="C193">
        <v>3.91</v>
      </c>
      <c r="D193" s="45">
        <f t="shared" si="17"/>
        <v>2.4985244934094153E-2</v>
      </c>
      <c r="E193" s="46">
        <f>IF(OR($A193="",$B193="",$C193=""),"",A193*'MPTO_working_3-way'!$I192)</f>
        <v>1.9987212276214836</v>
      </c>
      <c r="F193" s="47">
        <f>IF(OR($A193="",$B193="",$C193=""),"",B193*'MPTO_working_3-way'!$I192)</f>
        <v>3.9974424552429673</v>
      </c>
      <c r="G193" s="48">
        <f>IF(OR($A193="",$B193="",$C193=""),"",C193*'MPTO_working_3-way'!$I192)</f>
        <v>4.0076923076923086</v>
      </c>
      <c r="H193" s="46">
        <f>IF(OR($A193="",$B193="",$C193=""),"",'MPTO_working_3-way'!E192)</f>
        <v>1.982191602755752</v>
      </c>
      <c r="I193" s="47">
        <f>IF(OR($A193="",$B193="",$C193=""),"",'MPTO_working_3-way'!F192)</f>
        <v>4.0309278350515472</v>
      </c>
      <c r="J193" s="48">
        <f>IF(OR($A193="",$B193="",$C193=""),"",'MPTO_working_3-way'!G192)</f>
        <v>4.0416114497747158</v>
      </c>
      <c r="K193" s="46">
        <f>IF(OR($A193="",$B193="",$C193=""),"",'OddsRatio_working_3-way'!H192)</f>
        <v>1.9886068393554357</v>
      </c>
      <c r="L193" s="47">
        <f>IF(OR($A193="",$B193="",$C193=""),"",'OddsRatio_working_3-way'!I192)</f>
        <v>4.0178524569797505</v>
      </c>
      <c r="M193" s="48">
        <f>IF(OR($A193="",$B193="",$C193=""),"",'OddsRatio_working_3-way'!J192)</f>
        <v>4.0282588447624397</v>
      </c>
      <c r="N193" s="49">
        <f t="shared" si="42"/>
        <v>50.031989763275739</v>
      </c>
      <c r="O193" s="50">
        <f t="shared" si="43"/>
        <v>25.015994881637869</v>
      </c>
      <c r="P193" s="50">
        <f t="shared" si="44"/>
        <v>24.952015355086367</v>
      </c>
      <c r="Q193" t="s">
        <v>136</v>
      </c>
      <c r="R193" t="s">
        <v>34</v>
      </c>
      <c r="S193" t="s">
        <v>362</v>
      </c>
      <c r="T193" s="52">
        <v>100</v>
      </c>
      <c r="U193" s="52">
        <f t="shared" si="45"/>
        <v>48.717948717948723</v>
      </c>
      <c r="V193" s="52">
        <f t="shared" si="46"/>
        <v>74.358974358974365</v>
      </c>
      <c r="W193" s="52">
        <f t="shared" si="47"/>
        <v>74.424552429667528</v>
      </c>
      <c r="X193" s="52">
        <f t="shared" si="48"/>
        <v>51.216473211358128</v>
      </c>
      <c r="Y193" s="52">
        <f t="shared" si="49"/>
        <v>76.85749885238377</v>
      </c>
      <c r="Z193" s="52">
        <f t="shared" si="50"/>
        <v>76.923076923076934</v>
      </c>
      <c r="AA193" s="52">
        <f t="shared" si="51"/>
        <v>-2.4985244934094055</v>
      </c>
      <c r="AB193" s="52">
        <f t="shared" si="52"/>
        <v>-2.4985244934094055</v>
      </c>
      <c r="AC193" s="52">
        <f t="shared" si="53"/>
        <v>-2.4985244934094055</v>
      </c>
      <c r="AF193">
        <v>1.78</v>
      </c>
      <c r="AG193">
        <v>2.14</v>
      </c>
      <c r="AH193" s="59" t="s">
        <v>370</v>
      </c>
      <c r="AJ193" t="s">
        <v>367</v>
      </c>
    </row>
    <row r="194" spans="1:36" ht="15" x14ac:dyDescent="0.25">
      <c r="A194">
        <v>3.29</v>
      </c>
      <c r="B194">
        <v>3.42</v>
      </c>
      <c r="C194">
        <v>2.35</v>
      </c>
      <c r="D194" s="45">
        <f t="shared" si="17"/>
        <v>2.1880943493485461E-2</v>
      </c>
      <c r="E194" s="46">
        <f>IF(OR($A194="",$B194="",$C194=""),"",A194*'MPTO_working_3-way'!$I193)</f>
        <v>3.3619883040935674</v>
      </c>
      <c r="F194" s="47">
        <f>IF(OR($A194="",$B194="",$C194=""),"",B194*'MPTO_working_3-way'!$I193)</f>
        <v>3.4948328267477202</v>
      </c>
      <c r="G194" s="48">
        <f>IF(OR($A194="",$B194="",$C194=""),"",C194*'MPTO_working_3-way'!$I193)</f>
        <v>2.401420217209691</v>
      </c>
      <c r="H194" s="46">
        <f>IF(OR($A194="",$B194="",$C194=""),"",'MPTO_working_3-way'!E193)</f>
        <v>3.3708881743194397</v>
      </c>
      <c r="I194" s="47">
        <f>IF(OR($A194="",$B194="",$C194=""),"",'MPTO_working_3-way'!F193)</f>
        <v>3.5074918431388848</v>
      </c>
      <c r="J194" s="48">
        <f>IF(OR($A194="",$B194="",$C194=""),"",'MPTO_working_3-way'!G193)</f>
        <v>2.3909815976993585</v>
      </c>
      <c r="K194" s="46">
        <f>IF(OR($A194="",$B194="",$C194=""),"",'OddsRatio_working_3-way'!H193)</f>
        <v>3.3672551966680877</v>
      </c>
      <c r="L194" s="47">
        <f>IF(OR($A194="",$B194="",$C194=""),"",'OddsRatio_working_3-way'!I193)</f>
        <v>3.5016408628544853</v>
      </c>
      <c r="M194" s="48">
        <f>IF(OR($A194="",$B194="",$C194=""),"",'OddsRatio_working_3-way'!J193)</f>
        <v>2.395543456551056</v>
      </c>
      <c r="N194" s="49">
        <f t="shared" si="42"/>
        <v>29.744303357105583</v>
      </c>
      <c r="O194" s="50">
        <f t="shared" si="43"/>
        <v>28.613671942946599</v>
      </c>
      <c r="P194" s="50">
        <f t="shared" si="44"/>
        <v>41.642024699947818</v>
      </c>
      <c r="Q194" t="s">
        <v>41</v>
      </c>
      <c r="R194" t="s">
        <v>135</v>
      </c>
      <c r="S194" t="s">
        <v>362</v>
      </c>
      <c r="T194" s="52">
        <v>100</v>
      </c>
      <c r="U194" s="52">
        <f t="shared" si="45"/>
        <v>69.6048632218845</v>
      </c>
      <c r="V194" s="52">
        <f t="shared" si="46"/>
        <v>70.760233918128648</v>
      </c>
      <c r="W194" s="52">
        <f t="shared" si="47"/>
        <v>57.446808510638299</v>
      </c>
      <c r="X194" s="52">
        <f t="shared" si="48"/>
        <v>71.792957571233046</v>
      </c>
      <c r="Y194" s="52">
        <f t="shared" si="49"/>
        <v>72.948328267477208</v>
      </c>
      <c r="Z194" s="52">
        <f t="shared" si="50"/>
        <v>59.634902859986852</v>
      </c>
      <c r="AA194" s="52">
        <f t="shared" si="51"/>
        <v>-2.1880943493485461</v>
      </c>
      <c r="AB194" s="52">
        <f t="shared" si="52"/>
        <v>-2.1880943493485603</v>
      </c>
      <c r="AC194" s="52">
        <f t="shared" si="53"/>
        <v>-2.1880943493485532</v>
      </c>
      <c r="AF194">
        <v>1.99</v>
      </c>
      <c r="AG194">
        <v>1.92</v>
      </c>
      <c r="AH194" s="59" t="s">
        <v>374</v>
      </c>
      <c r="AJ194" t="s">
        <v>367</v>
      </c>
    </row>
    <row r="195" spans="1:36" ht="15" x14ac:dyDescent="0.25">
      <c r="A195">
        <v>4.1399999999999997</v>
      </c>
      <c r="B195">
        <v>3.73</v>
      </c>
      <c r="C195">
        <v>1.94</v>
      </c>
      <c r="D195" s="45">
        <f t="shared" si="17"/>
        <v>2.5106325990888356E-2</v>
      </c>
      <c r="E195" s="46">
        <f>IF(OR($A195="",$B195="",$C195=""),"",A195*'MPTO_working_3-way'!$I194)</f>
        <v>4.2439401896022773</v>
      </c>
      <c r="F195" s="47">
        <f>IF(OR($A195="",$B195="",$C195=""),"",B195*'MPTO_working_3-way'!$I194)</f>
        <v>3.8236465959460135</v>
      </c>
      <c r="G195" s="48">
        <f>IF(OR($A195="",$B195="",$C195=""),"",C195*'MPTO_working_3-way'!$I194)</f>
        <v>1.9887062724223235</v>
      </c>
      <c r="H195" s="46">
        <f>IF(OR($A195="",$B195="",$C195=""),"",'MPTO_working_3-way'!E194)</f>
        <v>4.2885854620158312</v>
      </c>
      <c r="I195" s="47">
        <f>IF(OR($A195="",$B195="",$C195=""),"",'MPTO_working_3-way'!F194)</f>
        <v>3.8501855914670937</v>
      </c>
      <c r="J195" s="48">
        <f>IF(OR($A195="",$B195="",$C195=""),"",'MPTO_working_3-way'!G194)</f>
        <v>1.9720165246909742</v>
      </c>
      <c r="K195" s="46">
        <f>IF(OR($A195="",$B195="",$C195=""),"",'OddsRatio_working_3-way'!H194)</f>
        <v>4.2685833745543631</v>
      </c>
      <c r="L195" s="47">
        <f>IF(OR($A195="",$B195="",$C195=""),"",'OddsRatio_working_3-way'!I194)</f>
        <v>3.8417938256475841</v>
      </c>
      <c r="M195" s="48">
        <f>IF(OR($A195="",$B195="",$C195=""),"",'OddsRatio_working_3-way'!J194)</f>
        <v>1.9784931121277396</v>
      </c>
      <c r="N195" s="49">
        <f t="shared" si="42"/>
        <v>23.563008791924457</v>
      </c>
      <c r="O195" s="50">
        <f t="shared" si="43"/>
        <v>26.153044610875938</v>
      </c>
      <c r="P195" s="50">
        <f t="shared" si="44"/>
        <v>50.283946597199602</v>
      </c>
      <c r="Q195" t="s">
        <v>38</v>
      </c>
      <c r="R195" t="s">
        <v>35</v>
      </c>
      <c r="S195" t="s">
        <v>362</v>
      </c>
      <c r="T195" s="52">
        <v>100</v>
      </c>
      <c r="U195" s="52">
        <f t="shared" si="45"/>
        <v>75.845410628019309</v>
      </c>
      <c r="V195" s="52">
        <f t="shared" si="46"/>
        <v>73.190348525469176</v>
      </c>
      <c r="W195" s="52">
        <f t="shared" si="47"/>
        <v>48.453608247422686</v>
      </c>
      <c r="X195" s="52">
        <f t="shared" si="48"/>
        <v>78.356043227108159</v>
      </c>
      <c r="Y195" s="52">
        <f t="shared" si="49"/>
        <v>75.700981124558012</v>
      </c>
      <c r="Z195" s="52">
        <f t="shared" si="50"/>
        <v>50.964240846511508</v>
      </c>
      <c r="AA195" s="52">
        <f t="shared" si="51"/>
        <v>-2.5106325990888507</v>
      </c>
      <c r="AB195" s="52">
        <f t="shared" si="52"/>
        <v>-2.5106325990888365</v>
      </c>
      <c r="AC195" s="52">
        <f t="shared" si="53"/>
        <v>-2.5106325990888223</v>
      </c>
      <c r="AF195">
        <v>1.94</v>
      </c>
      <c r="AG195">
        <v>1.96</v>
      </c>
      <c r="AH195" s="59" t="s">
        <v>375</v>
      </c>
      <c r="AJ195" t="s">
        <v>367</v>
      </c>
    </row>
    <row r="196" spans="1:36" ht="15" x14ac:dyDescent="0.25">
      <c r="A196">
        <v>1.1399999999999999</v>
      </c>
      <c r="B196">
        <v>9.5500000000000007</v>
      </c>
      <c r="C196">
        <v>22.92</v>
      </c>
      <c r="D196" s="45">
        <f t="shared" si="17"/>
        <v>2.5535041792964064E-2</v>
      </c>
      <c r="E196" s="46">
        <f>IF(OR($A196="",$B196="",$C196=""),"",A196*'MPTO_working_3-way'!$I195)</f>
        <v>1.169109947643979</v>
      </c>
      <c r="F196" s="47">
        <f>IF(OR($A196="",$B196="",$C196=""),"",B196*'MPTO_working_3-way'!$I195)</f>
        <v>9.7938596491228083</v>
      </c>
      <c r="G196" s="48">
        <f>IF(OR($A196="",$B196="",$C196=""),"",C196*'MPTO_working_3-way'!$I195)</f>
        <v>23.505263157894738</v>
      </c>
      <c r="H196" s="46">
        <f>IF(OR($A196="",$B196="",$C196=""),"",'MPTO_working_3-way'!E195)</f>
        <v>1.1511701677710418</v>
      </c>
      <c r="I196" s="47">
        <f>IF(OR($A196="",$B196="",$C196=""),"",'MPTO_working_3-way'!F195)</f>
        <v>10.394971355824316</v>
      </c>
      <c r="J196" s="48">
        <f>IF(OR($A196="",$B196="",$C196=""),"",'MPTO_working_3-way'!G195)</f>
        <v>28.47515257192676</v>
      </c>
      <c r="K196" s="46">
        <f>IF(OR($A196="",$B196="",$C196=""),"",'OddsRatio_working_3-way'!H195)</f>
        <v>1.1555955252650911</v>
      </c>
      <c r="L196" s="47">
        <f>IF(OR($A196="",$B196="",$C196=""),"",'OddsRatio_working_3-way'!I195)</f>
        <v>10.502441007260936</v>
      </c>
      <c r="M196" s="48">
        <f>IF(OR($A196="",$B196="",$C196=""),"",'OddsRatio_working_3-way'!J195)</f>
        <v>25.361813670077161</v>
      </c>
      <c r="N196" s="49">
        <f t="shared" si="42"/>
        <v>85.535154500671737</v>
      </c>
      <c r="O196" s="50">
        <f t="shared" si="43"/>
        <v>10.210479175996417</v>
      </c>
      <c r="P196" s="50">
        <f t="shared" si="44"/>
        <v>4.2543663233318405</v>
      </c>
      <c r="Q196" t="s">
        <v>68</v>
      </c>
      <c r="R196" t="s">
        <v>69</v>
      </c>
      <c r="S196" t="s">
        <v>362</v>
      </c>
      <c r="T196" s="52">
        <v>100</v>
      </c>
      <c r="U196" s="52">
        <f t="shared" si="45"/>
        <v>12.280701754385953</v>
      </c>
      <c r="V196" s="52">
        <f t="shared" si="46"/>
        <v>89.528795811518322</v>
      </c>
      <c r="W196" s="52">
        <f t="shared" si="47"/>
        <v>95.636998254799295</v>
      </c>
      <c r="X196" s="52">
        <f t="shared" si="48"/>
        <v>14.834205933682371</v>
      </c>
      <c r="Y196" s="52">
        <f t="shared" si="49"/>
        <v>92.082299990814747</v>
      </c>
      <c r="Z196" s="52">
        <f t="shared" si="50"/>
        <v>98.19050243409572</v>
      </c>
      <c r="AA196" s="52">
        <f t="shared" si="51"/>
        <v>-2.5535041792964179</v>
      </c>
      <c r="AB196" s="52">
        <f t="shared" si="52"/>
        <v>-2.553504179296425</v>
      </c>
      <c r="AC196" s="52">
        <f t="shared" si="53"/>
        <v>-2.553504179296425</v>
      </c>
      <c r="AF196">
        <v>1.36</v>
      </c>
      <c r="AG196">
        <v>3.32</v>
      </c>
      <c r="AH196" s="59" t="s">
        <v>376</v>
      </c>
      <c r="AJ196" t="s">
        <v>367</v>
      </c>
    </row>
    <row r="197" spans="1:36" ht="15" x14ac:dyDescent="0.25">
      <c r="A197">
        <v>4.26</v>
      </c>
      <c r="B197">
        <v>3.66</v>
      </c>
      <c r="C197">
        <v>1.94</v>
      </c>
      <c r="D197" s="45">
        <f t="shared" ref="D197:D260" si="54">IF(OR($A197="",$B197="",$C197=""),"",(1/A197)+(1/B197)+(1/C197)-1)</f>
        <v>2.342974527917896E-2</v>
      </c>
      <c r="E197" s="46">
        <f>IF(OR($A197="",$B197="",$C197=""),"",A197*'MPTO_working_3-way'!$I196)</f>
        <v>4.3598107148893019</v>
      </c>
      <c r="F197" s="47">
        <f>IF(OR($A197="",$B197="",$C197=""),"",B197*'MPTO_working_3-way'!$I196)</f>
        <v>3.7457528677217953</v>
      </c>
      <c r="G197" s="48">
        <f>IF(OR($A197="",$B197="",$C197=""),"",C197*'MPTO_working_3-way'!$I196)</f>
        <v>1.9854537058416071</v>
      </c>
      <c r="H197" s="46">
        <f>IF(OR($A197="",$B197="",$C197=""),"",'MPTO_working_3-way'!E196)</f>
        <v>4.4066089291520836</v>
      </c>
      <c r="I197" s="47">
        <f>IF(OR($A197="",$B197="",$C197=""),"",'MPTO_working_3-way'!F196)</f>
        <v>3.767696939077509</v>
      </c>
      <c r="J197" s="48">
        <f>IF(OR($A197="",$B197="",$C197=""),"",'MPTO_working_3-way'!G196)</f>
        <v>1.9698455940619595</v>
      </c>
      <c r="K197" s="46">
        <f>IF(OR($A197="",$B197="",$C197=""),"",'OddsRatio_working_3-way'!H196)</f>
        <v>4.3846105900150674</v>
      </c>
      <c r="L197" s="47">
        <f>IF(OR($A197="",$B197="",$C197=""),"",'OddsRatio_working_3-way'!I196)</f>
        <v>3.7616761255951161</v>
      </c>
      <c r="M197" s="48">
        <f>IF(OR($A197="",$B197="",$C197=""),"",'OddsRatio_working_3-way'!J196)</f>
        <v>1.975930660924589</v>
      </c>
      <c r="N197" s="49">
        <f t="shared" si="42"/>
        <v>22.936775594061327</v>
      </c>
      <c r="O197" s="50">
        <f t="shared" si="43"/>
        <v>26.696902740628754</v>
      </c>
      <c r="P197" s="50">
        <f t="shared" si="44"/>
        <v>50.366321665309918</v>
      </c>
      <c r="Q197" t="s">
        <v>70</v>
      </c>
      <c r="R197" t="s">
        <v>134</v>
      </c>
      <c r="S197" t="s">
        <v>362</v>
      </c>
      <c r="T197" s="52">
        <v>100</v>
      </c>
      <c r="U197" s="52">
        <f t="shared" si="45"/>
        <v>76.525821596244128</v>
      </c>
      <c r="V197" s="52">
        <f t="shared" si="46"/>
        <v>72.67759562841529</v>
      </c>
      <c r="W197" s="52">
        <f t="shared" si="47"/>
        <v>48.453608247422686</v>
      </c>
      <c r="X197" s="52">
        <f t="shared" si="48"/>
        <v>78.868796124162017</v>
      </c>
      <c r="Y197" s="52">
        <f t="shared" si="49"/>
        <v>75.020570156333193</v>
      </c>
      <c r="Z197" s="52">
        <f t="shared" si="50"/>
        <v>50.796582775340561</v>
      </c>
      <c r="AA197" s="52">
        <f t="shared" si="51"/>
        <v>-2.3429745279178888</v>
      </c>
      <c r="AB197" s="52">
        <f t="shared" si="52"/>
        <v>-2.3429745279179031</v>
      </c>
      <c r="AC197" s="52">
        <f t="shared" si="53"/>
        <v>-2.3429745279178746</v>
      </c>
      <c r="AF197">
        <v>2.0099999999999998</v>
      </c>
      <c r="AG197">
        <v>1.89</v>
      </c>
      <c r="AH197" s="59" t="s">
        <v>377</v>
      </c>
      <c r="AJ197" t="s">
        <v>367</v>
      </c>
    </row>
    <row r="198" spans="1:36" s="52" customFormat="1" ht="15" x14ac:dyDescent="0.25">
      <c r="A198">
        <v>2.2200000000000002</v>
      </c>
      <c r="B198">
        <v>3.3</v>
      </c>
      <c r="C198">
        <v>3.62</v>
      </c>
      <c r="D198" s="45">
        <f t="shared" si="54"/>
        <v>2.972384740340539E-2</v>
      </c>
      <c r="E198" s="46">
        <f>IF(OR($A198="",$B198="",$C198=""),"",A198*'MPTO_working_3-way'!$I197)</f>
        <v>2.28598694123556</v>
      </c>
      <c r="F198" s="47">
        <f>IF(OR($A198="",$B198="",$C198=""),"",B198*'MPTO_working_3-way'!$I197)</f>
        <v>3.3980886964312376</v>
      </c>
      <c r="G198" s="48">
        <f>IF(OR($A198="",$B198="",$C198=""),"",C198*'MPTO_working_3-way'!$I197)</f>
        <v>3.7276003276003276</v>
      </c>
      <c r="H198" s="46">
        <f>IF(OR($A198="",$B198="",$C198=""),"",'MPTO_working_3-way'!E197)</f>
        <v>2.2699285472180661</v>
      </c>
      <c r="I198" s="47">
        <f>IF(OR($A198="",$B198="",$C198=""),"",'MPTO_working_3-way'!F197)</f>
        <v>3.4115446560427283</v>
      </c>
      <c r="J198" s="48">
        <f>IF(OR($A198="",$B198="",$C198=""),"",'MPTO_working_3-way'!G197)</f>
        <v>3.7546678294946791</v>
      </c>
      <c r="K198" s="46">
        <f>IF(OR($A198="",$B198="",$C198=""),"",'OddsRatio_working_3-way'!H197)</f>
        <v>2.2767162593345884</v>
      </c>
      <c r="L198" s="47">
        <f>IF(OR($A198="",$B198="",$C198=""),"",'OddsRatio_working_3-way'!I197)</f>
        <v>3.4069240954668465</v>
      </c>
      <c r="M198" s="48">
        <f>IF(OR($A198="",$B198="",$C198=""),"",'OddsRatio_working_3-way'!J197)</f>
        <v>3.7418004913578868</v>
      </c>
      <c r="N198" s="49">
        <f t="shared" si="42"/>
        <v>43.744781825372414</v>
      </c>
      <c r="O198" s="50">
        <f t="shared" si="43"/>
        <v>29.428307773432355</v>
      </c>
      <c r="P198" s="50">
        <f t="shared" si="44"/>
        <v>26.826910401195235</v>
      </c>
      <c r="Q198" t="s">
        <v>45</v>
      </c>
      <c r="R198" t="s">
        <v>47</v>
      </c>
      <c r="S198" t="s">
        <v>362</v>
      </c>
      <c r="T198" s="52">
        <v>100</v>
      </c>
      <c r="U198" s="52">
        <f t="shared" si="45"/>
        <v>54.954954954954964</v>
      </c>
      <c r="V198" s="52">
        <f t="shared" si="46"/>
        <v>69.696969696969703</v>
      </c>
      <c r="W198" s="52">
        <f t="shared" si="47"/>
        <v>72.375690607734811</v>
      </c>
      <c r="X198" s="52">
        <f t="shared" si="48"/>
        <v>57.927339695295501</v>
      </c>
      <c r="Y198" s="52">
        <f t="shared" si="49"/>
        <v>72.669354437310247</v>
      </c>
      <c r="Z198" s="52">
        <f t="shared" si="50"/>
        <v>75.348075348075355</v>
      </c>
      <c r="AA198" s="52">
        <f t="shared" si="51"/>
        <v>-2.9723847403405372</v>
      </c>
      <c r="AB198" s="52">
        <f t="shared" si="52"/>
        <v>-2.9723847403405443</v>
      </c>
      <c r="AC198" s="52">
        <f t="shared" si="53"/>
        <v>-2.9723847403405443</v>
      </c>
      <c r="AD198" s="53"/>
      <c r="AE198" s="53"/>
      <c r="AF198">
        <v>2.15</v>
      </c>
      <c r="AG198">
        <v>1.76</v>
      </c>
      <c r="AH198" s="59" t="s">
        <v>378</v>
      </c>
      <c r="AI198" s="53"/>
      <c r="AJ198" t="s">
        <v>368</v>
      </c>
    </row>
    <row r="199" spans="1:36" ht="15" x14ac:dyDescent="0.25">
      <c r="A199">
        <v>1.75</v>
      </c>
      <c r="B199">
        <v>3.78</v>
      </c>
      <c r="C199">
        <v>5.2</v>
      </c>
      <c r="D199" s="45">
        <f t="shared" si="54"/>
        <v>2.8286528286528334E-2</v>
      </c>
      <c r="E199" s="46">
        <f>IF(OR($A199="",$B199="",$C199=""),"",A199*'MPTO_working_3-way'!$I198)</f>
        <v>1.7995014245014245</v>
      </c>
      <c r="F199" s="47">
        <f>IF(OR($A199="",$B199="",$C199=""),"",B199*'MPTO_working_3-way'!$I198)</f>
        <v>3.8869230769230767</v>
      </c>
      <c r="G199" s="48">
        <f>IF(OR($A199="",$B199="",$C199=""),"",C199*'MPTO_working_3-way'!$I198)</f>
        <v>5.3470899470899473</v>
      </c>
      <c r="H199" s="46">
        <f>IF(OR($A199="",$B199="",$C199=""),"",'MPTO_working_3-way'!E198)</f>
        <v>1.7793602896801448</v>
      </c>
      <c r="I199" s="47">
        <f>IF(OR($A199="",$B199="",$C199=""),"",'MPTO_working_3-way'!F198)</f>
        <v>3.9197022068598777</v>
      </c>
      <c r="J199" s="48">
        <f>IF(OR($A199="",$B199="",$C199=""),"",'MPTO_working_3-way'!G198)</f>
        <v>5.4681008902077162</v>
      </c>
      <c r="K199" s="46">
        <f>IF(OR($A199="",$B199="",$C199=""),"",'OddsRatio_working_3-way'!H198)</f>
        <v>1.7867636010057992</v>
      </c>
      <c r="L199" s="47">
        <f>IF(OR($A199="",$B199="",$C199=""),"",'OddsRatio_working_3-way'!I198)</f>
        <v>3.9162704143948268</v>
      </c>
      <c r="M199" s="48">
        <f>IF(OR($A199="",$B199="",$C199=""),"",'OddsRatio_working_3-way'!J198)</f>
        <v>5.4058761656324741</v>
      </c>
      <c r="N199" s="49">
        <f t="shared" si="42"/>
        <v>55.570947951711858</v>
      </c>
      <c r="O199" s="50">
        <f t="shared" si="43"/>
        <v>25.72729071838512</v>
      </c>
      <c r="P199" s="50">
        <f t="shared" si="44"/>
        <v>18.701761329903029</v>
      </c>
      <c r="Q199" t="s">
        <v>49</v>
      </c>
      <c r="R199" t="s">
        <v>86</v>
      </c>
      <c r="S199" t="s">
        <v>362</v>
      </c>
      <c r="T199" s="52">
        <v>100</v>
      </c>
      <c r="U199" s="52">
        <f t="shared" si="45"/>
        <v>42.857142857142854</v>
      </c>
      <c r="V199" s="52">
        <f t="shared" si="46"/>
        <v>73.544973544973558</v>
      </c>
      <c r="W199" s="52">
        <f t="shared" si="47"/>
        <v>80.769230769230759</v>
      </c>
      <c r="X199" s="52">
        <f t="shared" si="48"/>
        <v>45.685795685795689</v>
      </c>
      <c r="Y199" s="52">
        <f t="shared" si="49"/>
        <v>76.373626373626365</v>
      </c>
      <c r="Z199" s="52">
        <f t="shared" si="50"/>
        <v>83.597883597883609</v>
      </c>
      <c r="AA199" s="52">
        <f t="shared" si="51"/>
        <v>-2.8286528286528352</v>
      </c>
      <c r="AB199" s="52">
        <f t="shared" si="52"/>
        <v>-2.8286528286528068</v>
      </c>
      <c r="AC199" s="52">
        <f t="shared" si="53"/>
        <v>-2.8286528286528494</v>
      </c>
      <c r="AF199">
        <v>2.06</v>
      </c>
      <c r="AG199">
        <v>1.84</v>
      </c>
      <c r="AH199" s="59" t="s">
        <v>379</v>
      </c>
      <c r="AJ199" t="s">
        <v>368</v>
      </c>
    </row>
    <row r="200" spans="1:36" ht="15" x14ac:dyDescent="0.25">
      <c r="A200">
        <v>1.88</v>
      </c>
      <c r="B200">
        <v>3.55</v>
      </c>
      <c r="C200">
        <v>4.59</v>
      </c>
      <c r="D200" s="45">
        <f t="shared" si="54"/>
        <v>3.1469958209368487E-2</v>
      </c>
      <c r="E200" s="46">
        <f>IF(OR($A200="",$B200="",$C200=""),"",A200*'MPTO_working_3-way'!$I199)</f>
        <v>1.9391635214336127</v>
      </c>
      <c r="F200" s="47">
        <f>IF(OR($A200="",$B200="",$C200=""),"",B200*'MPTO_working_3-way'!$I199)</f>
        <v>3.6617183516432581</v>
      </c>
      <c r="G200" s="48">
        <f>IF(OR($A200="",$B200="",$C200=""),"",C200*'MPTO_working_3-way'!$I199)</f>
        <v>4.7344471081810013</v>
      </c>
      <c r="H200" s="46">
        <f>IF(OR($A200="",$B200="",$C200=""),"",'MPTO_working_3-way'!E199)</f>
        <v>1.9178216949857114</v>
      </c>
      <c r="I200" s="47">
        <f>IF(OR($A200="",$B200="",$C200=""),"",'MPTO_working_3-way'!F199)</f>
        <v>3.6873135298488662</v>
      </c>
      <c r="J200" s="48">
        <f>IF(OR($A200="",$B200="",$C200=""),"",'MPTO_working_3-way'!G199)</f>
        <v>4.8221834865851338</v>
      </c>
      <c r="K200" s="46">
        <f>IF(OR($A200="",$B200="",$C200=""),"",'OddsRatio_working_3-way'!H199)</f>
        <v>1.9260216493123272</v>
      </c>
      <c r="L200" s="47">
        <f>IF(OR($A200="",$B200="",$C200=""),"",'OddsRatio_working_3-way'!I199)</f>
        <v>3.6833581883482207</v>
      </c>
      <c r="M200" s="48">
        <f>IF(OR($A200="",$B200="",$C200=""),"",'OddsRatio_working_3-way'!J199)</f>
        <v>4.7777474102627897</v>
      </c>
      <c r="N200" s="49">
        <f t="shared" si="42"/>
        <v>51.568626830433864</v>
      </c>
      <c r="O200" s="50">
        <f t="shared" si="43"/>
        <v>27.309582659497366</v>
      </c>
      <c r="P200" s="50">
        <f t="shared" si="44"/>
        <v>21.12179051006877</v>
      </c>
      <c r="Q200" t="s">
        <v>82</v>
      </c>
      <c r="R200" t="s">
        <v>283</v>
      </c>
      <c r="S200" t="s">
        <v>362</v>
      </c>
      <c r="T200" s="52">
        <v>100</v>
      </c>
      <c r="U200" s="52">
        <f t="shared" si="45"/>
        <v>46.808510638297875</v>
      </c>
      <c r="V200" s="52">
        <f t="shared" si="46"/>
        <v>71.83098591549296</v>
      </c>
      <c r="W200" s="52">
        <f t="shared" si="47"/>
        <v>78.213507625272342</v>
      </c>
      <c r="X200" s="52">
        <f t="shared" si="48"/>
        <v>49.955506459234712</v>
      </c>
      <c r="Y200" s="52">
        <f t="shared" si="49"/>
        <v>74.977981736429797</v>
      </c>
      <c r="Z200" s="52">
        <f t="shared" si="50"/>
        <v>81.360503446209179</v>
      </c>
      <c r="AA200" s="52">
        <f t="shared" si="51"/>
        <v>-3.1469958209368372</v>
      </c>
      <c r="AB200" s="52">
        <f t="shared" si="52"/>
        <v>-3.1469958209368372</v>
      </c>
      <c r="AC200" s="52">
        <f t="shared" si="53"/>
        <v>-3.1469958209368372</v>
      </c>
      <c r="AF200">
        <v>2.15</v>
      </c>
      <c r="AG200">
        <v>1.76</v>
      </c>
      <c r="AH200" s="59" t="s">
        <v>378</v>
      </c>
      <c r="AJ200" t="s">
        <v>368</v>
      </c>
    </row>
    <row r="201" spans="1:36" ht="15" x14ac:dyDescent="0.25">
      <c r="A201">
        <v>3.37</v>
      </c>
      <c r="B201">
        <v>3.39</v>
      </c>
      <c r="C201">
        <v>2.2999999999999998</v>
      </c>
      <c r="D201" s="45">
        <f t="shared" si="54"/>
        <v>2.6503764477625591E-2</v>
      </c>
      <c r="E201" s="46">
        <f>IF(OR($A201="",$B201="",$C201=""),"",A201*'MPTO_working_3-way'!$I200)</f>
        <v>3.4593176862895985</v>
      </c>
      <c r="F201" s="47">
        <f>IF(OR($A201="",$B201="",$C201=""),"",B201*'MPTO_working_3-way'!$I200)</f>
        <v>3.4798477615791508</v>
      </c>
      <c r="G201" s="48">
        <f>IF(OR($A201="",$B201="",$C201=""),"",C201*'MPTO_working_3-way'!$I200)</f>
        <v>2.3609586582985385</v>
      </c>
      <c r="H201" s="46">
        <f>IF(OR($A201="",$B201="",$C201=""),"",'MPTO_working_3-way'!E200)</f>
        <v>3.4734123859474875</v>
      </c>
      <c r="I201" s="47">
        <f>IF(OR($A201="",$B201="",$C201=""),"",'MPTO_working_3-way'!F200)</f>
        <v>3.4946625354275618</v>
      </c>
      <c r="J201" s="48">
        <f>IF(OR($A201="",$B201="",$C201=""),"",'MPTO_working_3-way'!G200)</f>
        <v>2.3477043014323411</v>
      </c>
      <c r="K201" s="46">
        <f>IF(OR($A201="",$B201="",$C201=""),"",'OddsRatio_working_3-way'!H200)</f>
        <v>3.4673696514763885</v>
      </c>
      <c r="L201" s="47">
        <f>IF(OR($A201="",$B201="",$C201=""),"",'OddsRatio_working_3-way'!I200)</f>
        <v>3.4881913362989727</v>
      </c>
      <c r="M201" s="48">
        <f>IF(OR($A201="",$B201="",$C201=""),"",'OddsRatio_working_3-way'!J200)</f>
        <v>2.3534095134680606</v>
      </c>
      <c r="N201" s="49">
        <f t="shared" si="42"/>
        <v>28.907434664452047</v>
      </c>
      <c r="O201" s="50">
        <f t="shared" si="43"/>
        <v>28.736889327198647</v>
      </c>
      <c r="P201" s="50">
        <f t="shared" si="44"/>
        <v>42.35567600834932</v>
      </c>
      <c r="Q201" t="s">
        <v>48</v>
      </c>
      <c r="R201" t="s">
        <v>42</v>
      </c>
      <c r="S201" t="s">
        <v>362</v>
      </c>
      <c r="T201" s="52">
        <v>100</v>
      </c>
      <c r="U201" s="52">
        <f t="shared" si="45"/>
        <v>70.326409495548958</v>
      </c>
      <c r="V201" s="52">
        <f t="shared" si="46"/>
        <v>70.501474926253692</v>
      </c>
      <c r="W201" s="52">
        <f t="shared" si="47"/>
        <v>56.521739130434774</v>
      </c>
      <c r="X201" s="52">
        <f t="shared" si="48"/>
        <v>72.97678594331154</v>
      </c>
      <c r="Y201" s="52">
        <f t="shared" si="49"/>
        <v>73.151851374016246</v>
      </c>
      <c r="Z201" s="52">
        <f t="shared" si="50"/>
        <v>59.172115578197349</v>
      </c>
      <c r="AA201" s="52">
        <f t="shared" si="51"/>
        <v>-2.6503764477625822</v>
      </c>
      <c r="AB201" s="52">
        <f t="shared" si="52"/>
        <v>-2.6503764477625538</v>
      </c>
      <c r="AC201" s="52">
        <f t="shared" si="53"/>
        <v>-2.6503764477625751</v>
      </c>
      <c r="AF201">
        <v>2.2599999999999998</v>
      </c>
      <c r="AG201">
        <v>1.69</v>
      </c>
      <c r="AH201" s="59" t="s">
        <v>380</v>
      </c>
      <c r="AJ201" t="s">
        <v>368</v>
      </c>
    </row>
    <row r="202" spans="1:36" ht="15" x14ac:dyDescent="0.25">
      <c r="A202">
        <v>2.96</v>
      </c>
      <c r="B202">
        <v>3.15</v>
      </c>
      <c r="C202">
        <v>2.69</v>
      </c>
      <c r="D202" s="45">
        <f t="shared" si="54"/>
        <v>2.7045367194066028E-2</v>
      </c>
      <c r="E202" s="46">
        <f>IF(OR($A202="",$B202="",$C202=""),"",A202*'MPTO_working_3-way'!$I201)</f>
        <v>3.0400542868944354</v>
      </c>
      <c r="F202" s="47">
        <f>IF(OR($A202="",$B202="",$C202=""),"",B202*'MPTO_working_3-way'!$I201)</f>
        <v>3.2351929066613079</v>
      </c>
      <c r="G202" s="48">
        <f>IF(OR($A202="",$B202="",$C202=""),"",C202*'MPTO_working_3-way'!$I201)</f>
        <v>2.7627520377520374</v>
      </c>
      <c r="H202" s="46">
        <f>IF(OR($A202="",$B202="",$C202=""),"",'MPTO_working_3-way'!E201)</f>
        <v>3.0411524296989425</v>
      </c>
      <c r="I202" s="47">
        <f>IF(OR($A202="",$B202="",$C202=""),"",'MPTO_working_3-way'!F201)</f>
        <v>3.2420670381914487</v>
      </c>
      <c r="J202" s="48">
        <f>IF(OR($A202="",$B202="",$C202=""),"",'MPTO_working_3-way'!G201)</f>
        <v>2.7568556214153763</v>
      </c>
      <c r="K202" s="46">
        <f>IF(OR($A202="",$B202="",$C202=""),"",'OddsRatio_working_3-way'!H201)</f>
        <v>3.0407857542480885</v>
      </c>
      <c r="L202" s="47">
        <f>IF(OR($A202="",$B202="",$C202=""),"",'OddsRatio_working_3-way'!I201)</f>
        <v>3.2386170263435656</v>
      </c>
      <c r="M202" s="48">
        <f>IF(OR($A202="",$B202="",$C202=""),"",'OddsRatio_working_3-way'!J201)</f>
        <v>2.7596571044281979</v>
      </c>
      <c r="N202" s="49">
        <f t="shared" si="42"/>
        <v>32.894149433809915</v>
      </c>
      <c r="O202" s="50">
        <f t="shared" si="43"/>
        <v>30.910057880659476</v>
      </c>
      <c r="P202" s="50">
        <f t="shared" si="44"/>
        <v>36.195792685530613</v>
      </c>
      <c r="Q202" t="s">
        <v>208</v>
      </c>
      <c r="R202" t="s">
        <v>139</v>
      </c>
      <c r="S202" t="s">
        <v>362</v>
      </c>
      <c r="T202" s="52">
        <v>100</v>
      </c>
      <c r="U202" s="52">
        <f t="shared" si="45"/>
        <v>66.21621621621621</v>
      </c>
      <c r="V202" s="52">
        <f t="shared" si="46"/>
        <v>68.253968253968253</v>
      </c>
      <c r="W202" s="52">
        <f t="shared" si="47"/>
        <v>62.825278810408925</v>
      </c>
      <c r="X202" s="52">
        <f t="shared" si="48"/>
        <v>68.920752935622829</v>
      </c>
      <c r="Y202" s="52">
        <f t="shared" si="49"/>
        <v>70.958504973374858</v>
      </c>
      <c r="Z202" s="52">
        <f t="shared" si="50"/>
        <v>65.529815529815522</v>
      </c>
      <c r="AA202" s="52">
        <f t="shared" si="51"/>
        <v>-2.7045367194066188</v>
      </c>
      <c r="AB202" s="52">
        <f t="shared" si="52"/>
        <v>-2.7045367194066046</v>
      </c>
      <c r="AC202" s="52">
        <f t="shared" si="53"/>
        <v>-2.7045367194065975</v>
      </c>
      <c r="AF202">
        <v>2.4300000000000002</v>
      </c>
      <c r="AG202">
        <v>1.61</v>
      </c>
      <c r="AH202" s="59" t="s">
        <v>374</v>
      </c>
      <c r="AJ202" t="s">
        <v>368</v>
      </c>
    </row>
    <row r="203" spans="1:36" ht="15" x14ac:dyDescent="0.25">
      <c r="A203">
        <v>2.4900000000000002</v>
      </c>
      <c r="B203">
        <v>3.31</v>
      </c>
      <c r="C203">
        <v>3.08</v>
      </c>
      <c r="D203" s="45">
        <f t="shared" si="54"/>
        <v>2.8396554003513597E-2</v>
      </c>
      <c r="E203" s="46">
        <f>IF(OR($A203="",$B203="",$C203=""),"",A203*'MPTO_working_3-way'!$I202)</f>
        <v>2.5607074194687489</v>
      </c>
      <c r="F203" s="47">
        <f>IF(OR($A203="",$B203="",$C203=""),"",B203*'MPTO_working_3-way'!$I202)</f>
        <v>3.4039925937516302</v>
      </c>
      <c r="G203" s="48">
        <f>IF(OR($A203="",$B203="",$C203=""),"",C203*'MPTO_working_3-way'!$I202)</f>
        <v>3.1674613863308219</v>
      </c>
      <c r="H203" s="46">
        <f>IF(OR($A203="",$B203="",$C203=""),"",'MPTO_working_3-way'!E202)</f>
        <v>2.5501037518912688</v>
      </c>
      <c r="I203" s="47">
        <f>IF(OR($A203="",$B203="",$C203=""),"",'MPTO_working_3-way'!F202)</f>
        <v>3.4170594261559515</v>
      </c>
      <c r="J203" s="48">
        <f>IF(OR($A203="",$B203="",$C203=""),"",'MPTO_working_3-way'!G202)</f>
        <v>3.1724901282457396</v>
      </c>
      <c r="K203" s="46">
        <f>IF(OR($A203="",$B203="",$C203=""),"",'OddsRatio_working_3-way'!H202)</f>
        <v>2.5549110527743397</v>
      </c>
      <c r="L203" s="47">
        <f>IF(OR($A203="",$B203="",$C203=""),"",'OddsRatio_working_3-way'!I202)</f>
        <v>3.4106339140327013</v>
      </c>
      <c r="M203" s="48">
        <f>IF(OR($A203="",$B203="",$C203=""),"",'OddsRatio_working_3-way'!J202)</f>
        <v>3.1706140870943798</v>
      </c>
      <c r="N203" s="49">
        <f t="shared" si="42"/>
        <v>39.05170861759219</v>
      </c>
      <c r="O203" s="50">
        <f t="shared" si="43"/>
        <v>29.377267207795938</v>
      </c>
      <c r="P203" s="50">
        <f t="shared" si="44"/>
        <v>31.571024174611868</v>
      </c>
      <c r="Q203" t="s">
        <v>79</v>
      </c>
      <c r="R203" t="s">
        <v>87</v>
      </c>
      <c r="S203" t="s">
        <v>362</v>
      </c>
      <c r="T203" s="52">
        <v>100</v>
      </c>
      <c r="U203" s="52">
        <f t="shared" si="45"/>
        <v>59.839357429718881</v>
      </c>
      <c r="V203" s="52">
        <f t="shared" si="46"/>
        <v>69.78851963746223</v>
      </c>
      <c r="W203" s="52">
        <f t="shared" si="47"/>
        <v>67.532467532467535</v>
      </c>
      <c r="X203" s="52">
        <f t="shared" si="48"/>
        <v>62.679012830070221</v>
      </c>
      <c r="Y203" s="52">
        <f t="shared" si="49"/>
        <v>72.628175037813577</v>
      </c>
      <c r="Z203" s="52">
        <f t="shared" si="50"/>
        <v>70.372122932818883</v>
      </c>
      <c r="AA203" s="52">
        <f t="shared" si="51"/>
        <v>-2.8396554003513401</v>
      </c>
      <c r="AB203" s="52">
        <f t="shared" si="52"/>
        <v>-2.8396554003513472</v>
      </c>
      <c r="AC203" s="52">
        <f t="shared" si="53"/>
        <v>-2.8396554003513472</v>
      </c>
      <c r="AF203">
        <v>2.2999999999999998</v>
      </c>
      <c r="AG203">
        <v>1.67</v>
      </c>
      <c r="AH203" s="59" t="s">
        <v>377</v>
      </c>
      <c r="AJ203" t="s">
        <v>368</v>
      </c>
    </row>
    <row r="204" spans="1:36" ht="15" x14ac:dyDescent="0.25">
      <c r="A204">
        <v>2.35</v>
      </c>
      <c r="B204">
        <v>3.12</v>
      </c>
      <c r="C204">
        <v>3.54</v>
      </c>
      <c r="D204" s="45">
        <f t="shared" si="54"/>
        <v>2.8530611112652204E-2</v>
      </c>
      <c r="E204" s="46">
        <f>IF(OR($A204="",$B204="",$C204=""),"",A204*'MPTO_working_3-way'!$I203)</f>
        <v>2.4170469361147329</v>
      </c>
      <c r="F204" s="47">
        <f>IF(OR($A204="",$B204="",$C204=""),"",B204*'MPTO_working_3-way'!$I203)</f>
        <v>3.2090155066714749</v>
      </c>
      <c r="G204" s="48">
        <f>IF(OR($A204="",$B204="",$C204=""),"",C204*'MPTO_working_3-way'!$I203)</f>
        <v>3.640998363338789</v>
      </c>
      <c r="H204" s="46">
        <f>IF(OR($A204="",$B204="",$C204=""),"",'MPTO_working_3-way'!E203)</f>
        <v>2.4037207027994181</v>
      </c>
      <c r="I204" s="47">
        <f>IF(OR($A204="",$B204="",$C204=""),"",'MPTO_working_3-way'!F203)</f>
        <v>3.2154070286020096</v>
      </c>
      <c r="J204" s="48">
        <f>IF(OR($A204="",$B204="",$C204=""),"",'MPTO_working_3-way'!G203)</f>
        <v>3.6633301153396682</v>
      </c>
      <c r="K204" s="46">
        <f>IF(OR($A204="",$B204="",$C204=""),"",'OddsRatio_working_3-way'!H203)</f>
        <v>2.4095936684703552</v>
      </c>
      <c r="L204" s="47">
        <f>IF(OR($A204="",$B204="",$C204=""),"",'OddsRatio_working_3-way'!I203)</f>
        <v>3.2135841312275213</v>
      </c>
      <c r="M204" s="48">
        <f>IF(OR($A204="",$B204="",$C204=""),"",'OddsRatio_working_3-way'!J203)</f>
        <v>3.6521243836405208</v>
      </c>
      <c r="N204" s="49">
        <f t="shared" si="42"/>
        <v>41.372800215764279</v>
      </c>
      <c r="O204" s="50">
        <f t="shared" si="43"/>
        <v>31.162205290719889</v>
      </c>
      <c r="P204" s="50">
        <f t="shared" si="44"/>
        <v>27.464994493515832</v>
      </c>
      <c r="Q204" t="s">
        <v>40</v>
      </c>
      <c r="R204" t="s">
        <v>80</v>
      </c>
      <c r="S204" t="s">
        <v>362</v>
      </c>
      <c r="T204" s="52">
        <v>100</v>
      </c>
      <c r="U204" s="52">
        <f t="shared" si="45"/>
        <v>57.446808510638299</v>
      </c>
      <c r="V204" s="52">
        <f t="shared" si="46"/>
        <v>67.948717948717942</v>
      </c>
      <c r="W204" s="52">
        <f t="shared" si="47"/>
        <v>71.751412429378533</v>
      </c>
      <c r="X204" s="52">
        <f t="shared" si="48"/>
        <v>60.299869621903525</v>
      </c>
      <c r="Y204" s="52">
        <f t="shared" si="49"/>
        <v>70.801779059983176</v>
      </c>
      <c r="Z204" s="52">
        <f t="shared" si="50"/>
        <v>74.604473540643738</v>
      </c>
      <c r="AA204" s="52">
        <f t="shared" si="51"/>
        <v>-2.8530611112652267</v>
      </c>
      <c r="AB204" s="52">
        <f t="shared" si="52"/>
        <v>-2.8530611112652338</v>
      </c>
      <c r="AC204" s="52">
        <f t="shared" si="53"/>
        <v>-2.8530611112652053</v>
      </c>
      <c r="AF204">
        <v>2.62</v>
      </c>
      <c r="AG204">
        <v>1.52</v>
      </c>
      <c r="AH204" s="59" t="s">
        <v>374</v>
      </c>
      <c r="AJ204" t="s">
        <v>368</v>
      </c>
    </row>
    <row r="205" spans="1:36" ht="15" x14ac:dyDescent="0.25">
      <c r="A205">
        <v>3.15</v>
      </c>
      <c r="B205">
        <v>3.34</v>
      </c>
      <c r="C205">
        <v>2.44</v>
      </c>
      <c r="D205" s="45">
        <f t="shared" si="54"/>
        <v>2.6697580638878282E-2</v>
      </c>
      <c r="E205" s="46">
        <f>IF(OR($A205="",$B205="",$C205=""),"",A205*'MPTO_working_3-way'!$I204)</f>
        <v>3.2340973790124665</v>
      </c>
      <c r="F205" s="47">
        <f>IF(OR($A205="",$B205="",$C205=""),"",B205*'MPTO_working_3-way'!$I204)</f>
        <v>3.4291699193338534</v>
      </c>
      <c r="G205" s="48">
        <f>IF(OR($A205="",$B205="",$C205=""),"",C205*'MPTO_working_3-way'!$I204)</f>
        <v>2.5051420967588629</v>
      </c>
      <c r="H205" s="46">
        <f>IF(OR($A205="",$B205="",$C205=""),"",'MPTO_working_3-way'!E204)</f>
        <v>3.2408489679945323</v>
      </c>
      <c r="I205" s="47">
        <f>IF(OR($A205="",$B205="",$C205=""),"",'MPTO_working_3-way'!F204)</f>
        <v>3.4423170443899331</v>
      </c>
      <c r="J205" s="48">
        <f>IF(OR($A205="",$B205="",$C205=""),"",'MPTO_working_3-way'!G204)</f>
        <v>2.494158232300137</v>
      </c>
      <c r="K205" s="46">
        <f>IF(OR($A205="",$B205="",$C205=""),"",'OddsRatio_working_3-way'!H204)</f>
        <v>3.2381945604328162</v>
      </c>
      <c r="L205" s="47">
        <f>IF(OR($A205="",$B205="",$C205=""),"",'OddsRatio_working_3-way'!I204)</f>
        <v>3.435988498331529</v>
      </c>
      <c r="M205" s="48">
        <f>IF(OR($A205="",$B205="",$C205=""),"",'OddsRatio_working_3-way'!J204)</f>
        <v>2.499069845127095</v>
      </c>
      <c r="N205" s="49">
        <f t="shared" si="42"/>
        <v>30.920528444488294</v>
      </c>
      <c r="O205" s="50">
        <f t="shared" si="43"/>
        <v>29.161576227586259</v>
      </c>
      <c r="P205" s="50">
        <f t="shared" si="44"/>
        <v>39.917895327925457</v>
      </c>
      <c r="Q205" t="s">
        <v>85</v>
      </c>
      <c r="R205" t="s">
        <v>81</v>
      </c>
      <c r="S205" t="s">
        <v>362</v>
      </c>
      <c r="T205" s="52">
        <v>100</v>
      </c>
      <c r="U205" s="52">
        <f t="shared" si="45"/>
        <v>68.253968253968253</v>
      </c>
      <c r="V205" s="52">
        <f t="shared" si="46"/>
        <v>70.059880239520965</v>
      </c>
      <c r="W205" s="52">
        <f t="shared" si="47"/>
        <v>59.016393442622956</v>
      </c>
      <c r="X205" s="52">
        <f t="shared" si="48"/>
        <v>70.923726317856094</v>
      </c>
      <c r="Y205" s="52">
        <f t="shared" si="49"/>
        <v>72.729638303408791</v>
      </c>
      <c r="Z205" s="52">
        <f t="shared" si="50"/>
        <v>61.686151506510789</v>
      </c>
      <c r="AA205" s="52">
        <f t="shared" si="51"/>
        <v>-2.6697580638878406</v>
      </c>
      <c r="AB205" s="52">
        <f t="shared" si="52"/>
        <v>-2.6697580638878264</v>
      </c>
      <c r="AC205" s="52">
        <f t="shared" si="53"/>
        <v>-2.6697580638878335</v>
      </c>
      <c r="AF205">
        <v>2.2200000000000002</v>
      </c>
      <c r="AG205">
        <v>1.71</v>
      </c>
      <c r="AH205" s="59" t="s">
        <v>381</v>
      </c>
      <c r="AJ205" t="s">
        <v>368</v>
      </c>
    </row>
    <row r="206" spans="1:36" ht="15" x14ac:dyDescent="0.25">
      <c r="A206">
        <v>2.09</v>
      </c>
      <c r="B206">
        <v>3.4</v>
      </c>
      <c r="C206">
        <v>3.9</v>
      </c>
      <c r="D206" s="45">
        <f t="shared" si="54"/>
        <v>2.8996802990611137E-2</v>
      </c>
      <c r="E206" s="46">
        <f>IF(OR($A206="",$B206="",$C206=""),"",A206*'MPTO_working_3-way'!$I205)</f>
        <v>2.150603318250377</v>
      </c>
      <c r="F206" s="47">
        <f>IF(OR($A206="",$B206="",$C206=""),"",B206*'MPTO_working_3-way'!$I205)</f>
        <v>3.4985891301680776</v>
      </c>
      <c r="G206" s="48">
        <f>IF(OR($A206="",$B206="",$C206=""),"",C206*'MPTO_working_3-way'!$I205)</f>
        <v>4.0130875316633832</v>
      </c>
      <c r="H206" s="46">
        <f>IF(OR($A206="",$B206="",$C206=""),"",'MPTO_working_3-way'!E205)</f>
        <v>2.1330907934031873</v>
      </c>
      <c r="I206" s="47">
        <f>IF(OR($A206="",$B206="",$C206=""),"",'MPTO_working_3-way'!F205)</f>
        <v>3.5155310494135157</v>
      </c>
      <c r="J206" s="48">
        <f>IF(OR($A206="",$B206="",$C206=""),"",'MPTO_working_3-way'!G205)</f>
        <v>4.0527726865031397</v>
      </c>
      <c r="K206" s="46">
        <f>IF(OR($A206="",$B206="",$C206=""),"",'OddsRatio_working_3-way'!H205)</f>
        <v>2.1402412613870503</v>
      </c>
      <c r="L206" s="47">
        <f>IF(OR($A206="",$B206="",$C206=""),"",'OddsRatio_working_3-way'!I205)</f>
        <v>3.5106229608522224</v>
      </c>
      <c r="M206" s="48">
        <f>IF(OR($A206="",$B206="",$C206=""),"",'OddsRatio_working_3-way'!J205)</f>
        <v>4.0336694110297673</v>
      </c>
      <c r="N206" s="49">
        <f t="shared" si="42"/>
        <v>46.498579794508544</v>
      </c>
      <c r="O206" s="50">
        <f t="shared" si="43"/>
        <v>28.582950520742013</v>
      </c>
      <c r="P206" s="50">
        <f t="shared" si="44"/>
        <v>24.918469684749446</v>
      </c>
      <c r="Q206" t="s">
        <v>46</v>
      </c>
      <c r="R206" t="s">
        <v>44</v>
      </c>
      <c r="S206" t="s">
        <v>362</v>
      </c>
      <c r="T206" s="52">
        <v>100</v>
      </c>
      <c r="U206" s="52">
        <f t="shared" si="45"/>
        <v>52.153110047846894</v>
      </c>
      <c r="V206" s="52">
        <f t="shared" si="46"/>
        <v>70.588235294117652</v>
      </c>
      <c r="W206" s="52">
        <f t="shared" si="47"/>
        <v>74.358974358974365</v>
      </c>
      <c r="X206" s="52">
        <f t="shared" si="48"/>
        <v>55.052790346907997</v>
      </c>
      <c r="Y206" s="52">
        <f t="shared" si="49"/>
        <v>73.487915593178755</v>
      </c>
      <c r="Z206" s="52">
        <f t="shared" si="50"/>
        <v>77.258654658035482</v>
      </c>
      <c r="AA206" s="52">
        <f t="shared" si="51"/>
        <v>-2.899680299061103</v>
      </c>
      <c r="AB206" s="52">
        <f t="shared" si="52"/>
        <v>-2.899680299061103</v>
      </c>
      <c r="AC206" s="52">
        <f t="shared" si="53"/>
        <v>-2.8996802990611172</v>
      </c>
      <c r="AF206">
        <v>2.2999999999999998</v>
      </c>
      <c r="AG206">
        <v>1.67</v>
      </c>
      <c r="AH206" s="59" t="s">
        <v>378</v>
      </c>
      <c r="AJ206" t="s">
        <v>368</v>
      </c>
    </row>
    <row r="207" spans="1:36" ht="15" x14ac:dyDescent="0.25">
      <c r="A207">
        <v>2.68</v>
      </c>
      <c r="B207">
        <v>3.29</v>
      </c>
      <c r="C207">
        <v>2.86</v>
      </c>
      <c r="D207" s="45">
        <f t="shared" si="54"/>
        <v>2.6736045789713447E-2</v>
      </c>
      <c r="E207" s="46">
        <f>IF(OR($A207="",$B207="",$C207=""),"",A207*'MPTO_working_3-way'!$I206)</f>
        <v>2.7516526027164323</v>
      </c>
      <c r="F207" s="47">
        <f>IF(OR($A207="",$B207="",$C207=""),"",B207*'MPTO_working_3-way'!$I206)</f>
        <v>3.3779615906481575</v>
      </c>
      <c r="G207" s="48">
        <f>IF(OR($A207="",$B207="",$C207=""),"",C207*'MPTO_working_3-way'!$I206)</f>
        <v>2.9364650909585803</v>
      </c>
      <c r="H207" s="46">
        <f>IF(OR($A207="",$B207="",$C207=""),"",'MPTO_working_3-way'!E206)</f>
        <v>2.7455758860639867</v>
      </c>
      <c r="I207" s="47">
        <f>IF(OR($A207="",$B207="",$C207=""),"",'MPTO_working_3-way'!F206)</f>
        <v>3.3893783709387444</v>
      </c>
      <c r="J207" s="48">
        <f>IF(OR($A207="",$B207="",$C207=""),"",'MPTO_working_3-way'!G206)</f>
        <v>2.9348033346430076</v>
      </c>
      <c r="K207" s="46">
        <f>IF(OR($A207="",$B207="",$C207=""),"",'OddsRatio_working_3-way'!H206)</f>
        <v>2.7485422263898718</v>
      </c>
      <c r="L207" s="47">
        <f>IF(OR($A207="",$B207="",$C207=""),"",'OddsRatio_working_3-way'!I206)</f>
        <v>3.3834295824004799</v>
      </c>
      <c r="M207" s="48">
        <f>IF(OR($A207="",$B207="",$C207=""),"",'OddsRatio_working_3-way'!J206)</f>
        <v>2.9358860363602144</v>
      </c>
      <c r="N207" s="49">
        <f t="shared" si="42"/>
        <v>36.34179689008706</v>
      </c>
      <c r="O207" s="50">
        <f t="shared" si="43"/>
        <v>29.603652177943257</v>
      </c>
      <c r="P207" s="50">
        <f t="shared" si="44"/>
        <v>34.054550931969693</v>
      </c>
      <c r="Q207" t="s">
        <v>36</v>
      </c>
      <c r="R207" t="s">
        <v>37</v>
      </c>
      <c r="S207" t="s">
        <v>362</v>
      </c>
      <c r="T207" s="52">
        <v>100</v>
      </c>
      <c r="U207" s="52">
        <f t="shared" si="45"/>
        <v>62.686567164179095</v>
      </c>
      <c r="V207" s="52">
        <f t="shared" si="46"/>
        <v>69.6048632218845</v>
      </c>
      <c r="W207" s="52">
        <f t="shared" si="47"/>
        <v>65.03496503496504</v>
      </c>
      <c r="X207" s="52">
        <f t="shared" si="48"/>
        <v>65.360171743150474</v>
      </c>
      <c r="Y207" s="52">
        <f t="shared" si="49"/>
        <v>72.278467800855864</v>
      </c>
      <c r="Z207" s="52">
        <f t="shared" si="50"/>
        <v>67.70856961393639</v>
      </c>
      <c r="AA207" s="52">
        <f t="shared" si="51"/>
        <v>-2.6736045789713785</v>
      </c>
      <c r="AB207" s="52">
        <f t="shared" si="52"/>
        <v>-2.6736045789713643</v>
      </c>
      <c r="AC207" s="52">
        <f t="shared" si="53"/>
        <v>-2.6736045789713501</v>
      </c>
      <c r="AF207">
        <v>2.11</v>
      </c>
      <c r="AG207">
        <v>1.78</v>
      </c>
      <c r="AH207" s="59" t="s">
        <v>371</v>
      </c>
      <c r="AJ207" t="s">
        <v>368</v>
      </c>
    </row>
    <row r="208" spans="1:36" ht="15" x14ac:dyDescent="0.25">
      <c r="A208">
        <v>1.59</v>
      </c>
      <c r="B208">
        <v>4.09</v>
      </c>
      <c r="C208">
        <v>6.06</v>
      </c>
      <c r="D208" s="45">
        <f t="shared" si="54"/>
        <v>3.8446096766340254E-2</v>
      </c>
      <c r="E208" s="46">
        <f>IF(OR($A208="",$B208="",$C208=""),"",A208*'MPTO_working_3-way'!$I207)</f>
        <v>1.6511292938584812</v>
      </c>
      <c r="F208" s="47">
        <f>IF(OR($A208="",$B208="",$C208=""),"",B208*'MPTO_working_3-way'!$I207)</f>
        <v>4.2472445357743318</v>
      </c>
      <c r="G208" s="48">
        <f>IF(OR($A208="",$B208="",$C208=""),"",C208*'MPTO_working_3-way'!$I207)</f>
        <v>6.2929833464040215</v>
      </c>
      <c r="H208" s="46">
        <f>IF(OR($A208="",$B208="",$C208=""),"",'MPTO_working_3-way'!E207)</f>
        <v>1.6230724237142757</v>
      </c>
      <c r="I208" s="47">
        <f>IF(OR($A208="",$B208="",$C208=""),"",'MPTO_working_3-way'!F207)</f>
        <v>4.3162347779858008</v>
      </c>
      <c r="J208" s="48">
        <f>IF(OR($A208="",$B208="",$C208=""),"",'MPTO_working_3-way'!G207)</f>
        <v>6.5702531917809432</v>
      </c>
      <c r="K208" s="46">
        <f>IF(OR($A208="",$B208="",$C208=""),"",'OddsRatio_working_3-way'!H207)</f>
        <v>1.6326055729246292</v>
      </c>
      <c r="L208" s="47">
        <f>IF(OR($A208="",$B208="",$C208=""),"",'OddsRatio_working_3-way'!I207)</f>
        <v>4.3131376615883115</v>
      </c>
      <c r="M208" s="48">
        <f>IF(OR($A208="",$B208="",$C208=""),"",'OddsRatio_working_3-way'!J207)</f>
        <v>6.4253969474552957</v>
      </c>
      <c r="N208" s="49">
        <f t="shared" si="42"/>
        <v>60.564608944895284</v>
      </c>
      <c r="O208" s="50">
        <f t="shared" si="43"/>
        <v>23.544676826988631</v>
      </c>
      <c r="P208" s="50">
        <f t="shared" si="44"/>
        <v>15.890714228116092</v>
      </c>
      <c r="Q208" t="s">
        <v>284</v>
      </c>
      <c r="R208" t="s">
        <v>285</v>
      </c>
      <c r="S208" t="s">
        <v>362</v>
      </c>
      <c r="T208" s="52">
        <v>100</v>
      </c>
      <c r="U208" s="52">
        <f t="shared" si="45"/>
        <v>37.106918238993707</v>
      </c>
      <c r="V208" s="52">
        <f t="shared" si="46"/>
        <v>75.550122249388764</v>
      </c>
      <c r="W208" s="52">
        <f t="shared" si="47"/>
        <v>83.4983498349835</v>
      </c>
      <c r="X208" s="52">
        <f t="shared" si="48"/>
        <v>40.95152791562775</v>
      </c>
      <c r="Y208" s="52">
        <f t="shared" si="49"/>
        <v>79.394731926022786</v>
      </c>
      <c r="Z208" s="52">
        <f t="shared" si="50"/>
        <v>87.342959511617536</v>
      </c>
      <c r="AA208" s="52">
        <f t="shared" si="51"/>
        <v>-3.8446096766340432</v>
      </c>
      <c r="AB208" s="52">
        <f t="shared" si="52"/>
        <v>-3.8446096766340219</v>
      </c>
      <c r="AC208" s="52">
        <f t="shared" si="53"/>
        <v>-3.8446096766340361</v>
      </c>
      <c r="AF208">
        <v>1.97</v>
      </c>
      <c r="AG208">
        <v>1.89</v>
      </c>
      <c r="AH208" s="59" t="s">
        <v>382</v>
      </c>
      <c r="AJ208" t="s">
        <v>263</v>
      </c>
    </row>
    <row r="209" spans="1:36" ht="15" x14ac:dyDescent="0.25">
      <c r="A209">
        <v>1.98</v>
      </c>
      <c r="B209">
        <v>3.87</v>
      </c>
      <c r="C209">
        <v>3.7</v>
      </c>
      <c r="D209" s="45">
        <f t="shared" si="54"/>
        <v>3.3718708137312703E-2</v>
      </c>
      <c r="E209" s="46">
        <f>IF(OR($A209="",$B209="",$C209=""),"",A209*'MPTO_working_3-way'!$I208)</f>
        <v>2.0467630421118792</v>
      </c>
      <c r="F209" s="47">
        <f>IF(OR($A209="",$B209="",$C209=""),"",B209*'MPTO_working_3-way'!$I208)</f>
        <v>4.0004914004914003</v>
      </c>
      <c r="G209" s="48">
        <f>IF(OR($A209="",$B209="",$C209=""),"",C209*'MPTO_working_3-way'!$I208)</f>
        <v>3.8247592201080574</v>
      </c>
      <c r="H209" s="46">
        <f>IF(OR($A209="",$B209="",$C209=""),"",'MPTO_working_3-way'!E208)</f>
        <v>2.0250665340984573</v>
      </c>
      <c r="I209" s="47">
        <f>IF(OR($A209="",$B209="",$C209=""),"",'MPTO_working_3-way'!F208)</f>
        <v>4.0459889201894006</v>
      </c>
      <c r="J209" s="48">
        <f>IF(OR($A209="",$B209="",$C209=""),"",'MPTO_working_3-way'!G208)</f>
        <v>3.8605462462928624</v>
      </c>
      <c r="K209" s="46">
        <f>IF(OR($A209="",$B209="",$C209=""),"",'OddsRatio_working_3-way'!H208)</f>
        <v>2.0335370252095233</v>
      </c>
      <c r="L209" s="47">
        <f>IF(OR($A209="",$B209="",$C209=""),"",'OddsRatio_working_3-way'!I208)</f>
        <v>4.0267870023993195</v>
      </c>
      <c r="M209" s="48">
        <f>IF(OR($A209="",$B209="",$C209=""),"",'OddsRatio_working_3-way'!J208)</f>
        <v>3.8474999674139929</v>
      </c>
      <c r="N209" s="49">
        <f t="shared" si="42"/>
        <v>48.857634197273065</v>
      </c>
      <c r="O209" s="50">
        <f t="shared" si="43"/>
        <v>24.996929124186217</v>
      </c>
      <c r="P209" s="50">
        <f t="shared" si="44"/>
        <v>26.145436678540719</v>
      </c>
      <c r="Q209" t="s">
        <v>43</v>
      </c>
      <c r="R209" t="s">
        <v>286</v>
      </c>
      <c r="S209" t="s">
        <v>362</v>
      </c>
      <c r="T209" s="52">
        <v>100</v>
      </c>
      <c r="U209" s="52">
        <f t="shared" si="45"/>
        <v>49.494949494949495</v>
      </c>
      <c r="V209" s="52">
        <f t="shared" si="46"/>
        <v>74.160206718346245</v>
      </c>
      <c r="W209" s="52">
        <f t="shared" si="47"/>
        <v>72.972972972972968</v>
      </c>
      <c r="X209" s="52">
        <f t="shared" si="48"/>
        <v>52.866820308680772</v>
      </c>
      <c r="Y209" s="52">
        <f t="shared" si="49"/>
        <v>77.532077532077537</v>
      </c>
      <c r="Z209" s="52">
        <f t="shared" si="50"/>
        <v>76.344843786704246</v>
      </c>
      <c r="AA209" s="52">
        <f t="shared" si="51"/>
        <v>-3.3718708137312774</v>
      </c>
      <c r="AB209" s="52">
        <f t="shared" si="52"/>
        <v>-3.3718708137312916</v>
      </c>
      <c r="AC209" s="52">
        <f t="shared" si="53"/>
        <v>-3.3718708137312774</v>
      </c>
      <c r="AF209">
        <v>1.68</v>
      </c>
      <c r="AG209">
        <v>2.2599999999999998</v>
      </c>
      <c r="AH209" s="59" t="s">
        <v>373</v>
      </c>
      <c r="AJ209" t="s">
        <v>263</v>
      </c>
    </row>
    <row r="210" spans="1:36" ht="15" x14ac:dyDescent="0.25">
      <c r="A210">
        <v>2.1800000000000002</v>
      </c>
      <c r="B210">
        <v>3.62</v>
      </c>
      <c r="C210">
        <v>3.34</v>
      </c>
      <c r="D210" s="45">
        <f t="shared" si="54"/>
        <v>3.4359887857717597E-2</v>
      </c>
      <c r="E210" s="46">
        <f>IF(OR($A210="",$B210="",$C210=""),"",A210*'MPTO_working_3-way'!$I209)</f>
        <v>2.2549045555298246</v>
      </c>
      <c r="F210" s="47">
        <f>IF(OR($A210="",$B210="",$C210=""),"",B210*'MPTO_working_3-way'!$I209)</f>
        <v>3.7443827940449377</v>
      </c>
      <c r="G210" s="48">
        <f>IF(OR($A210="",$B210="",$C210=""),"",C210*'MPTO_working_3-way'!$I209)</f>
        <v>3.4547620254447766</v>
      </c>
      <c r="H210" s="46">
        <f>IF(OR($A210="",$B210="",$C210=""),"",'MPTO_working_3-way'!E209)</f>
        <v>2.2358244796297906</v>
      </c>
      <c r="I210" s="47">
        <f>IF(OR($A210="",$B210="",$C210=""),"",'MPTO_working_3-way'!F209)</f>
        <v>3.7765805467814793</v>
      </c>
      <c r="J210" s="48">
        <f>IF(OR($A210="",$B210="",$C210=""),"",'MPTO_working_3-way'!G209)</f>
        <v>3.4728504505922575</v>
      </c>
      <c r="K210" s="46">
        <f>IF(OR($A210="",$B210="",$C210=""),"",'OddsRatio_working_3-way'!H209)</f>
        <v>2.2437743064101143</v>
      </c>
      <c r="L210" s="47">
        <f>IF(OR($A210="",$B210="",$C210=""),"",'OddsRatio_working_3-way'!I209)</f>
        <v>3.7616005786394058</v>
      </c>
      <c r="M210" s="48">
        <f>IF(OR($A210="",$B210="",$C210=""),"",'OddsRatio_working_3-way'!J209)</f>
        <v>3.4664676923725986</v>
      </c>
      <c r="N210" s="49">
        <f t="shared" si="42"/>
        <v>44.347775055385199</v>
      </c>
      <c r="O210" s="50">
        <f t="shared" si="43"/>
        <v>26.706671165950201</v>
      </c>
      <c r="P210" s="50">
        <f t="shared" si="44"/>
        <v>28.945553778664596</v>
      </c>
      <c r="Q210" t="s">
        <v>287</v>
      </c>
      <c r="R210" t="s">
        <v>288</v>
      </c>
      <c r="S210" t="s">
        <v>362</v>
      </c>
      <c r="T210" s="52">
        <v>100</v>
      </c>
      <c r="U210" s="52">
        <f t="shared" si="45"/>
        <v>54.128440366972484</v>
      </c>
      <c r="V210" s="52">
        <f t="shared" si="46"/>
        <v>72.375690607734811</v>
      </c>
      <c r="W210" s="52">
        <f t="shared" si="47"/>
        <v>70.059880239520965</v>
      </c>
      <c r="X210" s="52">
        <f t="shared" si="48"/>
        <v>57.564429152744246</v>
      </c>
      <c r="Y210" s="52">
        <f t="shared" si="49"/>
        <v>75.811679393506566</v>
      </c>
      <c r="Z210" s="52">
        <f t="shared" si="50"/>
        <v>73.49586902529272</v>
      </c>
      <c r="AA210" s="52">
        <f t="shared" si="51"/>
        <v>-3.4359887857717624</v>
      </c>
      <c r="AB210" s="52">
        <f t="shared" si="52"/>
        <v>-3.4359887857717553</v>
      </c>
      <c r="AC210" s="52">
        <f t="shared" si="53"/>
        <v>-3.4359887857717553</v>
      </c>
      <c r="AF210">
        <v>2.06</v>
      </c>
      <c r="AG210">
        <v>1.83</v>
      </c>
      <c r="AH210" s="59" t="s">
        <v>379</v>
      </c>
      <c r="AJ210" t="s">
        <v>263</v>
      </c>
    </row>
    <row r="211" spans="1:36" ht="15" x14ac:dyDescent="0.25">
      <c r="A211">
        <v>1.99</v>
      </c>
      <c r="B211">
        <v>3.46</v>
      </c>
      <c r="C211">
        <v>4.12</v>
      </c>
      <c r="D211" s="45">
        <f t="shared" si="54"/>
        <v>3.4248350456474341E-2</v>
      </c>
      <c r="E211" s="46">
        <f>IF(OR($A211="",$B211="",$C211=""),"",A211*'MPTO_working_3-way'!$I210)</f>
        <v>2.0581542174083838</v>
      </c>
      <c r="F211" s="47">
        <f>IF(OR($A211="",$B211="",$C211=""),"",B211*'MPTO_working_3-way'!$I210)</f>
        <v>3.578499292579401</v>
      </c>
      <c r="G211" s="48">
        <f>IF(OR($A211="",$B211="",$C211=""),"",C211*'MPTO_working_3-way'!$I210)</f>
        <v>4.2611032038806744</v>
      </c>
      <c r="H211" s="46">
        <f>IF(OR($A211="",$B211="",$C211=""),"",'MPTO_working_3-way'!E210)</f>
        <v>2.0362598999742736</v>
      </c>
      <c r="I211" s="47">
        <f>IF(OR($A211="",$B211="",$C211=""),"",'MPTO_working_3-way'!F210)</f>
        <v>3.6022895893340761</v>
      </c>
      <c r="J211" s="48">
        <f>IF(OR($A211="",$B211="",$C211=""),"",'MPTO_working_3-way'!G210)</f>
        <v>4.3233459902356381</v>
      </c>
      <c r="K211" s="46">
        <f>IF(OR($A211="",$B211="",$C211=""),"",'OddsRatio_working_3-way'!H210)</f>
        <v>2.0449203392221431</v>
      </c>
      <c r="L211" s="47">
        <f>IF(OR($A211="",$B211="",$C211=""),"",'OddsRatio_working_3-way'!I210)</f>
        <v>3.596468721703507</v>
      </c>
      <c r="M211" s="48">
        <f>IF(OR($A211="",$B211="",$C211=""),"",'OddsRatio_working_3-way'!J210)</f>
        <v>4.2930822811849358</v>
      </c>
      <c r="N211" s="49">
        <f t="shared" si="42"/>
        <v>48.587224005944236</v>
      </c>
      <c r="O211" s="50">
        <f t="shared" si="43"/>
        <v>27.944675078563304</v>
      </c>
      <c r="P211" s="50">
        <f t="shared" si="44"/>
        <v>23.468100915492482</v>
      </c>
      <c r="Q211" t="s">
        <v>226</v>
      </c>
      <c r="R211" t="s">
        <v>289</v>
      </c>
      <c r="S211" t="s">
        <v>362</v>
      </c>
      <c r="T211" s="52">
        <v>100</v>
      </c>
      <c r="U211" s="52">
        <f t="shared" si="45"/>
        <v>49.748743718592962</v>
      </c>
      <c r="V211" s="52">
        <f t="shared" si="46"/>
        <v>71.098265895953759</v>
      </c>
      <c r="W211" s="52">
        <f t="shared" si="47"/>
        <v>75.728155339805824</v>
      </c>
      <c r="X211" s="52">
        <f t="shared" si="48"/>
        <v>53.173578764240425</v>
      </c>
      <c r="Y211" s="52">
        <f t="shared" si="49"/>
        <v>74.5231009416012</v>
      </c>
      <c r="Z211" s="52">
        <f t="shared" si="50"/>
        <v>79.152990385453265</v>
      </c>
      <c r="AA211" s="52">
        <f t="shared" si="51"/>
        <v>-3.4248350456474626</v>
      </c>
      <c r="AB211" s="52">
        <f t="shared" si="52"/>
        <v>-3.4248350456474412</v>
      </c>
      <c r="AC211" s="52">
        <f t="shared" si="53"/>
        <v>-3.4248350456474412</v>
      </c>
      <c r="AF211">
        <v>1.94</v>
      </c>
      <c r="AG211">
        <v>1.93</v>
      </c>
      <c r="AH211" s="59" t="s">
        <v>382</v>
      </c>
      <c r="AJ211" t="s">
        <v>263</v>
      </c>
    </row>
    <row r="212" spans="1:36" ht="15" x14ac:dyDescent="0.25">
      <c r="A212">
        <v>1.74</v>
      </c>
      <c r="B212">
        <v>3.96</v>
      </c>
      <c r="C212">
        <v>4.78</v>
      </c>
      <c r="D212" s="45">
        <f t="shared" si="54"/>
        <v>3.6442917123915564E-2</v>
      </c>
      <c r="E212" s="46">
        <f>IF(OR($A212="",$B212="",$C212=""),"",A212*'MPTO_working_3-way'!$I211)</f>
        <v>1.803410675795613</v>
      </c>
      <c r="F212" s="47">
        <f>IF(OR($A212="",$B212="",$C212=""),"",B212*'MPTO_working_3-way'!$I211)</f>
        <v>4.1043139518107052</v>
      </c>
      <c r="G212" s="48">
        <f>IF(OR($A212="",$B212="",$C212=""),"",C212*'MPTO_working_3-way'!$I211)</f>
        <v>4.9541971438523165</v>
      </c>
      <c r="H212" s="46">
        <f>IF(OR($A212="",$B212="",$C212=""),"",'MPTO_working_3-way'!E211)</f>
        <v>1.7775723547637221</v>
      </c>
      <c r="I212" s="47">
        <f>IF(OR($A212="",$B212="",$C212=""),"",'MPTO_working_3-way'!F211)</f>
        <v>4.1601211756217928</v>
      </c>
      <c r="J212" s="48">
        <f>IF(OR($A212="",$B212="",$C212=""),"",'MPTO_working_3-way'!G211)</f>
        <v>5.0746639910857798</v>
      </c>
      <c r="K212" s="46">
        <f>IF(OR($A212="",$B212="",$C212=""),"",'OddsRatio_working_3-way'!H211)</f>
        <v>1.7868357853371306</v>
      </c>
      <c r="L212" s="47">
        <f>IF(OR($A212="",$B212="",$C212=""),"",'OddsRatio_working_3-way'!I211)</f>
        <v>4.1473431413485207</v>
      </c>
      <c r="M212" s="48">
        <f>IF(OR($A212="",$B212="",$C212=""),"",'OddsRatio_working_3-way'!J211)</f>
        <v>5.019242254830206</v>
      </c>
      <c r="N212" s="49">
        <f t="shared" si="42"/>
        <v>55.450486870320248</v>
      </c>
      <c r="O212" s="50">
        <f t="shared" si="43"/>
        <v>24.364607867261928</v>
      </c>
      <c r="P212" s="50">
        <f t="shared" si="44"/>
        <v>20.184905262417828</v>
      </c>
      <c r="Q212" t="s">
        <v>290</v>
      </c>
      <c r="R212" t="s">
        <v>291</v>
      </c>
      <c r="S212" t="s">
        <v>362</v>
      </c>
      <c r="T212" s="52">
        <v>100</v>
      </c>
      <c r="U212" s="52">
        <f t="shared" si="45"/>
        <v>42.528735632183903</v>
      </c>
      <c r="V212" s="52">
        <f t="shared" si="46"/>
        <v>74.747474747474755</v>
      </c>
      <c r="W212" s="52">
        <f t="shared" si="47"/>
        <v>79.079497907949786</v>
      </c>
      <c r="X212" s="52">
        <f t="shared" si="48"/>
        <v>46.173027344575459</v>
      </c>
      <c r="Y212" s="52">
        <f t="shared" si="49"/>
        <v>78.39176645986629</v>
      </c>
      <c r="Z212" s="52">
        <f t="shared" si="50"/>
        <v>82.72378962034135</v>
      </c>
      <c r="AA212" s="52">
        <f t="shared" si="51"/>
        <v>-3.6442917123915564</v>
      </c>
      <c r="AB212" s="52">
        <f t="shared" si="52"/>
        <v>-3.644291712391535</v>
      </c>
      <c r="AC212" s="52">
        <f t="shared" si="53"/>
        <v>-3.6442917123915635</v>
      </c>
      <c r="AF212">
        <v>1.93</v>
      </c>
      <c r="AG212">
        <v>1.94</v>
      </c>
      <c r="AH212" s="59" t="s">
        <v>383</v>
      </c>
      <c r="AJ212" t="s">
        <v>263</v>
      </c>
    </row>
    <row r="213" spans="1:36" ht="15" x14ac:dyDescent="0.25">
      <c r="A213">
        <v>1.82</v>
      </c>
      <c r="B213">
        <v>3.66</v>
      </c>
      <c r="C213">
        <v>4.6900000000000004</v>
      </c>
      <c r="D213" s="45">
        <f t="shared" si="54"/>
        <v>3.5894209371087227E-2</v>
      </c>
      <c r="E213" s="46">
        <f>IF(OR($A213="",$B213="",$C213=""),"",A213*'MPTO_working_3-way'!$I212)</f>
        <v>1.8853274610553787</v>
      </c>
      <c r="F213" s="47">
        <f>IF(OR($A213="",$B213="",$C213=""),"",B213*'MPTO_working_3-way'!$I212)</f>
        <v>3.7913728062981793</v>
      </c>
      <c r="G213" s="48">
        <f>IF(OR($A213="",$B213="",$C213=""),"",C213*'MPTO_working_3-way'!$I212)</f>
        <v>4.8583438419503997</v>
      </c>
      <c r="H213" s="46">
        <f>IF(OR($A213="",$B213="",$C213=""),"",'MPTO_working_3-way'!E212)</f>
        <v>1.8605142234927332</v>
      </c>
      <c r="I213" s="47">
        <f>IF(OR($A213="",$B213="",$C213=""),"",'MPTO_working_3-way'!F212)</f>
        <v>3.8276148340596521</v>
      </c>
      <c r="J213" s="48">
        <f>IF(OR($A213="",$B213="",$C213=""),"",'MPTO_working_3-way'!G212)</f>
        <v>4.96882361935186</v>
      </c>
      <c r="K213" s="46">
        <f>IF(OR($A213="",$B213="",$C213=""),"",'OddsRatio_working_3-way'!H212)</f>
        <v>1.8697809921408401</v>
      </c>
      <c r="L213" s="47">
        <f>IF(OR($A213="",$B213="",$C213=""),"",'OddsRatio_working_3-way'!I212)</f>
        <v>3.8214846818227257</v>
      </c>
      <c r="M213" s="48">
        <f>IF(OR($A213="",$B213="",$C213=""),"",'OddsRatio_working_3-way'!J212)</f>
        <v>4.914014464633782</v>
      </c>
      <c r="N213" s="49">
        <f t="shared" si="42"/>
        <v>53.041183595777817</v>
      </c>
      <c r="O213" s="50">
        <f t="shared" si="43"/>
        <v>26.37567053123378</v>
      </c>
      <c r="P213" s="50">
        <f t="shared" si="44"/>
        <v>20.583145872988403</v>
      </c>
      <c r="Q213" t="s">
        <v>292</v>
      </c>
      <c r="R213" t="s">
        <v>293</v>
      </c>
      <c r="S213" t="s">
        <v>362</v>
      </c>
      <c r="T213" s="52">
        <v>100</v>
      </c>
      <c r="U213" s="52">
        <f t="shared" si="45"/>
        <v>45.054945054945051</v>
      </c>
      <c r="V213" s="52">
        <f t="shared" si="46"/>
        <v>72.67759562841529</v>
      </c>
      <c r="W213" s="52">
        <f t="shared" si="47"/>
        <v>78.678038379530932</v>
      </c>
      <c r="X213" s="52">
        <f t="shared" si="48"/>
        <v>48.644365992053778</v>
      </c>
      <c r="Y213" s="52">
        <f t="shared" si="49"/>
        <v>76.267016565524017</v>
      </c>
      <c r="Z213" s="52">
        <f t="shared" si="50"/>
        <v>82.267459316639631</v>
      </c>
      <c r="AA213" s="52">
        <f t="shared" si="51"/>
        <v>-3.5894209371087271</v>
      </c>
      <c r="AB213" s="52">
        <f t="shared" si="52"/>
        <v>-3.5894209371087271</v>
      </c>
      <c r="AC213" s="52">
        <f t="shared" si="53"/>
        <v>-3.5894209371086987</v>
      </c>
      <c r="AF213">
        <v>2.09</v>
      </c>
      <c r="AG213">
        <v>1.79</v>
      </c>
      <c r="AH213" s="59" t="s">
        <v>376</v>
      </c>
      <c r="AJ213" t="s">
        <v>263</v>
      </c>
    </row>
    <row r="214" spans="1:36" ht="15" x14ac:dyDescent="0.25">
      <c r="A214">
        <v>1.81</v>
      </c>
      <c r="B214">
        <v>4.03</v>
      </c>
      <c r="C214">
        <v>4.22</v>
      </c>
      <c r="D214" s="45">
        <f t="shared" si="54"/>
        <v>3.7591970306230849E-2</v>
      </c>
      <c r="E214" s="46">
        <f>IF(OR($A214="",$B214="",$C214=""),"",A214*'MPTO_working_3-way'!$I213)</f>
        <v>1.8780414662542779</v>
      </c>
      <c r="F214" s="47">
        <f>IF(OR($A214="",$B214="",$C214=""),"",B214*'MPTO_working_3-way'!$I213)</f>
        <v>4.1814956403341101</v>
      </c>
      <c r="G214" s="48">
        <f>IF(OR($A214="",$B214="",$C214=""),"",C214*'MPTO_working_3-way'!$I213)</f>
        <v>4.3786381146922944</v>
      </c>
      <c r="H214" s="46">
        <f>IF(OR($A214="",$B214="",$C214=""),"",'MPTO_working_3-way'!E213)</f>
        <v>1.8520043641486654</v>
      </c>
      <c r="I214" s="47">
        <f>IF(OR($A214="",$B214="",$C214=""),"",'MPTO_working_3-way'!F213)</f>
        <v>4.2443326298500299</v>
      </c>
      <c r="J214" s="48">
        <f>IF(OR($A214="",$B214="",$C214=""),"",'MPTO_working_3-way'!G213)</f>
        <v>4.4556098487359641</v>
      </c>
      <c r="K214" s="46">
        <f>IF(OR($A214="",$B214="",$C214=""),"",'OddsRatio_working_3-way'!H213)</f>
        <v>1.8615313228282133</v>
      </c>
      <c r="L214" s="47">
        <f>IF(OR($A214="",$B214="",$C214=""),"",'OddsRatio_working_3-way'!I213)</f>
        <v>4.2227653187277623</v>
      </c>
      <c r="M214" s="48">
        <f>IF(OR($A214="",$B214="",$C214=""),"",'OddsRatio_working_3-way'!J213)</f>
        <v>4.4248529129714171</v>
      </c>
      <c r="N214" s="49">
        <f t="shared" si="42"/>
        <v>53.246960621933617</v>
      </c>
      <c r="O214" s="50">
        <f t="shared" si="43"/>
        <v>23.914888021265472</v>
      </c>
      <c r="P214" s="50">
        <f t="shared" si="44"/>
        <v>22.83815135680091</v>
      </c>
      <c r="Q214" t="s">
        <v>294</v>
      </c>
      <c r="R214" t="s">
        <v>295</v>
      </c>
      <c r="S214" t="s">
        <v>362</v>
      </c>
      <c r="T214" s="52">
        <v>100</v>
      </c>
      <c r="U214" s="52">
        <f t="shared" si="45"/>
        <v>44.751381215469614</v>
      </c>
      <c r="V214" s="52">
        <f t="shared" si="46"/>
        <v>75.186104218362274</v>
      </c>
      <c r="W214" s="52">
        <f t="shared" si="47"/>
        <v>76.30331753554502</v>
      </c>
      <c r="X214" s="52">
        <f t="shared" si="48"/>
        <v>48.510578246092692</v>
      </c>
      <c r="Y214" s="52">
        <f t="shared" si="49"/>
        <v>78.945301248985373</v>
      </c>
      <c r="Z214" s="52">
        <f t="shared" si="50"/>
        <v>80.062514566168105</v>
      </c>
      <c r="AA214" s="52">
        <f t="shared" si="51"/>
        <v>-3.7591970306230778</v>
      </c>
      <c r="AB214" s="52">
        <f t="shared" si="52"/>
        <v>-3.7591970306230991</v>
      </c>
      <c r="AC214" s="52">
        <f t="shared" si="53"/>
        <v>-3.7591970306230849</v>
      </c>
      <c r="AF214">
        <v>2.02</v>
      </c>
      <c r="AG214">
        <v>1.86</v>
      </c>
      <c r="AH214" s="59" t="s">
        <v>376</v>
      </c>
      <c r="AJ214" t="s">
        <v>263</v>
      </c>
    </row>
    <row r="215" spans="1:36" ht="15" x14ac:dyDescent="0.25">
      <c r="A215">
        <v>3.26</v>
      </c>
      <c r="B215">
        <v>3.44</v>
      </c>
      <c r="C215">
        <v>2.29</v>
      </c>
      <c r="D215" s="45">
        <f t="shared" si="54"/>
        <v>3.4127363383697151E-2</v>
      </c>
      <c r="E215" s="46">
        <f>IF(OR($A215="",$B215="",$C215=""),"",A215*'MPTO_working_3-way'!$I214)</f>
        <v>3.3712552046308524</v>
      </c>
      <c r="F215" s="47">
        <f>IF(OR($A215="",$B215="",$C215=""),"",B215*'MPTO_working_3-way'!$I214)</f>
        <v>3.557398130039918</v>
      </c>
      <c r="G215" s="48">
        <f>IF(OR($A215="",$B215="",$C215=""),"",C215*'MPTO_working_3-way'!$I214)</f>
        <v>2.3681516621486667</v>
      </c>
      <c r="H215" s="46">
        <f>IF(OR($A215="",$B215="",$C215=""),"",'MPTO_working_3-way'!E214)</f>
        <v>3.3855534818021997</v>
      </c>
      <c r="I215" s="47">
        <f>IF(OR($A215="",$B215="",$C215=""),"",'MPTO_working_3-way'!F214)</f>
        <v>3.5800989750079193</v>
      </c>
      <c r="J215" s="48">
        <f>IF(OR($A215="",$B215="",$C215=""),"",'MPTO_working_3-way'!G214)</f>
        <v>2.3512514017247232</v>
      </c>
      <c r="K215" s="46">
        <f>IF(OR($A215="",$B215="",$C215=""),"",'OddsRatio_working_3-way'!H214)</f>
        <v>3.3800140236000615</v>
      </c>
      <c r="L215" s="47">
        <f>IF(OR($A215="",$B215="",$C215=""),"",'OddsRatio_working_3-way'!I214)</f>
        <v>3.5695726626478539</v>
      </c>
      <c r="M215" s="48">
        <f>IF(OR($A215="",$B215="",$C215=""),"",'OddsRatio_working_3-way'!J214)</f>
        <v>2.3585035798425129</v>
      </c>
      <c r="N215" s="49">
        <f t="shared" si="42"/>
        <v>29.662542266938779</v>
      </c>
      <c r="O215" s="50">
        <f t="shared" si="43"/>
        <v>28.110432497157095</v>
      </c>
      <c r="P215" s="50">
        <f t="shared" si="44"/>
        <v>42.227025235904101</v>
      </c>
      <c r="Q215" t="s">
        <v>84</v>
      </c>
      <c r="R215" t="s">
        <v>256</v>
      </c>
      <c r="S215" t="s">
        <v>362</v>
      </c>
      <c r="T215" s="52">
        <v>100</v>
      </c>
      <c r="U215" s="52">
        <f t="shared" si="45"/>
        <v>69.325153374233125</v>
      </c>
      <c r="V215" s="52">
        <f t="shared" si="46"/>
        <v>70.930232558139537</v>
      </c>
      <c r="W215" s="52">
        <f t="shared" si="47"/>
        <v>56.331877729257641</v>
      </c>
      <c r="X215" s="52">
        <f t="shared" si="48"/>
        <v>72.737889712602822</v>
      </c>
      <c r="Y215" s="52">
        <f t="shared" si="49"/>
        <v>74.342968896509234</v>
      </c>
      <c r="Z215" s="52">
        <f t="shared" si="50"/>
        <v>59.744614067627346</v>
      </c>
      <c r="AA215" s="52">
        <f t="shared" si="51"/>
        <v>-3.4127363383696974</v>
      </c>
      <c r="AB215" s="52">
        <f t="shared" si="52"/>
        <v>-3.4127363383696974</v>
      </c>
      <c r="AC215" s="52">
        <f t="shared" si="53"/>
        <v>-3.4127363383697045</v>
      </c>
      <c r="AF215">
        <v>2.09</v>
      </c>
      <c r="AG215">
        <v>1.78</v>
      </c>
      <c r="AH215" s="59" t="s">
        <v>379</v>
      </c>
      <c r="AJ215" t="s">
        <v>263</v>
      </c>
    </row>
    <row r="216" spans="1:36" ht="15" x14ac:dyDescent="0.25">
      <c r="A216">
        <v>2.36</v>
      </c>
      <c r="B216">
        <v>3.34</v>
      </c>
      <c r="C216">
        <v>3.22</v>
      </c>
      <c r="D216" s="45">
        <f t="shared" si="54"/>
        <v>3.3689017375292618E-2</v>
      </c>
      <c r="E216" s="46">
        <f>IF(OR($A216="",$B216="",$C216=""),"",A216*'MPTO_working_3-way'!$I215)</f>
        <v>2.4395060810056903</v>
      </c>
      <c r="F216" s="47">
        <f>IF(OR($A216="",$B216="",$C216=""),"",B216*'MPTO_working_3-way'!$I215)</f>
        <v>3.4525213180334773</v>
      </c>
      <c r="G216" s="48">
        <f>IF(OR($A216="",$B216="",$C216=""),"",C216*'MPTO_working_3-way'!$I215)</f>
        <v>3.3284786359484424</v>
      </c>
      <c r="H216" s="46">
        <f>IF(OR($A216="",$B216="",$C216=""),"",'MPTO_working_3-way'!E215)</f>
        <v>2.4242474719611957</v>
      </c>
      <c r="I216" s="47">
        <f>IF(OR($A216="",$B216="",$C216=""),"",'MPTO_working_3-way'!F215)</f>
        <v>3.4701554898323477</v>
      </c>
      <c r="J216" s="48">
        <f>IF(OR($A216="",$B216="",$C216=""),"",'MPTO_working_3-way'!G215)</f>
        <v>3.3408018768585368</v>
      </c>
      <c r="K216" s="46">
        <f>IF(OR($A216="",$B216="",$C216=""),"",'OddsRatio_working_3-way'!H215)</f>
        <v>2.4309122314858151</v>
      </c>
      <c r="L216" s="47">
        <f>IF(OR($A216="",$B216="",$C216=""),"",'OddsRatio_working_3-way'!I215)</f>
        <v>3.4620107512329468</v>
      </c>
      <c r="M216" s="48">
        <f>IF(OR($A216="",$B216="",$C216=""),"",'OddsRatio_working_3-way'!J215)</f>
        <v>3.3357537896312577</v>
      </c>
      <c r="N216" s="49">
        <f t="shared" si="42"/>
        <v>40.991904377124911</v>
      </c>
      <c r="O216" s="50">
        <f t="shared" si="43"/>
        <v>28.964339619764907</v>
      </c>
      <c r="P216" s="50">
        <f t="shared" si="44"/>
        <v>30.043756003110179</v>
      </c>
      <c r="Q216" t="s">
        <v>296</v>
      </c>
      <c r="R216" t="s">
        <v>297</v>
      </c>
      <c r="S216" t="s">
        <v>362</v>
      </c>
      <c r="T216" s="52">
        <v>100</v>
      </c>
      <c r="U216" s="52">
        <f t="shared" si="45"/>
        <v>57.627118644067799</v>
      </c>
      <c r="V216" s="52">
        <f t="shared" si="46"/>
        <v>70.059880239520965</v>
      </c>
      <c r="W216" s="52">
        <f t="shared" si="47"/>
        <v>68.944099378881987</v>
      </c>
      <c r="X216" s="52">
        <f t="shared" si="48"/>
        <v>60.996020381597063</v>
      </c>
      <c r="Y216" s="52">
        <f t="shared" si="49"/>
        <v>73.428781977050221</v>
      </c>
      <c r="Z216" s="52">
        <f t="shared" si="50"/>
        <v>72.313001116411257</v>
      </c>
      <c r="AA216" s="52">
        <f t="shared" si="51"/>
        <v>-3.3689017375292636</v>
      </c>
      <c r="AB216" s="52">
        <f t="shared" si="52"/>
        <v>-3.3689017375292565</v>
      </c>
      <c r="AC216" s="52">
        <f t="shared" si="53"/>
        <v>-3.3689017375292707</v>
      </c>
      <c r="AF216">
        <v>2.14</v>
      </c>
      <c r="AG216">
        <v>1.75</v>
      </c>
      <c r="AH216" s="59" t="s">
        <v>378</v>
      </c>
      <c r="AJ216" t="s">
        <v>264</v>
      </c>
    </row>
    <row r="217" spans="1:36" ht="15" x14ac:dyDescent="0.25">
      <c r="A217">
        <v>2.46</v>
      </c>
      <c r="B217">
        <v>3.32</v>
      </c>
      <c r="C217">
        <v>3.07</v>
      </c>
      <c r="D217" s="45">
        <f t="shared" si="54"/>
        <v>3.3441783340560249E-2</v>
      </c>
      <c r="E217" s="46">
        <f>IF(OR($A217="",$B217="",$C217=""),"",A217*'MPTO_working_3-way'!$I216)</f>
        <v>2.5422667870177782</v>
      </c>
      <c r="F217" s="47">
        <f>IF(OR($A217="",$B217="",$C217=""),"",B217*'MPTO_working_3-way'!$I216)</f>
        <v>3.4310267206906597</v>
      </c>
      <c r="G217" s="48">
        <f>IF(OR($A217="",$B217="",$C217=""),"",C217*'MPTO_working_3-way'!$I216)</f>
        <v>3.1726662748555197</v>
      </c>
      <c r="H217" s="46">
        <f>IF(OR($A217="",$B217="",$C217=""),"",'MPTO_working_3-way'!E216)</f>
        <v>2.5293607952787722</v>
      </c>
      <c r="I217" s="47">
        <f>IF(OR($A217="",$B217="",$C217=""),"",'MPTO_working_3-way'!F216)</f>
        <v>3.4475915964100272</v>
      </c>
      <c r="J217" s="48">
        <f>IF(OR($A217="",$B217="",$C217=""),"",'MPTO_working_3-way'!G216)</f>
        <v>3.1787846598654173</v>
      </c>
      <c r="K217" s="46">
        <f>IF(OR($A217="",$B217="",$C217=""),"",'OddsRatio_working_3-way'!H216)</f>
        <v>2.5351687909829623</v>
      </c>
      <c r="L217" s="47">
        <f>IF(OR($A217="",$B217="",$C217=""),"",'OddsRatio_working_3-way'!I216)</f>
        <v>3.4394462980003224</v>
      </c>
      <c r="M217" s="48">
        <f>IF(OR($A217="",$B217="",$C217=""),"",'OddsRatio_working_3-way'!J216)</f>
        <v>3.176574929681323</v>
      </c>
      <c r="N217" s="49">
        <f t="shared" si="42"/>
        <v>39.334974799126265</v>
      </c>
      <c r="O217" s="50">
        <f t="shared" si="43"/>
        <v>29.145794580075485</v>
      </c>
      <c r="P217" s="50">
        <f t="shared" si="44"/>
        <v>31.519230620798243</v>
      </c>
      <c r="Q217" t="s">
        <v>298</v>
      </c>
      <c r="R217" t="s">
        <v>299</v>
      </c>
      <c r="S217" t="s">
        <v>362</v>
      </c>
      <c r="T217" s="52">
        <v>100</v>
      </c>
      <c r="U217" s="52">
        <f t="shared" si="45"/>
        <v>59.349593495934961</v>
      </c>
      <c r="V217" s="52">
        <f t="shared" si="46"/>
        <v>69.879518072289159</v>
      </c>
      <c r="W217" s="52">
        <f t="shared" si="47"/>
        <v>67.426710097719877</v>
      </c>
      <c r="X217" s="52">
        <f t="shared" si="48"/>
        <v>62.693771829990986</v>
      </c>
      <c r="Y217" s="52">
        <f t="shared" si="49"/>
        <v>73.223696406345169</v>
      </c>
      <c r="Z217" s="52">
        <f t="shared" si="50"/>
        <v>70.770888431775887</v>
      </c>
      <c r="AA217" s="52">
        <f t="shared" si="51"/>
        <v>-3.3441783340560249</v>
      </c>
      <c r="AB217" s="52">
        <f t="shared" si="52"/>
        <v>-3.3441783340560107</v>
      </c>
      <c r="AC217" s="52">
        <f t="shared" si="53"/>
        <v>-3.3441783340560107</v>
      </c>
      <c r="AF217">
        <v>2.04</v>
      </c>
      <c r="AG217">
        <v>1.84</v>
      </c>
      <c r="AH217" s="59" t="s">
        <v>379</v>
      </c>
      <c r="AJ217" t="s">
        <v>264</v>
      </c>
    </row>
    <row r="218" spans="1:36" ht="15" x14ac:dyDescent="0.25">
      <c r="A218">
        <v>2.9</v>
      </c>
      <c r="B218">
        <v>3.25</v>
      </c>
      <c r="C218">
        <v>2.63</v>
      </c>
      <c r="D218" s="45">
        <f t="shared" si="54"/>
        <v>3.2748030781333703E-2</v>
      </c>
      <c r="E218" s="46">
        <f>IF(OR($A218="",$B218="",$C218=""),"",A218*'MPTO_working_3-way'!$I217)</f>
        <v>2.9949692892658675</v>
      </c>
      <c r="F218" s="47">
        <f>IF(OR($A218="",$B218="",$C218=""),"",B218*'MPTO_working_3-way'!$I217)</f>
        <v>3.3564311000393348</v>
      </c>
      <c r="G218" s="48">
        <f>IF(OR($A218="",$B218="",$C218=""),"",C218*'MPTO_working_3-way'!$I217)</f>
        <v>2.7161273209549077</v>
      </c>
      <c r="H218" s="46">
        <f>IF(OR($A218="",$B218="",$C218=""),"",'MPTO_working_3-way'!E217)</f>
        <v>2.9948048286902331</v>
      </c>
      <c r="I218" s="47">
        <f>IF(OR($A218="",$B218="",$C218=""),"",'MPTO_working_3-way'!F217)</f>
        <v>3.3695413301312924</v>
      </c>
      <c r="J218" s="48">
        <f>IF(OR($A218="",$B218="",$C218=""),"",'MPTO_working_3-way'!G217)</f>
        <v>2.707736702684497</v>
      </c>
      <c r="K218" s="46">
        <f>IF(OR($A218="",$B218="",$C218=""),"",'OddsRatio_working_3-way'!H217)</f>
        <v>2.9952617888973729</v>
      </c>
      <c r="L218" s="47">
        <f>IF(OR($A218="",$B218="",$C218=""),"",'OddsRatio_working_3-way'!I217)</f>
        <v>3.362810013167941</v>
      </c>
      <c r="M218" s="48">
        <f>IF(OR($A218="",$B218="",$C218=""),"",'OddsRatio_working_3-way'!J217)</f>
        <v>2.7117245873172195</v>
      </c>
      <c r="N218" s="49">
        <f t="shared" si="42"/>
        <v>33.389324010234574</v>
      </c>
      <c r="O218" s="50">
        <f t="shared" si="43"/>
        <v>29.793550655286229</v>
      </c>
      <c r="P218" s="50">
        <f t="shared" si="44"/>
        <v>36.817125334479186</v>
      </c>
      <c r="Q218" t="s">
        <v>300</v>
      </c>
      <c r="R218" t="s">
        <v>301</v>
      </c>
      <c r="S218" t="s">
        <v>362</v>
      </c>
      <c r="T218" s="52">
        <v>100</v>
      </c>
      <c r="U218" s="52">
        <f t="shared" si="45"/>
        <v>65.517241379310349</v>
      </c>
      <c r="V218" s="52">
        <f t="shared" si="46"/>
        <v>69.230769230769241</v>
      </c>
      <c r="W218" s="52">
        <f t="shared" si="47"/>
        <v>61.977186311787079</v>
      </c>
      <c r="X218" s="52">
        <f t="shared" si="48"/>
        <v>68.792044457443708</v>
      </c>
      <c r="Y218" s="52">
        <f t="shared" si="49"/>
        <v>72.505572308902586</v>
      </c>
      <c r="Z218" s="52">
        <f t="shared" si="50"/>
        <v>65.251989389920425</v>
      </c>
      <c r="AA218" s="52">
        <f t="shared" si="51"/>
        <v>-3.2748030781333597</v>
      </c>
      <c r="AB218" s="52">
        <f t="shared" si="52"/>
        <v>-3.2748030781333455</v>
      </c>
      <c r="AC218" s="52">
        <f t="shared" si="53"/>
        <v>-3.2748030781333455</v>
      </c>
      <c r="AF218">
        <v>2.42</v>
      </c>
      <c r="AG218">
        <v>1.6</v>
      </c>
      <c r="AH218" s="59" t="s">
        <v>380</v>
      </c>
      <c r="AJ218" t="s">
        <v>264</v>
      </c>
    </row>
    <row r="219" spans="1:36" ht="15" x14ac:dyDescent="0.25">
      <c r="A219">
        <v>2.66</v>
      </c>
      <c r="B219">
        <v>3.46</v>
      </c>
      <c r="C219">
        <v>2.71</v>
      </c>
      <c r="D219" s="45">
        <f t="shared" si="54"/>
        <v>3.3960880701422891E-2</v>
      </c>
      <c r="E219" s="46">
        <f>IF(OR($A219="",$B219="",$C219=""),"",A219*'MPTO_working_3-way'!$I218)</f>
        <v>2.7503359426657852</v>
      </c>
      <c r="F219" s="47">
        <f>IF(OR($A219="",$B219="",$C219=""),"",B219*'MPTO_working_3-way'!$I218)</f>
        <v>3.577504647226923</v>
      </c>
      <c r="G219" s="48">
        <f>IF(OR($A219="",$B219="",$C219=""),"",C219*'MPTO_working_3-way'!$I218)</f>
        <v>2.8020339867008559</v>
      </c>
      <c r="H219" s="46">
        <f>IF(OR($A219="",$B219="",$C219=""),"",'MPTO_working_3-way'!E218)</f>
        <v>2.7425846567700125</v>
      </c>
      <c r="I219" s="47">
        <f>IF(OR($A219="",$B219="",$C219=""),"",'MPTO_working_3-way'!F218)</f>
        <v>3.6010465689091293</v>
      </c>
      <c r="J219" s="48">
        <f>IF(OR($A219="",$B219="",$C219=""),"",'MPTO_working_3-way'!G218)</f>
        <v>2.7957685759801421</v>
      </c>
      <c r="K219" s="46">
        <f>IF(OR($A219="",$B219="",$C219=""),"",'OddsRatio_working_3-way'!H218)</f>
        <v>2.7466293931711578</v>
      </c>
      <c r="L219" s="47">
        <f>IF(OR($A219="",$B219="",$C219=""),"",'OddsRatio_working_3-way'!I218)</f>
        <v>3.5883784983138844</v>
      </c>
      <c r="M219" s="48">
        <f>IF(OR($A219="",$B219="",$C219=""),"",'OddsRatio_working_3-way'!J218)</f>
        <v>2.7992387122425777</v>
      </c>
      <c r="N219" s="49">
        <f t="shared" si="42"/>
        <v>36.359194689167389</v>
      </c>
      <c r="O219" s="50">
        <f t="shared" si="43"/>
        <v>27.952444472018868</v>
      </c>
      <c r="P219" s="50">
        <f t="shared" si="44"/>
        <v>35.688360838813757</v>
      </c>
      <c r="Q219" t="s">
        <v>302</v>
      </c>
      <c r="R219" t="s">
        <v>303</v>
      </c>
      <c r="S219" t="s">
        <v>362</v>
      </c>
      <c r="T219" s="52">
        <v>100</v>
      </c>
      <c r="U219" s="52">
        <f t="shared" si="45"/>
        <v>62.406015037593981</v>
      </c>
      <c r="V219" s="52">
        <f t="shared" si="46"/>
        <v>71.098265895953759</v>
      </c>
      <c r="W219" s="52">
        <f t="shared" si="47"/>
        <v>63.099630996309962</v>
      </c>
      <c r="X219" s="52">
        <f t="shared" si="48"/>
        <v>65.802103107736286</v>
      </c>
      <c r="Y219" s="52">
        <f t="shared" si="49"/>
        <v>74.494353966096043</v>
      </c>
      <c r="Z219" s="52">
        <f t="shared" si="50"/>
        <v>66.495719066452267</v>
      </c>
      <c r="AA219" s="52">
        <f t="shared" si="51"/>
        <v>-3.3960880701423051</v>
      </c>
      <c r="AB219" s="52">
        <f t="shared" si="52"/>
        <v>-3.3960880701422838</v>
      </c>
      <c r="AC219" s="52">
        <f t="shared" si="53"/>
        <v>-3.3960880701423051</v>
      </c>
      <c r="AF219">
        <v>2.13</v>
      </c>
      <c r="AG219">
        <v>1.76</v>
      </c>
      <c r="AH219" s="59" t="s">
        <v>376</v>
      </c>
      <c r="AJ219" t="s">
        <v>264</v>
      </c>
    </row>
    <row r="220" spans="1:36" ht="15" x14ac:dyDescent="0.25">
      <c r="A220">
        <v>1.7</v>
      </c>
      <c r="B220">
        <v>4</v>
      </c>
      <c r="C220">
        <v>5.01</v>
      </c>
      <c r="D220" s="45">
        <f t="shared" si="54"/>
        <v>3.7836092520840747E-2</v>
      </c>
      <c r="E220" s="46">
        <f>IF(OR($A220="",$B220="",$C220=""),"",A220*'MPTO_working_3-way'!$I219)</f>
        <v>1.7643213572854293</v>
      </c>
      <c r="F220" s="47">
        <f>IF(OR($A220="",$B220="",$C220=""),"",B220*'MPTO_working_3-way'!$I219)</f>
        <v>4.151344370083363</v>
      </c>
      <c r="G220" s="48">
        <f>IF(OR($A220="",$B220="",$C220=""),"",C220*'MPTO_working_3-way'!$I219)</f>
        <v>5.1995588235294123</v>
      </c>
      <c r="H220" s="46">
        <f>IF(OR($A220="",$B220="",$C220=""),"",'MPTO_working_3-way'!E219)</f>
        <v>1.7372473695840629</v>
      </c>
      <c r="I220" s="47">
        <f>IF(OR($A220="",$B220="",$C220=""),"",'MPTO_working_3-way'!F219)</f>
        <v>4.2125133954331879</v>
      </c>
      <c r="J220" s="48">
        <f>IF(OR($A220="",$B220="",$C220=""),"",'MPTO_working_3-way'!G219)</f>
        <v>5.3479148134582184</v>
      </c>
      <c r="K220" s="46">
        <f>IF(OR($A220="",$B220="",$C220=""),"",'OddsRatio_working_3-way'!H219)</f>
        <v>1.7468005819786909</v>
      </c>
      <c r="L220" s="47">
        <f>IF(OR($A220="",$B220="",$C220=""),"",'OddsRatio_working_3-way'!I219)</f>
        <v>4.2005739227658188</v>
      </c>
      <c r="M220" s="48">
        <f>IF(OR($A220="",$B220="",$C220=""),"",'OddsRatio_working_3-way'!J219)</f>
        <v>5.2781004767636439</v>
      </c>
      <c r="N220" s="49">
        <f t="shared" si="42"/>
        <v>56.679016884916699</v>
      </c>
      <c r="O220" s="50">
        <f t="shared" si="43"/>
        <v>24.088582176089599</v>
      </c>
      <c r="P220" s="50">
        <f t="shared" si="44"/>
        <v>19.232400938993692</v>
      </c>
      <c r="Q220" t="s">
        <v>304</v>
      </c>
      <c r="R220" t="s">
        <v>305</v>
      </c>
      <c r="S220" t="s">
        <v>362</v>
      </c>
      <c r="T220" s="52">
        <v>100</v>
      </c>
      <c r="U220" s="52">
        <f t="shared" si="45"/>
        <v>41.176470588235297</v>
      </c>
      <c r="V220" s="52">
        <f t="shared" si="46"/>
        <v>75</v>
      </c>
      <c r="W220" s="52">
        <f t="shared" si="47"/>
        <v>80.039920159680634</v>
      </c>
      <c r="X220" s="52">
        <f t="shared" si="48"/>
        <v>44.960079840319359</v>
      </c>
      <c r="Y220" s="52">
        <f t="shared" si="49"/>
        <v>78.783609252084077</v>
      </c>
      <c r="Z220" s="52">
        <f t="shared" si="50"/>
        <v>83.82352941176471</v>
      </c>
      <c r="AA220" s="52">
        <f t="shared" si="51"/>
        <v>-3.7836092520840623</v>
      </c>
      <c r="AB220" s="52">
        <f t="shared" si="52"/>
        <v>-3.7836092520840765</v>
      </c>
      <c r="AC220" s="52">
        <f t="shared" si="53"/>
        <v>-3.7836092520840765</v>
      </c>
      <c r="AF220">
        <v>1.94</v>
      </c>
      <c r="AG220">
        <v>1.93</v>
      </c>
      <c r="AH220" s="59" t="s">
        <v>384</v>
      </c>
      <c r="AJ220" t="s">
        <v>264</v>
      </c>
    </row>
    <row r="221" spans="1:36" ht="15" x14ac:dyDescent="0.25">
      <c r="A221">
        <v>1.54</v>
      </c>
      <c r="B221">
        <v>4.1500000000000004</v>
      </c>
      <c r="C221">
        <v>6.75</v>
      </c>
      <c r="D221" s="45">
        <f t="shared" si="54"/>
        <v>3.8462652920484341E-2</v>
      </c>
      <c r="E221" s="46">
        <f>IF(OR($A221="",$B221="",$C221=""),"",A221*'MPTO_working_3-way'!$I220)</f>
        <v>1.5992324854975459</v>
      </c>
      <c r="F221" s="47">
        <f>IF(OR($A221="",$B221="",$C221=""),"",B221*'MPTO_working_3-way'!$I220)</f>
        <v>4.3096200096200104</v>
      </c>
      <c r="G221" s="48">
        <f>IF(OR($A221="",$B221="",$C221=""),"",C221*'MPTO_working_3-way'!$I220)</f>
        <v>7.0096229072132692</v>
      </c>
      <c r="H221" s="46">
        <f>IF(OR($A221="",$B221="",$C221=""),"",'MPTO_working_3-way'!E220)</f>
        <v>1.5710184423679796</v>
      </c>
      <c r="I221" s="47">
        <f>IF(OR($A221="",$B221="",$C221=""),"",'MPTO_working_3-way'!F220)</f>
        <v>4.3832163450547412</v>
      </c>
      <c r="J221" s="48">
        <f>IF(OR($A221="",$B221="",$C221=""),"",'MPTO_working_3-way'!G220)</f>
        <v>7.3894939690243397</v>
      </c>
      <c r="K221" s="46">
        <f>IF(OR($A221="",$B221="",$C221=""),"",'OddsRatio_working_3-way'!H220)</f>
        <v>1.5804427194045663</v>
      </c>
      <c r="L221" s="47">
        <f>IF(OR($A221="",$B221="",$C221=""),"",'OddsRatio_working_3-way'!I220)</f>
        <v>4.3859158631933042</v>
      </c>
      <c r="M221" s="48">
        <f>IF(OR($A221="",$B221="",$C221=""),"",'OddsRatio_working_3-way'!J220)</f>
        <v>7.1806400677338109</v>
      </c>
      <c r="N221" s="49">
        <f t="shared" si="42"/>
        <v>62.52999542395392</v>
      </c>
      <c r="O221" s="50">
        <f t="shared" si="43"/>
        <v>23.203901916358802</v>
      </c>
      <c r="P221" s="50">
        <f t="shared" si="44"/>
        <v>14.266102659687267</v>
      </c>
      <c r="Q221" t="s">
        <v>306</v>
      </c>
      <c r="R221" t="s">
        <v>307</v>
      </c>
      <c r="S221" t="s">
        <v>362</v>
      </c>
      <c r="T221" s="52">
        <v>100</v>
      </c>
      <c r="U221" s="52">
        <f t="shared" si="45"/>
        <v>35.064935064935064</v>
      </c>
      <c r="V221" s="52">
        <f t="shared" si="46"/>
        <v>75.903614457831324</v>
      </c>
      <c r="W221" s="52">
        <f t="shared" si="47"/>
        <v>85.185185185185176</v>
      </c>
      <c r="X221" s="52">
        <f t="shared" si="48"/>
        <v>38.911200356983485</v>
      </c>
      <c r="Y221" s="52">
        <f t="shared" si="49"/>
        <v>79.749879749879753</v>
      </c>
      <c r="Z221" s="52">
        <f t="shared" si="50"/>
        <v>89.031450477233605</v>
      </c>
      <c r="AA221" s="52">
        <f t="shared" si="51"/>
        <v>-3.8462652920484217</v>
      </c>
      <c r="AB221" s="52">
        <f t="shared" si="52"/>
        <v>-3.8462652920484288</v>
      </c>
      <c r="AC221" s="52">
        <f t="shared" si="53"/>
        <v>-3.8462652920484288</v>
      </c>
      <c r="AF221">
        <v>2.08</v>
      </c>
      <c r="AG221">
        <v>1.79</v>
      </c>
      <c r="AH221" s="59" t="s">
        <v>379</v>
      </c>
      <c r="AJ221" t="s">
        <v>264</v>
      </c>
    </row>
    <row r="222" spans="1:36" ht="15" x14ac:dyDescent="0.25">
      <c r="A222">
        <v>2.9</v>
      </c>
      <c r="B222">
        <v>3.5</v>
      </c>
      <c r="C222">
        <v>2.48</v>
      </c>
      <c r="D222" s="45">
        <f t="shared" si="54"/>
        <v>3.3767678372795151E-2</v>
      </c>
      <c r="E222" s="46">
        <f>IF(OR($A222="",$B222="",$C222=""),"",A222*'MPTO_working_3-way'!$I221)</f>
        <v>2.9979262672811058</v>
      </c>
      <c r="F222" s="47">
        <f>IF(OR($A222="",$B222="",$C222=""),"",B222*'MPTO_working_3-way'!$I221)</f>
        <v>3.6181868743047829</v>
      </c>
      <c r="G222" s="48">
        <f>IF(OR($A222="",$B222="",$C222=""),"",C222*'MPTO_working_3-way'!$I221)</f>
        <v>2.563743842364532</v>
      </c>
      <c r="H222" s="46">
        <f>IF(OR($A222="",$B222="",$C222=""),"",'MPTO_working_3-way'!E221)</f>
        <v>2.9978562921794358</v>
      </c>
      <c r="I222" s="47">
        <f>IF(OR($A222="",$B222="",$C222=""),"",'MPTO_working_3-way'!F221)</f>
        <v>3.64353951558429</v>
      </c>
      <c r="J222" s="48">
        <f>IF(OR($A222="",$B222="",$C222=""),"",'MPTO_working_3-way'!G221)</f>
        <v>2.5512162162162162</v>
      </c>
      <c r="K222" s="46">
        <f>IF(OR($A222="",$B222="",$C222=""),"",'OddsRatio_working_3-way'!H221)</f>
        <v>2.9989157911526347</v>
      </c>
      <c r="L222" s="47">
        <f>IF(OR($A222="",$B222="",$C222=""),"",'OddsRatio_working_3-way'!I221)</f>
        <v>3.6301523567797824</v>
      </c>
      <c r="M222" s="48">
        <f>IF(OR($A222="",$B222="",$C222=""),"",'OddsRatio_working_3-way'!J221)</f>
        <v>2.5570501952136309</v>
      </c>
      <c r="N222" s="49">
        <f t="shared" si="42"/>
        <v>33.356390746291602</v>
      </c>
      <c r="O222" s="50">
        <f t="shared" si="43"/>
        <v>27.638152332641614</v>
      </c>
      <c r="P222" s="50">
        <f t="shared" si="44"/>
        <v>39.005456921066788</v>
      </c>
      <c r="Q222" t="s">
        <v>308</v>
      </c>
      <c r="R222" t="s">
        <v>309</v>
      </c>
      <c r="S222" t="s">
        <v>362</v>
      </c>
      <c r="T222" s="52">
        <v>100</v>
      </c>
      <c r="U222" s="52">
        <f t="shared" si="45"/>
        <v>65.517241379310349</v>
      </c>
      <c r="V222" s="52">
        <f t="shared" si="46"/>
        <v>71.428571428571431</v>
      </c>
      <c r="W222" s="52">
        <f t="shared" si="47"/>
        <v>59.677419354838712</v>
      </c>
      <c r="X222" s="52">
        <f t="shared" si="48"/>
        <v>68.894009216589865</v>
      </c>
      <c r="Y222" s="52">
        <f t="shared" si="49"/>
        <v>74.805339265850961</v>
      </c>
      <c r="Z222" s="52">
        <f t="shared" si="50"/>
        <v>63.054187192118228</v>
      </c>
      <c r="AA222" s="52">
        <f t="shared" si="51"/>
        <v>-3.376767837279516</v>
      </c>
      <c r="AB222" s="52">
        <f t="shared" si="52"/>
        <v>-3.3767678372795302</v>
      </c>
      <c r="AC222" s="52">
        <f t="shared" si="53"/>
        <v>-3.376767837279516</v>
      </c>
      <c r="AF222">
        <v>1.99</v>
      </c>
      <c r="AG222">
        <v>1.88</v>
      </c>
      <c r="AH222" s="59" t="s">
        <v>379</v>
      </c>
      <c r="AJ222" t="s">
        <v>264</v>
      </c>
    </row>
    <row r="223" spans="1:36" ht="15" x14ac:dyDescent="0.25">
      <c r="A223">
        <v>1.87</v>
      </c>
      <c r="B223">
        <v>3.92</v>
      </c>
      <c r="C223">
        <v>4.08</v>
      </c>
      <c r="D223" s="45">
        <f t="shared" si="54"/>
        <v>3.4959438320782743E-2</v>
      </c>
      <c r="E223" s="46">
        <f>IF(OR($A223="",$B223="",$C223=""),"",A223*'MPTO_working_3-way'!$I222)</f>
        <v>1.9353741496598638</v>
      </c>
      <c r="F223" s="47">
        <f>IF(OR($A223="",$B223="",$C223=""),"",B223*'MPTO_working_3-way'!$I222)</f>
        <v>4.0570409982174684</v>
      </c>
      <c r="G223" s="48">
        <f>IF(OR($A223="",$B223="",$C223=""),"",C223*'MPTO_working_3-way'!$I222)</f>
        <v>4.2226345083487935</v>
      </c>
      <c r="H223" s="46">
        <f>IF(OR($A223="",$B223="",$C223=""),"",'MPTO_working_3-way'!E222)</f>
        <v>1.9116576647581076</v>
      </c>
      <c r="I223" s="47">
        <f>IF(OR($A223="",$B223="",$C223=""),"",'MPTO_working_3-way'!F222)</f>
        <v>4.107638283565362</v>
      </c>
      <c r="J223" s="48">
        <f>IF(OR($A223="",$B223="",$C223=""),"",'MPTO_working_3-way'!G222)</f>
        <v>4.2836662078279604</v>
      </c>
      <c r="K223" s="46">
        <f>IF(OR($A223="",$B223="",$C223=""),"",'OddsRatio_working_3-way'!H222)</f>
        <v>1.9205535107336331</v>
      </c>
      <c r="L223" s="47">
        <f>IF(OR($A223="",$B223="",$C223=""),"",'OddsRatio_working_3-way'!I222)</f>
        <v>4.0896738521174791</v>
      </c>
      <c r="M223" s="48">
        <f>IF(OR($A223="",$B223="",$C223=""),"",'OddsRatio_working_3-way'!J222)</f>
        <v>4.2589710494937796</v>
      </c>
      <c r="N223" s="49">
        <f t="shared" si="42"/>
        <v>51.66959578207382</v>
      </c>
      <c r="O223" s="50">
        <f t="shared" si="43"/>
        <v>24.648506151142357</v>
      </c>
      <c r="P223" s="50">
        <f t="shared" si="44"/>
        <v>23.681898066783834</v>
      </c>
      <c r="Q223" t="s">
        <v>310</v>
      </c>
      <c r="R223" t="s">
        <v>228</v>
      </c>
      <c r="S223" t="s">
        <v>362</v>
      </c>
      <c r="T223" s="52">
        <v>100</v>
      </c>
      <c r="U223" s="52">
        <f t="shared" si="45"/>
        <v>46.524064171122987</v>
      </c>
      <c r="V223" s="52">
        <f t="shared" si="46"/>
        <v>74.489795918367349</v>
      </c>
      <c r="W223" s="52">
        <f t="shared" si="47"/>
        <v>75.490196078431367</v>
      </c>
      <c r="X223" s="52">
        <f t="shared" si="48"/>
        <v>50.020008003201276</v>
      </c>
      <c r="Y223" s="52">
        <f t="shared" si="49"/>
        <v>77.985739750445632</v>
      </c>
      <c r="Z223" s="52">
        <f t="shared" si="50"/>
        <v>78.98613991050965</v>
      </c>
      <c r="AA223" s="52">
        <f t="shared" si="51"/>
        <v>-3.4959438320782894</v>
      </c>
      <c r="AB223" s="52">
        <f t="shared" si="52"/>
        <v>-3.4959438320782823</v>
      </c>
      <c r="AC223" s="52">
        <f t="shared" si="53"/>
        <v>-3.4959438320782823</v>
      </c>
      <c r="AF223">
        <v>2.12</v>
      </c>
      <c r="AG223">
        <v>1.76</v>
      </c>
      <c r="AH223" s="59" t="s">
        <v>375</v>
      </c>
      <c r="AJ223" t="s">
        <v>264</v>
      </c>
    </row>
    <row r="224" spans="1:36" ht="15" x14ac:dyDescent="0.25">
      <c r="A224">
        <v>2.17</v>
      </c>
      <c r="B224">
        <v>3.64</v>
      </c>
      <c r="C224">
        <v>3.35</v>
      </c>
      <c r="D224" s="45">
        <f t="shared" si="54"/>
        <v>3.4062230499399382E-2</v>
      </c>
      <c r="E224" s="46">
        <f>IF(OR($A224="",$B224="",$C224=""),"",A224*'MPTO_working_3-way'!$I223)</f>
        <v>2.2439150401836967</v>
      </c>
      <c r="F224" s="47">
        <f>IF(OR($A224="",$B224="",$C224=""),"",B224*'MPTO_working_3-way'!$I223)</f>
        <v>3.7639865190178137</v>
      </c>
      <c r="G224" s="48">
        <f>IF(OR($A224="",$B224="",$C224=""),"",C224*'MPTO_working_3-way'!$I223)</f>
        <v>3.4641084721729882</v>
      </c>
      <c r="H224" s="46">
        <f>IF(OR($A224="",$B224="",$C224=""),"",'MPTO_working_3-way'!E223)</f>
        <v>2.2248157826588506</v>
      </c>
      <c r="I224" s="47">
        <f>IF(OR($A224="",$B224="",$C224=""),"",'MPTO_working_3-way'!F223)</f>
        <v>3.7969223969947157</v>
      </c>
      <c r="J224" s="48">
        <f>IF(OR($A224="",$B224="",$C224=""),"",'MPTO_working_3-way'!G223)</f>
        <v>3.4824593728120279</v>
      </c>
      <c r="K224" s="46">
        <f>IF(OR($A224="",$B224="",$C224=""),"",'OddsRatio_working_3-way'!H223)</f>
        <v>2.2327523208132583</v>
      </c>
      <c r="L224" s="47">
        <f>IF(OR($A224="",$B224="",$C224=""),"",'OddsRatio_working_3-way'!I223)</f>
        <v>3.7815949802965836</v>
      </c>
      <c r="M224" s="48">
        <f>IF(OR($A224="",$B224="",$C224=""),"",'OddsRatio_working_3-way'!J223)</f>
        <v>3.476040986248853</v>
      </c>
      <c r="N224" s="49">
        <f t="shared" si="42"/>
        <v>44.564967126301518</v>
      </c>
      <c r="O224" s="50">
        <f t="shared" si="43"/>
        <v>26.56757655606437</v>
      </c>
      <c r="P224" s="50">
        <f t="shared" si="44"/>
        <v>28.867456317634115</v>
      </c>
      <c r="Q224" t="s">
        <v>311</v>
      </c>
      <c r="R224" t="s">
        <v>312</v>
      </c>
      <c r="S224" t="s">
        <v>362</v>
      </c>
      <c r="T224" s="52">
        <v>100</v>
      </c>
      <c r="U224" s="52">
        <f t="shared" si="45"/>
        <v>53.917050691244242</v>
      </c>
      <c r="V224" s="52">
        <f t="shared" si="46"/>
        <v>72.527472527472526</v>
      </c>
      <c r="W224" s="52">
        <f t="shared" si="47"/>
        <v>70.149253731343279</v>
      </c>
      <c r="X224" s="52">
        <f t="shared" si="48"/>
        <v>57.323273741184181</v>
      </c>
      <c r="Y224" s="52">
        <f t="shared" si="49"/>
        <v>75.933695577412479</v>
      </c>
      <c r="Z224" s="52">
        <f t="shared" si="50"/>
        <v>73.555476781283218</v>
      </c>
      <c r="AA224" s="52">
        <f t="shared" si="51"/>
        <v>-3.4062230499399391</v>
      </c>
      <c r="AB224" s="52">
        <f t="shared" si="52"/>
        <v>-3.4062230499399533</v>
      </c>
      <c r="AC224" s="52">
        <f t="shared" si="53"/>
        <v>-3.4062230499399391</v>
      </c>
      <c r="AF224">
        <v>1.88</v>
      </c>
      <c r="AG224">
        <v>1.99</v>
      </c>
      <c r="AH224" s="59" t="s">
        <v>372</v>
      </c>
      <c r="AJ224" t="s">
        <v>264</v>
      </c>
    </row>
    <row r="225" spans="1:36" ht="15" x14ac:dyDescent="0.25">
      <c r="A225">
        <v>2.27</v>
      </c>
      <c r="B225">
        <v>3.46</v>
      </c>
      <c r="C225">
        <v>3.29</v>
      </c>
      <c r="D225" s="45">
        <f t="shared" si="54"/>
        <v>3.3497343182850914E-2</v>
      </c>
      <c r="E225" s="46">
        <f>IF(OR($A225="",$B225="",$C225=""),"",A225*'MPTO_working_3-way'!$I224)</f>
        <v>2.3460389690250718</v>
      </c>
      <c r="F225" s="47">
        <f>IF(OR($A225="",$B225="",$C225=""),"",B225*'MPTO_working_3-way'!$I224)</f>
        <v>3.5759008074126641</v>
      </c>
      <c r="G225" s="48">
        <f>IF(OR($A225="",$B225="",$C225=""),"",C225*'MPTO_working_3-way'!$I224)</f>
        <v>3.4002062590715796</v>
      </c>
      <c r="H225" s="46">
        <f>IF(OR($A225="",$B225="",$C225=""),"",'MPTO_working_3-way'!E224)</f>
        <v>2.3290324077025613</v>
      </c>
      <c r="I225" s="47">
        <f>IF(OR($A225="",$B225="",$C225=""),"",'MPTO_working_3-way'!F224)</f>
        <v>3.5990440365846306</v>
      </c>
      <c r="J225" s="48">
        <f>IF(OR($A225="",$B225="",$C225=""),"",'MPTO_working_3-way'!G224)</f>
        <v>3.4154686752242083</v>
      </c>
      <c r="K225" s="46">
        <f>IF(OR($A225="",$B225="",$C225=""),"",'OddsRatio_working_3-way'!H224)</f>
        <v>2.3362898904399665</v>
      </c>
      <c r="L225" s="47">
        <f>IF(OR($A225="",$B225="",$C225=""),"",'OddsRatio_working_3-way'!I224)</f>
        <v>3.5884040397498542</v>
      </c>
      <c r="M225" s="48">
        <f>IF(OR($A225="",$B225="",$C225=""),"",'OddsRatio_working_3-way'!J224)</f>
        <v>3.4095305898484423</v>
      </c>
      <c r="N225" s="49">
        <f t="shared" si="42"/>
        <v>42.625037912970534</v>
      </c>
      <c r="O225" s="50">
        <f t="shared" si="43"/>
        <v>27.964981520937322</v>
      </c>
      <c r="P225" s="50">
        <f t="shared" si="44"/>
        <v>29.409980566092138</v>
      </c>
      <c r="Q225" t="s">
        <v>313</v>
      </c>
      <c r="R225" t="s">
        <v>314</v>
      </c>
      <c r="S225" t="s">
        <v>362</v>
      </c>
      <c r="T225" s="52">
        <v>100</v>
      </c>
      <c r="U225" s="52">
        <f t="shared" si="45"/>
        <v>55.947136563876647</v>
      </c>
      <c r="V225" s="52">
        <f t="shared" si="46"/>
        <v>71.098265895953759</v>
      </c>
      <c r="W225" s="52">
        <f t="shared" si="47"/>
        <v>69.6048632218845</v>
      </c>
      <c r="X225" s="52">
        <f t="shared" si="48"/>
        <v>59.296870882161748</v>
      </c>
      <c r="Y225" s="52">
        <f t="shared" si="49"/>
        <v>74.448000214238846</v>
      </c>
      <c r="Z225" s="52">
        <f t="shared" si="50"/>
        <v>72.954597540169601</v>
      </c>
      <c r="AA225" s="52">
        <f t="shared" si="51"/>
        <v>-3.3497343182851012</v>
      </c>
      <c r="AB225" s="52">
        <f t="shared" si="52"/>
        <v>-3.3497343182850869</v>
      </c>
      <c r="AC225" s="52">
        <f t="shared" si="53"/>
        <v>-3.3497343182851012</v>
      </c>
      <c r="AF225">
        <v>2.0699999999999998</v>
      </c>
      <c r="AG225">
        <v>1.81</v>
      </c>
      <c r="AH225" s="59" t="s">
        <v>381</v>
      </c>
      <c r="AJ225" t="s">
        <v>264</v>
      </c>
    </row>
    <row r="226" spans="1:36" ht="15" x14ac:dyDescent="0.25">
      <c r="A226">
        <v>2.36</v>
      </c>
      <c r="B226">
        <v>3.48</v>
      </c>
      <c r="C226">
        <v>3.1</v>
      </c>
      <c r="D226" s="45">
        <f t="shared" si="54"/>
        <v>3.3665780559692715E-2</v>
      </c>
      <c r="E226" s="46">
        <f>IF(OR($A226="",$B226="",$C226=""),"",A226*'MPTO_working_3-way'!$I225)</f>
        <v>2.4394512421208745</v>
      </c>
      <c r="F226" s="47">
        <f>IF(OR($A226="",$B226="",$C226=""),"",B226*'MPTO_working_3-way'!$I225)</f>
        <v>3.5971569163477306</v>
      </c>
      <c r="G226" s="48">
        <f>IF(OR($A226="",$B226="",$C226=""),"",C226*'MPTO_working_3-way'!$I225)</f>
        <v>3.2043639197350475</v>
      </c>
      <c r="H226" s="46">
        <f>IF(OR($A226="",$B226="",$C226=""),"",'MPTO_working_3-way'!E225)</f>
        <v>2.4242019520815767</v>
      </c>
      <c r="I226" s="47">
        <f>IF(OR($A226="",$B226="",$C226=""),"",'MPTO_working_3-way'!F225)</f>
        <v>3.6214249950689581</v>
      </c>
      <c r="J226" s="48">
        <f>IF(OR($A226="",$B226="",$C226=""),"",'MPTO_working_3-way'!G225)</f>
        <v>3.2117295620757167</v>
      </c>
      <c r="K226" s="46">
        <f>IF(OR($A226="",$B226="",$C226=""),"",'OddsRatio_working_3-way'!H225)</f>
        <v>2.4309225761310014</v>
      </c>
      <c r="L226" s="47">
        <f>IF(OR($A226="",$B226="",$C226=""),"",'OddsRatio_working_3-way'!I225)</f>
        <v>3.6093294035330032</v>
      </c>
      <c r="M226" s="48">
        <f>IF(OR($A226="",$B226="",$C226=""),"",'OddsRatio_working_3-way'!J225)</f>
        <v>3.2095128013787524</v>
      </c>
      <c r="N226" s="49">
        <f t="shared" si="42"/>
        <v>40.992825875486389</v>
      </c>
      <c r="O226" s="50">
        <f t="shared" si="43"/>
        <v>27.799732490272376</v>
      </c>
      <c r="P226" s="50">
        <f t="shared" si="44"/>
        <v>31.207441634241246</v>
      </c>
      <c r="Q226" t="s">
        <v>315</v>
      </c>
      <c r="R226" t="s">
        <v>316</v>
      </c>
      <c r="S226" t="s">
        <v>362</v>
      </c>
      <c r="T226" s="52">
        <v>100</v>
      </c>
      <c r="U226" s="52">
        <f t="shared" si="45"/>
        <v>57.627118644067799</v>
      </c>
      <c r="V226" s="52">
        <f t="shared" si="46"/>
        <v>71.264367816091948</v>
      </c>
      <c r="W226" s="52">
        <f t="shared" si="47"/>
        <v>67.741935483870961</v>
      </c>
      <c r="X226" s="52">
        <f t="shared" si="48"/>
        <v>60.99369670003707</v>
      </c>
      <c r="Y226" s="52">
        <f t="shared" si="49"/>
        <v>74.630945872061233</v>
      </c>
      <c r="Z226" s="52">
        <f t="shared" si="50"/>
        <v>71.108513539840246</v>
      </c>
      <c r="AA226" s="52">
        <f t="shared" si="51"/>
        <v>-3.3665780559692706</v>
      </c>
      <c r="AB226" s="52">
        <f t="shared" si="52"/>
        <v>-3.3665780559692848</v>
      </c>
      <c r="AC226" s="52">
        <f t="shared" si="53"/>
        <v>-3.3665780559692848</v>
      </c>
      <c r="AF226">
        <v>2.08</v>
      </c>
      <c r="AG226">
        <v>1.79</v>
      </c>
      <c r="AH226" s="59" t="s">
        <v>376</v>
      </c>
      <c r="AJ226" t="s">
        <v>264</v>
      </c>
    </row>
    <row r="227" spans="1:36" ht="15" x14ac:dyDescent="0.25">
      <c r="A227">
        <v>2.37</v>
      </c>
      <c r="B227">
        <v>3.49</v>
      </c>
      <c r="C227">
        <v>3.07</v>
      </c>
      <c r="D227" s="45">
        <f t="shared" si="54"/>
        <v>3.4206778582241748E-2</v>
      </c>
      <c r="E227" s="46">
        <f>IF(OR($A227="",$B227="",$C227=""),"",A227*'MPTO_working_3-way'!$I226)</f>
        <v>2.4510700652399131</v>
      </c>
      <c r="F227" s="47">
        <f>IF(OR($A227="",$B227="",$C227=""),"",B227*'MPTO_working_3-way'!$I226)</f>
        <v>3.6093816572520239</v>
      </c>
      <c r="G227" s="48">
        <f>IF(OR($A227="",$B227="",$C227=""),"",C227*'MPTO_working_3-way'!$I226)</f>
        <v>3.175014810247482</v>
      </c>
      <c r="H227" s="46">
        <f>IF(OR($A227="",$B227="",$C227=""),"",'MPTO_working_3-way'!E226)</f>
        <v>2.435824140665571</v>
      </c>
      <c r="I227" s="47">
        <f>IF(OR($A227="",$B227="",$C227=""),"",'MPTO_working_3-way'!F226)</f>
        <v>3.6346363017365593</v>
      </c>
      <c r="J227" s="48">
        <f>IF(OR($A227="",$B227="",$C227=""),"",'MPTO_working_3-way'!G226)</f>
        <v>3.1813634254852023</v>
      </c>
      <c r="K227" s="46">
        <f>IF(OR($A227="",$B227="",$C227=""),"",'OddsRatio_working_3-way'!H226)</f>
        <v>2.4425772462724002</v>
      </c>
      <c r="L227" s="47">
        <f>IF(OR($A227="",$B227="",$C227=""),"",'OddsRatio_working_3-way'!I226)</f>
        <v>3.6219104695023914</v>
      </c>
      <c r="M227" s="48">
        <f>IF(OR($A227="",$B227="",$C227=""),"",'OddsRatio_working_3-way'!J226)</f>
        <v>3.1796605107911446</v>
      </c>
      <c r="N227" s="49">
        <f t="shared" si="42"/>
        <v>40.798507320602404</v>
      </c>
      <c r="O227" s="50">
        <f t="shared" si="43"/>
        <v>27.705576604535153</v>
      </c>
      <c r="P227" s="50">
        <f t="shared" si="44"/>
        <v>31.495916074862446</v>
      </c>
      <c r="Q227" t="s">
        <v>317</v>
      </c>
      <c r="R227" t="s">
        <v>227</v>
      </c>
      <c r="S227" t="s">
        <v>362</v>
      </c>
      <c r="T227" s="52">
        <v>100</v>
      </c>
      <c r="U227" s="52">
        <f t="shared" si="45"/>
        <v>57.805907172995774</v>
      </c>
      <c r="V227" s="52">
        <f t="shared" si="46"/>
        <v>71.346704871060169</v>
      </c>
      <c r="W227" s="52">
        <f t="shared" si="47"/>
        <v>67.426710097719877</v>
      </c>
      <c r="X227" s="52">
        <f t="shared" si="48"/>
        <v>61.226585031219962</v>
      </c>
      <c r="Y227" s="52">
        <f t="shared" si="49"/>
        <v>74.76738272928435</v>
      </c>
      <c r="Z227" s="52">
        <f t="shared" si="50"/>
        <v>70.847387955944043</v>
      </c>
      <c r="AA227" s="52">
        <f t="shared" si="51"/>
        <v>-3.4206778582241881</v>
      </c>
      <c r="AB227" s="52">
        <f t="shared" si="52"/>
        <v>-3.420677858224181</v>
      </c>
      <c r="AC227" s="52">
        <f t="shared" si="53"/>
        <v>-3.4206778582241668</v>
      </c>
      <c r="AF227">
        <v>2.16</v>
      </c>
      <c r="AG227">
        <v>1.74</v>
      </c>
      <c r="AH227" s="59" t="s">
        <v>377</v>
      </c>
      <c r="AJ227" t="s">
        <v>264</v>
      </c>
    </row>
    <row r="228" spans="1:36" ht="15" x14ac:dyDescent="0.25">
      <c r="A228">
        <v>2.64</v>
      </c>
      <c r="B228">
        <v>3.45</v>
      </c>
      <c r="C228">
        <v>2.7</v>
      </c>
      <c r="D228" s="45">
        <f t="shared" si="54"/>
        <v>3.9013321622017205E-2</v>
      </c>
      <c r="E228" s="46">
        <f>IF(OR($A228="",$B228="",$C228=""),"",A228*'MPTO_working_3-way'!$I227)</f>
        <v>2.7429951690821257</v>
      </c>
      <c r="F228" s="47">
        <f>IF(OR($A228="",$B228="",$C228=""),"",B228*'MPTO_working_3-way'!$I227)</f>
        <v>3.5845959595959593</v>
      </c>
      <c r="G228" s="48">
        <f>IF(OR($A228="",$B228="",$C228=""),"",C228*'MPTO_working_3-way'!$I227)</f>
        <v>2.8053359683794468</v>
      </c>
      <c r="H228" s="46">
        <f>IF(OR($A228="",$B228="",$C228=""),"",'MPTO_working_3-way'!E227)</f>
        <v>2.7338580576307363</v>
      </c>
      <c r="I228" s="47">
        <f>IF(OR($A228="",$B228="",$C228=""),"",'MPTO_working_3-way'!F227)</f>
        <v>3.612056050057284</v>
      </c>
      <c r="J228" s="48">
        <f>IF(OR($A228="",$B228="",$C228=""),"",'MPTO_working_3-way'!G227)</f>
        <v>2.798252201816072</v>
      </c>
      <c r="K228" s="46">
        <f>IF(OR($A228="",$B228="",$C228=""),"",'OddsRatio_working_3-way'!H227)</f>
        <v>2.7385946736056583</v>
      </c>
      <c r="L228" s="47">
        <f>IF(OR($A228="",$B228="",$C228=""),"",'OddsRatio_working_3-way'!I227)</f>
        <v>3.5972908233743057</v>
      </c>
      <c r="M228" s="48">
        <f>IF(OR($A228="",$B228="",$C228=""),"",'OddsRatio_working_3-way'!J227)</f>
        <v>2.8022017958107432</v>
      </c>
      <c r="N228" s="49">
        <f t="shared" si="42"/>
        <v>36.456498767171539</v>
      </c>
      <c r="O228" s="50">
        <f t="shared" si="43"/>
        <v>27.897146882705183</v>
      </c>
      <c r="P228" s="50">
        <f t="shared" si="44"/>
        <v>35.646354350123282</v>
      </c>
      <c r="Q228" t="s">
        <v>318</v>
      </c>
      <c r="R228" t="s">
        <v>319</v>
      </c>
      <c r="S228" t="s">
        <v>362</v>
      </c>
      <c r="T228" s="52">
        <v>100</v>
      </c>
      <c r="U228" s="52">
        <f t="shared" si="45"/>
        <v>62.121212121212118</v>
      </c>
      <c r="V228" s="52">
        <f t="shared" si="46"/>
        <v>71.014492753623188</v>
      </c>
      <c r="W228" s="52">
        <f t="shared" si="47"/>
        <v>62.962962962962962</v>
      </c>
      <c r="X228" s="52">
        <f t="shared" si="48"/>
        <v>66.022544283413851</v>
      </c>
      <c r="Y228" s="52">
        <f t="shared" si="49"/>
        <v>74.915824915824913</v>
      </c>
      <c r="Z228" s="52">
        <f t="shared" si="50"/>
        <v>66.864295125164702</v>
      </c>
      <c r="AA228" s="52">
        <f t="shared" si="51"/>
        <v>-3.901332162201733</v>
      </c>
      <c r="AB228" s="52">
        <f t="shared" si="52"/>
        <v>-3.9013321622017259</v>
      </c>
      <c r="AC228" s="52">
        <f t="shared" si="53"/>
        <v>-3.9013321622017401</v>
      </c>
      <c r="AF228">
        <v>1.99</v>
      </c>
      <c r="AG228">
        <v>1.87</v>
      </c>
      <c r="AH228" s="59" t="s">
        <v>370</v>
      </c>
      <c r="AJ228" t="s">
        <v>265</v>
      </c>
    </row>
    <row r="229" spans="1:36" ht="15" x14ac:dyDescent="0.25">
      <c r="A229">
        <v>3.81</v>
      </c>
      <c r="B229">
        <v>3.73</v>
      </c>
      <c r="C229">
        <v>1.96</v>
      </c>
      <c r="D229" s="45">
        <f t="shared" si="54"/>
        <v>4.076778797901115E-2</v>
      </c>
      <c r="E229" s="46">
        <f>IF(OR($A229="",$B229="",$C229=""),"",A229*'MPTO_working_3-way'!$I228)</f>
        <v>3.9653252722000327</v>
      </c>
      <c r="F229" s="47">
        <f>IF(OR($A229="",$B229="",$C229=""),"",B229*'MPTO_working_3-way'!$I228)</f>
        <v>3.8820638491617117</v>
      </c>
      <c r="G229" s="48">
        <f>IF(OR($A229="",$B229="",$C229=""),"",C229*'MPTO_working_3-way'!$I228)</f>
        <v>2.0399048644388618</v>
      </c>
      <c r="H229" s="46">
        <f>IF(OR($A229="",$B229="",$C229=""),"",'MPTO_working_3-way'!E228)</f>
        <v>4.0180340790104347</v>
      </c>
      <c r="I229" s="47">
        <f>IF(OR($A229="",$B229="",$C229=""),"",'MPTO_working_3-way'!F228)</f>
        <v>3.9291611213637041</v>
      </c>
      <c r="J229" s="48">
        <f>IF(OR($A229="",$B229="",$C229=""),"",'MPTO_working_3-way'!G228)</f>
        <v>2.0136330246206424</v>
      </c>
      <c r="K229" s="46">
        <f>IF(OR($A229="",$B229="",$C229=""),"",'OddsRatio_working_3-way'!H228)</f>
        <v>3.9966729082852144</v>
      </c>
      <c r="L229" s="47">
        <f>IF(OR($A229="",$B229="",$C229=""),"",'OddsRatio_working_3-way'!I228)</f>
        <v>3.9113583770884808</v>
      </c>
      <c r="M229" s="48">
        <f>IF(OR($A229="",$B229="",$C229=""),"",'OddsRatio_working_3-way'!J228)</f>
        <v>2.0237743743607846</v>
      </c>
      <c r="N229" s="49">
        <f t="shared" si="42"/>
        <v>25.218612127755719</v>
      </c>
      <c r="O229" s="50">
        <f t="shared" si="43"/>
        <v>25.75949388920893</v>
      </c>
      <c r="P229" s="50">
        <f t="shared" si="44"/>
        <v>49.021893983035355</v>
      </c>
      <c r="Q229" t="s">
        <v>320</v>
      </c>
      <c r="R229" t="s">
        <v>258</v>
      </c>
      <c r="S229" t="s">
        <v>362</v>
      </c>
      <c r="T229" s="52">
        <v>100</v>
      </c>
      <c r="U229" s="52">
        <f t="shared" si="45"/>
        <v>73.753280839895012</v>
      </c>
      <c r="V229" s="52">
        <f t="shared" si="46"/>
        <v>73.190348525469176</v>
      </c>
      <c r="W229" s="52">
        <f t="shared" si="47"/>
        <v>48.979591836734699</v>
      </c>
      <c r="X229" s="52">
        <f t="shared" si="48"/>
        <v>77.83005963779614</v>
      </c>
      <c r="Y229" s="52">
        <f t="shared" si="49"/>
        <v>77.267127323370289</v>
      </c>
      <c r="Z229" s="52">
        <f t="shared" si="50"/>
        <v>53.056370634635819</v>
      </c>
      <c r="AA229" s="52">
        <f t="shared" si="51"/>
        <v>-4.0767787979011274</v>
      </c>
      <c r="AB229" s="52">
        <f t="shared" si="52"/>
        <v>-4.0767787979011132</v>
      </c>
      <c r="AC229" s="52">
        <f t="shared" si="53"/>
        <v>-4.0767787979011203</v>
      </c>
      <c r="AF229">
        <v>1.93</v>
      </c>
      <c r="AG229">
        <v>1.92</v>
      </c>
      <c r="AH229" s="59" t="s">
        <v>379</v>
      </c>
      <c r="AJ229" t="s">
        <v>265</v>
      </c>
    </row>
    <row r="230" spans="1:36" ht="15" x14ac:dyDescent="0.25">
      <c r="A230">
        <v>1.83</v>
      </c>
      <c r="B230">
        <v>3.47</v>
      </c>
      <c r="C230">
        <v>4.83</v>
      </c>
      <c r="D230" s="45">
        <f t="shared" si="54"/>
        <v>4.1671862946159877E-2</v>
      </c>
      <c r="E230" s="46">
        <f>IF(OR($A230="",$B230="",$C230=""),"",A230*'MPTO_working_3-way'!$I229)</f>
        <v>1.9062595091914727</v>
      </c>
      <c r="F230" s="47">
        <f>IF(OR($A230="",$B230="",$C230=""),"",B230*'MPTO_working_3-way'!$I229)</f>
        <v>3.6146013644231751</v>
      </c>
      <c r="G230" s="48">
        <f>IF(OR($A230="",$B230="",$C230=""),"",C230*'MPTO_working_3-way'!$I229)</f>
        <v>5.0312750980299521</v>
      </c>
      <c r="H230" s="46">
        <f>IF(OR($A230="",$B230="",$C230=""),"",'MPTO_working_3-way'!E229)</f>
        <v>1.8777316308540783</v>
      </c>
      <c r="I230" s="47">
        <f>IF(OR($A230="",$B230="",$C230=""),"",'MPTO_working_3-way'!F229)</f>
        <v>3.6457256336459145</v>
      </c>
      <c r="J230" s="48">
        <f>IF(OR($A230="",$B230="",$C230=""),"",'MPTO_working_3-way'!G229)</f>
        <v>5.1773577280855143</v>
      </c>
      <c r="K230" s="46">
        <f>IF(OR($A230="",$B230="",$C230=""),"",'OddsRatio_working_3-way'!H229)</f>
        <v>1.8885266976602468</v>
      </c>
      <c r="L230" s="47">
        <f>IF(OR($A230="",$B230="",$C230=""),"",'OddsRatio_working_3-way'!I229)</f>
        <v>3.6441698111094083</v>
      </c>
      <c r="M230" s="48">
        <f>IF(OR($A230="",$B230="",$C230=""),"",'OddsRatio_working_3-way'!J229)</f>
        <v>5.1000689783599338</v>
      </c>
      <c r="N230" s="49">
        <f t="shared" si="42"/>
        <v>52.458754706705349</v>
      </c>
      <c r="O230" s="50">
        <f t="shared" si="43"/>
        <v>27.665568044170257</v>
      </c>
      <c r="P230" s="50">
        <f t="shared" si="44"/>
        <v>19.87567724912439</v>
      </c>
      <c r="Q230" t="s">
        <v>260</v>
      </c>
      <c r="R230" t="s">
        <v>321</v>
      </c>
      <c r="S230" t="s">
        <v>362</v>
      </c>
      <c r="T230" s="52">
        <v>100</v>
      </c>
      <c r="U230" s="52">
        <f t="shared" si="45"/>
        <v>45.355191256830594</v>
      </c>
      <c r="V230" s="52">
        <f t="shared" si="46"/>
        <v>71.181556195965413</v>
      </c>
      <c r="W230" s="52">
        <f t="shared" si="47"/>
        <v>79.296066252587991</v>
      </c>
      <c r="X230" s="52">
        <f t="shared" si="48"/>
        <v>49.522377551446588</v>
      </c>
      <c r="Y230" s="52">
        <f t="shared" si="49"/>
        <v>75.348742490581401</v>
      </c>
      <c r="Z230" s="52">
        <f t="shared" si="50"/>
        <v>83.463252547203965</v>
      </c>
      <c r="AA230" s="52">
        <f t="shared" si="51"/>
        <v>-4.1671862946159948</v>
      </c>
      <c r="AB230" s="52">
        <f t="shared" si="52"/>
        <v>-4.1671862946159877</v>
      </c>
      <c r="AC230" s="52">
        <f t="shared" si="53"/>
        <v>-4.1671862946159735</v>
      </c>
      <c r="AF230">
        <v>1.78</v>
      </c>
      <c r="AG230">
        <v>2.08</v>
      </c>
      <c r="AH230" s="59" t="s">
        <v>374</v>
      </c>
      <c r="AJ230" t="s">
        <v>265</v>
      </c>
    </row>
    <row r="231" spans="1:36" ht="15" x14ac:dyDescent="0.25">
      <c r="A231">
        <v>2.13</v>
      </c>
      <c r="B231">
        <v>3.6</v>
      </c>
      <c r="C231">
        <v>3.41</v>
      </c>
      <c r="D231" s="45">
        <f t="shared" si="54"/>
        <v>4.051647781770451E-2</v>
      </c>
      <c r="E231" s="46">
        <f>IF(OR($A231="",$B231="",$C231=""),"",A231*'MPTO_working_3-way'!$I230)</f>
        <v>2.2163000977517107</v>
      </c>
      <c r="F231" s="47">
        <f>IF(OR($A231="",$B231="",$C231=""),"",B231*'MPTO_working_3-way'!$I230)</f>
        <v>3.7458593201437362</v>
      </c>
      <c r="G231" s="48">
        <f>IF(OR($A231="",$B231="",$C231=""),"",C231*'MPTO_working_3-way'!$I230)</f>
        <v>3.5481611893583724</v>
      </c>
      <c r="H231" s="46">
        <f>IF(OR($A231="",$B231="",$C231=""),"",'MPTO_working_3-way'!E230)</f>
        <v>2.1930879000508265</v>
      </c>
      <c r="I231" s="47">
        <f>IF(OR($A231="",$B231="",$C231=""),"",'MPTO_working_3-way'!F230)</f>
        <v>3.7839760584414832</v>
      </c>
      <c r="J231" s="48">
        <f>IF(OR($A231="",$B231="",$C231=""),"",'MPTO_working_3-way'!G230)</f>
        <v>3.5746248048493068</v>
      </c>
      <c r="K231" s="46">
        <f>IF(OR($A231="",$B231="",$C231=""),"",'OddsRatio_working_3-way'!H230)</f>
        <v>2.2025752569749413</v>
      </c>
      <c r="L231" s="47">
        <f>IF(OR($A231="",$B231="",$C231=""),"",'OddsRatio_working_3-way'!I230)</f>
        <v>3.7669873169334913</v>
      </c>
      <c r="M231" s="48">
        <f>IF(OR($A231="",$B231="",$C231=""),"",'OddsRatio_working_3-way'!J230)</f>
        <v>3.5647843976191225</v>
      </c>
      <c r="N231" s="49">
        <f t="shared" si="42"/>
        <v>45.120243464070306</v>
      </c>
      <c r="O231" s="50">
        <f t="shared" si="43"/>
        <v>26.696144049574933</v>
      </c>
      <c r="P231" s="50">
        <f t="shared" si="44"/>
        <v>28.183612486354765</v>
      </c>
      <c r="Q231" t="s">
        <v>257</v>
      </c>
      <c r="R231" t="s">
        <v>259</v>
      </c>
      <c r="S231" t="s">
        <v>362</v>
      </c>
      <c r="T231" s="52">
        <v>100</v>
      </c>
      <c r="U231" s="52">
        <f t="shared" si="45"/>
        <v>53.051643192488264</v>
      </c>
      <c r="V231" s="52">
        <f t="shared" si="46"/>
        <v>72.222222222222229</v>
      </c>
      <c r="W231" s="52">
        <f t="shared" si="47"/>
        <v>70.674486803519059</v>
      </c>
      <c r="X231" s="52">
        <f t="shared" si="48"/>
        <v>57.103290974258712</v>
      </c>
      <c r="Y231" s="52">
        <f t="shared" si="49"/>
        <v>76.27387000399267</v>
      </c>
      <c r="Z231" s="52">
        <f t="shared" si="50"/>
        <v>74.726134585289515</v>
      </c>
      <c r="AA231" s="52">
        <f t="shared" si="51"/>
        <v>-4.0516477817704484</v>
      </c>
      <c r="AB231" s="52">
        <f t="shared" si="52"/>
        <v>-4.0516477817704413</v>
      </c>
      <c r="AC231" s="52">
        <f t="shared" si="53"/>
        <v>-4.0516477817704555</v>
      </c>
      <c r="AF231">
        <v>2</v>
      </c>
      <c r="AG231">
        <v>1.85</v>
      </c>
      <c r="AH231" s="59" t="s">
        <v>375</v>
      </c>
      <c r="AJ231" t="s">
        <v>265</v>
      </c>
    </row>
    <row r="232" spans="1:36" ht="15" x14ac:dyDescent="0.25">
      <c r="A232">
        <v>3.75</v>
      </c>
      <c r="B232">
        <v>4.2</v>
      </c>
      <c r="C232">
        <v>1.86</v>
      </c>
      <c r="D232" s="45">
        <f t="shared" si="54"/>
        <v>4.2396313364055249E-2</v>
      </c>
      <c r="E232" s="46">
        <f>IF(OR($A232="",$B232="",$C232=""),"",A232*'MPTO_working_3-way'!$I231)</f>
        <v>3.9089861751152073</v>
      </c>
      <c r="F232" s="47">
        <f>IF(OR($A232="",$B232="",$C232=""),"",B232*'MPTO_working_3-way'!$I231)</f>
        <v>4.3780645161290321</v>
      </c>
      <c r="G232" s="48">
        <f>IF(OR($A232="",$B232="",$C232=""),"",C232*'MPTO_working_3-way'!$I231)</f>
        <v>1.9388571428571428</v>
      </c>
      <c r="H232" s="46">
        <f>IF(OR($A232="",$B232="",$C232=""),"",'MPTO_working_3-way'!E231)</f>
        <v>3.9598540145985401</v>
      </c>
      <c r="I232" s="47">
        <f>IF(OR($A232="",$B232="",$C232=""),"",'MPTO_working_3-way'!F231)</f>
        <v>4.4650205761316872</v>
      </c>
      <c r="J232" s="48">
        <f>IF(OR($A232="",$B232="",$C232=""),"",'MPTO_working_3-way'!G231)</f>
        <v>1.9102112676056338</v>
      </c>
      <c r="K232" s="46">
        <f>IF(OR($A232="",$B232="",$C232=""),"",'OddsRatio_working_3-way'!H231)</f>
        <v>3.9447303249867307</v>
      </c>
      <c r="L232" s="47">
        <f>IF(OR($A232="",$B232="",$C232=""),"",'OddsRatio_working_3-way'!I231)</f>
        <v>4.4265952872572871</v>
      </c>
      <c r="M232" s="48">
        <f>IF(OR($A232="",$B232="",$C232=""),"",'OddsRatio_working_3-way'!J231)</f>
        <v>1.9208974834503962</v>
      </c>
      <c r="N232" s="49">
        <f t="shared" si="42"/>
        <v>25.582080754494545</v>
      </c>
      <c r="O232" s="50">
        <f t="shared" si="43"/>
        <v>22.841143530798703</v>
      </c>
      <c r="P232" s="50">
        <f t="shared" si="44"/>
        <v>51.576775714706748</v>
      </c>
      <c r="Q232" t="s">
        <v>322</v>
      </c>
      <c r="R232" t="s">
        <v>323</v>
      </c>
      <c r="S232" t="s">
        <v>362</v>
      </c>
      <c r="T232" s="52">
        <v>100</v>
      </c>
      <c r="U232" s="52">
        <f t="shared" si="45"/>
        <v>73.333333333333329</v>
      </c>
      <c r="V232" s="52">
        <f t="shared" si="46"/>
        <v>76.19047619047619</v>
      </c>
      <c r="W232" s="52">
        <f t="shared" si="47"/>
        <v>46.236559139784944</v>
      </c>
      <c r="X232" s="52">
        <f t="shared" si="48"/>
        <v>77.572964669738866</v>
      </c>
      <c r="Y232" s="52">
        <f t="shared" si="49"/>
        <v>80.430107526881713</v>
      </c>
      <c r="Z232" s="52">
        <f t="shared" si="50"/>
        <v>50.476190476190474</v>
      </c>
      <c r="AA232" s="52">
        <f t="shared" si="51"/>
        <v>-4.2396313364055374</v>
      </c>
      <c r="AB232" s="52">
        <f t="shared" si="52"/>
        <v>-4.2396313364055231</v>
      </c>
      <c r="AC232" s="52">
        <f t="shared" si="53"/>
        <v>-4.2396313364055302</v>
      </c>
      <c r="AF232">
        <v>1.59</v>
      </c>
      <c r="AG232">
        <v>2.42</v>
      </c>
      <c r="AH232" s="59" t="s">
        <v>382</v>
      </c>
      <c r="AJ232" t="s">
        <v>265</v>
      </c>
    </row>
    <row r="233" spans="1:36" ht="15" x14ac:dyDescent="0.25">
      <c r="A233">
        <v>2.48</v>
      </c>
      <c r="B233">
        <v>3.83</v>
      </c>
      <c r="C233">
        <v>2.67</v>
      </c>
      <c r="D233" s="45">
        <f t="shared" si="54"/>
        <v>3.8854247401730824E-2</v>
      </c>
      <c r="E233" s="46">
        <f>IF(OR($A233="",$B233="",$C233=""),"",A233*'MPTO_working_3-way'!$I232)</f>
        <v>2.5763585335562924</v>
      </c>
      <c r="F233" s="47">
        <f>IF(OR($A233="",$B233="",$C233=""),"",B233*'MPTO_working_3-way'!$I232)</f>
        <v>3.978811767548629</v>
      </c>
      <c r="G233" s="48">
        <f>IF(OR($A233="",$B233="",$C233=""),"",C233*'MPTO_working_3-way'!$I232)</f>
        <v>2.7737408405626214</v>
      </c>
      <c r="H233" s="46">
        <f>IF(OR($A233="",$B233="",$C233=""),"",'MPTO_working_3-way'!E232)</f>
        <v>2.5622998176535505</v>
      </c>
      <c r="I233" s="47">
        <f>IF(OR($A233="",$B233="",$C233=""),"",'MPTO_working_3-way'!F232)</f>
        <v>4.0298987871878325</v>
      </c>
      <c r="J233" s="48">
        <f>IF(OR($A233="",$B233="",$C233=""),"",'MPTO_working_3-way'!G232)</f>
        <v>2.7656364845320009</v>
      </c>
      <c r="K233" s="46">
        <f>IF(OR($A233="",$B233="",$C233=""),"",'OddsRatio_working_3-way'!H232)</f>
        <v>2.5694796730123297</v>
      </c>
      <c r="L233" s="47">
        <f>IF(OR($A233="",$B233="",$C233=""),"",'OddsRatio_working_3-way'!I232)</f>
        <v>4.0010996450168195</v>
      </c>
      <c r="M233" s="48">
        <f>IF(OR($A233="",$B233="",$C233=""),"",'OddsRatio_working_3-way'!J232)</f>
        <v>2.7709669283314802</v>
      </c>
      <c r="N233" s="49">
        <f t="shared" si="42"/>
        <v>38.814473489434867</v>
      </c>
      <c r="O233" s="50">
        <f t="shared" si="43"/>
        <v>25.133131658955215</v>
      </c>
      <c r="P233" s="50">
        <f t="shared" si="44"/>
        <v>36.052394851609911</v>
      </c>
      <c r="Q233" t="s">
        <v>324</v>
      </c>
      <c r="R233" t="s">
        <v>325</v>
      </c>
      <c r="S233" t="s">
        <v>362</v>
      </c>
      <c r="T233" s="52">
        <v>100</v>
      </c>
      <c r="U233" s="52">
        <f t="shared" si="45"/>
        <v>59.677419354838712</v>
      </c>
      <c r="V233" s="52">
        <f t="shared" si="46"/>
        <v>73.890339425587456</v>
      </c>
      <c r="W233" s="52">
        <f t="shared" si="47"/>
        <v>62.546816479400754</v>
      </c>
      <c r="X233" s="52">
        <f t="shared" si="48"/>
        <v>63.562844095011783</v>
      </c>
      <c r="Y233" s="52">
        <f t="shared" si="49"/>
        <v>77.775764165760549</v>
      </c>
      <c r="Z233" s="52">
        <f t="shared" si="50"/>
        <v>66.432241219573825</v>
      </c>
      <c r="AA233" s="52">
        <f t="shared" si="51"/>
        <v>-3.8854247401730717</v>
      </c>
      <c r="AB233" s="52">
        <f t="shared" si="52"/>
        <v>-3.885424740173093</v>
      </c>
      <c r="AC233" s="52">
        <f t="shared" si="53"/>
        <v>-3.8854247401730717</v>
      </c>
      <c r="AF233">
        <v>1.61</v>
      </c>
      <c r="AG233">
        <v>2.36</v>
      </c>
      <c r="AH233" s="59" t="s">
        <v>385</v>
      </c>
      <c r="AJ233" t="s">
        <v>265</v>
      </c>
    </row>
    <row r="234" spans="1:36" ht="15" x14ac:dyDescent="0.25">
      <c r="A234">
        <v>1.83</v>
      </c>
      <c r="B234">
        <v>4.05</v>
      </c>
      <c r="C234">
        <v>4.04</v>
      </c>
      <c r="D234" s="45">
        <f t="shared" si="54"/>
        <v>4.0886420153855019E-2</v>
      </c>
      <c r="E234" s="46">
        <f>IF(OR($A234="",$B234="",$C234=""),"",A234*'MPTO_working_3-way'!$I233)</f>
        <v>1.9048221488815547</v>
      </c>
      <c r="F234" s="47">
        <f>IF(OR($A234="",$B234="",$C234=""),"",B234*'MPTO_working_3-way'!$I233)</f>
        <v>4.2155900016231129</v>
      </c>
      <c r="G234" s="48">
        <f>IF(OR($A234="",$B234="",$C234=""),"",C234*'MPTO_working_3-way'!$I233)</f>
        <v>4.2051811374215742</v>
      </c>
      <c r="H234" s="46">
        <f>IF(OR($A234="",$B234="",$C234=""),"",'MPTO_working_3-way'!E233)</f>
        <v>1.8768089598042363</v>
      </c>
      <c r="I234" s="47">
        <f>IF(OR($A234="",$B234="",$C234=""),"",'MPTO_working_3-way'!F233)</f>
        <v>4.2866063861465502</v>
      </c>
      <c r="J234" s="48">
        <f>IF(OR($A234="",$B234="",$C234=""),"",'MPTO_working_3-way'!G233)</f>
        <v>4.2754054447684124</v>
      </c>
      <c r="K234" s="46">
        <f>IF(OR($A234="",$B234="",$C234=""),"",'OddsRatio_working_3-way'!H233)</f>
        <v>1.8871100873320512</v>
      </c>
      <c r="L234" s="47">
        <f>IF(OR($A234="",$B234="",$C234=""),"",'OddsRatio_working_3-way'!I233)</f>
        <v>4.2598623691117528</v>
      </c>
      <c r="M234" s="48">
        <f>IF(OR($A234="",$B234="",$C234=""),"",'OddsRatio_working_3-way'!J233)</f>
        <v>4.2491742957704028</v>
      </c>
      <c r="N234" s="49">
        <f t="shared" si="42"/>
        <v>52.49833957396838</v>
      </c>
      <c r="O234" s="50">
        <f t="shared" si="43"/>
        <v>23.721471955644969</v>
      </c>
      <c r="P234" s="50">
        <f t="shared" si="44"/>
        <v>23.780188470386666</v>
      </c>
      <c r="Q234" t="s">
        <v>326</v>
      </c>
      <c r="R234" t="s">
        <v>327</v>
      </c>
      <c r="S234" t="s">
        <v>362</v>
      </c>
      <c r="T234" s="52">
        <v>100</v>
      </c>
      <c r="U234" s="52">
        <f t="shared" si="45"/>
        <v>45.355191256830594</v>
      </c>
      <c r="V234" s="52">
        <f t="shared" si="46"/>
        <v>75.308641975308646</v>
      </c>
      <c r="W234" s="52">
        <f t="shared" si="47"/>
        <v>75.247524752475243</v>
      </c>
      <c r="X234" s="52">
        <f t="shared" si="48"/>
        <v>49.443833272216111</v>
      </c>
      <c r="Y234" s="52">
        <f t="shared" si="49"/>
        <v>79.397283990694149</v>
      </c>
      <c r="Z234" s="52">
        <f t="shared" si="50"/>
        <v>79.336166767860746</v>
      </c>
      <c r="AA234" s="52">
        <f t="shared" si="51"/>
        <v>-4.088642015385517</v>
      </c>
      <c r="AB234" s="52">
        <f t="shared" si="52"/>
        <v>-4.0886420153855028</v>
      </c>
      <c r="AC234" s="52">
        <f t="shared" si="53"/>
        <v>-4.0886420153855028</v>
      </c>
      <c r="AF234">
        <v>1.85</v>
      </c>
      <c r="AG234">
        <v>2</v>
      </c>
      <c r="AH234" s="59" t="s">
        <v>386</v>
      </c>
      <c r="AJ234" t="s">
        <v>265</v>
      </c>
    </row>
    <row r="235" spans="1:36" ht="15" x14ac:dyDescent="0.25">
      <c r="A235">
        <v>3.97</v>
      </c>
      <c r="B235">
        <v>3.55</v>
      </c>
      <c r="C235">
        <v>1.97</v>
      </c>
      <c r="D235" s="45">
        <f t="shared" si="54"/>
        <v>4.1193522808782967E-2</v>
      </c>
      <c r="E235" s="46">
        <f>IF(OR($A235="",$B235="",$C235=""),"",A235*'MPTO_working_3-way'!$I234)</f>
        <v>4.1335382855508689</v>
      </c>
      <c r="F235" s="47">
        <f>IF(OR($A235="",$B235="",$C235=""),"",B235*'MPTO_working_3-way'!$I234)</f>
        <v>3.6962370059711795</v>
      </c>
      <c r="G235" s="48">
        <f>IF(OR($A235="",$B235="",$C235=""),"",C235*'MPTO_working_3-way'!$I234)</f>
        <v>2.0511512399333025</v>
      </c>
      <c r="H235" s="46">
        <f>IF(OR($A235="",$B235="",$C235=""),"",'MPTO_working_3-way'!E234)</f>
        <v>4.1988932687966978</v>
      </c>
      <c r="I235" s="47">
        <f>IF(OR($A235="",$B235="",$C235=""),"",'MPTO_working_3-way'!F234)</f>
        <v>3.7319146762656645</v>
      </c>
      <c r="J235" s="48">
        <f>IF(OR($A235="",$B235="",$C235=""),"",'MPTO_working_3-way'!G234)</f>
        <v>2.024770889419071</v>
      </c>
      <c r="K235" s="46">
        <f>IF(OR($A235="",$B235="",$C235=""),"",'OddsRatio_working_3-way'!H234)</f>
        <v>4.1691157572755317</v>
      </c>
      <c r="L235" s="47">
        <f>IF(OR($A235="",$B235="",$C235=""),"",'OddsRatio_working_3-way'!I234)</f>
        <v>3.7209579734183849</v>
      </c>
      <c r="M235" s="48">
        <f>IF(OR($A235="",$B235="",$C235=""),"",'OddsRatio_working_3-way'!J234)</f>
        <v>2.0350310722415035</v>
      </c>
      <c r="N235" s="49">
        <f t="shared" si="42"/>
        <v>24.192348804306089</v>
      </c>
      <c r="O235" s="50">
        <f t="shared" si="43"/>
        <v>27.054542183970476</v>
      </c>
      <c r="P235" s="50">
        <f t="shared" si="44"/>
        <v>48.753109011723438</v>
      </c>
      <c r="Q235" t="s">
        <v>328</v>
      </c>
      <c r="R235" t="s">
        <v>329</v>
      </c>
      <c r="S235" t="s">
        <v>362</v>
      </c>
      <c r="T235" s="52">
        <v>100</v>
      </c>
      <c r="U235" s="52">
        <f t="shared" si="45"/>
        <v>74.811083123425689</v>
      </c>
      <c r="V235" s="52">
        <f t="shared" si="46"/>
        <v>71.83098591549296</v>
      </c>
      <c r="W235" s="52">
        <f t="shared" si="47"/>
        <v>49.238578680203041</v>
      </c>
      <c r="X235" s="52">
        <f t="shared" si="48"/>
        <v>78.930435404304006</v>
      </c>
      <c r="Y235" s="52">
        <f t="shared" si="49"/>
        <v>75.950338196371263</v>
      </c>
      <c r="Z235" s="52">
        <f t="shared" si="50"/>
        <v>53.357930961081344</v>
      </c>
      <c r="AA235" s="52">
        <f t="shared" si="51"/>
        <v>-4.1193522808783172</v>
      </c>
      <c r="AB235" s="52">
        <f t="shared" si="52"/>
        <v>-4.119352280878303</v>
      </c>
      <c r="AC235" s="52">
        <f t="shared" si="53"/>
        <v>-4.119352280878303</v>
      </c>
      <c r="AF235">
        <v>2.04</v>
      </c>
      <c r="AG235">
        <v>1.82</v>
      </c>
      <c r="AH235" s="59" t="s">
        <v>377</v>
      </c>
      <c r="AJ235" t="s">
        <v>265</v>
      </c>
    </row>
    <row r="236" spans="1:36" ht="15" x14ac:dyDescent="0.25">
      <c r="A236">
        <v>1.26</v>
      </c>
      <c r="B236">
        <v>6.44</v>
      </c>
      <c r="C236">
        <v>11.43</v>
      </c>
      <c r="D236" s="45">
        <f t="shared" si="54"/>
        <v>3.6419360623400232E-2</v>
      </c>
      <c r="E236" s="46">
        <f>IF(OR($A236="",$B236="",$C236=""),"",A236*'MPTO_working_3-way'!$I235)</f>
        <v>1.3058883943854842</v>
      </c>
      <c r="F236" s="47">
        <f>IF(OR($A236="",$B236="",$C236=""),"",B236*'MPTO_working_3-way'!$I235)</f>
        <v>6.6745406824146976</v>
      </c>
      <c r="G236" s="48">
        <f>IF(OR($A236="",$B236="",$C236=""),"",C236*'MPTO_working_3-way'!$I235)</f>
        <v>11.846273291925465</v>
      </c>
      <c r="H236" s="46">
        <f>IF(OR($A236="",$B236="",$C236=""),"",'MPTO_working_3-way'!E235)</f>
        <v>1.2795725093174612</v>
      </c>
      <c r="I236" s="47">
        <f>IF(OR($A236="",$B236="",$C236=""),"",'MPTO_working_3-way'!F235)</f>
        <v>6.9861812383736366</v>
      </c>
      <c r="J236" s="48">
        <f>IF(OR($A236="",$B236="",$C236=""),"",'MPTO_working_3-way'!G235)</f>
        <v>13.271527477282556</v>
      </c>
      <c r="K236" s="46">
        <f>IF(OR($A236="",$B236="",$C236=""),"",'OddsRatio_working_3-way'!H235)</f>
        <v>1.2867464372194406</v>
      </c>
      <c r="L236" s="47">
        <f>IF(OR($A236="",$B236="",$C236=""),"",'OddsRatio_working_3-way'!I235)</f>
        <v>6.9996177633606003</v>
      </c>
      <c r="M236" s="48">
        <f>IF(OR($A236="",$B236="",$C236=""),"",'OddsRatio_working_3-way'!J235)</f>
        <v>12.502943616149091</v>
      </c>
      <c r="N236" s="49">
        <f t="shared" si="42"/>
        <v>76.576222309608085</v>
      </c>
      <c r="O236" s="50">
        <f t="shared" si="43"/>
        <v>14.982304364923321</v>
      </c>
      <c r="P236" s="50">
        <f t="shared" si="44"/>
        <v>8.441473325468607</v>
      </c>
      <c r="Q236" t="s">
        <v>243</v>
      </c>
      <c r="R236" t="s">
        <v>249</v>
      </c>
      <c r="S236" t="s">
        <v>362</v>
      </c>
      <c r="T236" s="52">
        <v>100</v>
      </c>
      <c r="U236" s="52">
        <f t="shared" si="45"/>
        <v>20.634920634920633</v>
      </c>
      <c r="V236" s="52">
        <f t="shared" si="46"/>
        <v>84.472049689440993</v>
      </c>
      <c r="W236" s="52">
        <f t="shared" si="47"/>
        <v>91.251093613298352</v>
      </c>
      <c r="X236" s="52">
        <f t="shared" si="48"/>
        <v>24.276856697260669</v>
      </c>
      <c r="Y236" s="52">
        <f t="shared" si="49"/>
        <v>88.113985751781016</v>
      </c>
      <c r="Z236" s="52">
        <f t="shared" si="50"/>
        <v>94.89302967563836</v>
      </c>
      <c r="AA236" s="52">
        <f t="shared" si="51"/>
        <v>-3.6419360623400365</v>
      </c>
      <c r="AB236" s="52">
        <f t="shared" si="52"/>
        <v>-3.6419360623400223</v>
      </c>
      <c r="AC236" s="52">
        <f t="shared" si="53"/>
        <v>-3.6419360623400081</v>
      </c>
      <c r="AF236">
        <v>1.51</v>
      </c>
      <c r="AG236">
        <v>2.66</v>
      </c>
      <c r="AH236" s="59" t="s">
        <v>371</v>
      </c>
      <c r="AJ236" t="s">
        <v>269</v>
      </c>
    </row>
    <row r="237" spans="1:36" ht="15" x14ac:dyDescent="0.25">
      <c r="A237">
        <v>1.98</v>
      </c>
      <c r="B237">
        <v>3.6</v>
      </c>
      <c r="C237">
        <v>4.07</v>
      </c>
      <c r="D237" s="45">
        <f t="shared" si="54"/>
        <v>2.8528528528528607E-2</v>
      </c>
      <c r="E237" s="46">
        <f>IF(OR($A237="",$B237="",$C237=""),"",A237*'MPTO_working_3-way'!$I236)</f>
        <v>2.0364864864864867</v>
      </c>
      <c r="F237" s="47">
        <f>IF(OR($A237="",$B237="",$C237=""),"",B237*'MPTO_working_3-way'!$I236)</f>
        <v>3.7027027027027031</v>
      </c>
      <c r="G237" s="48">
        <f>IF(OR($A237="",$B237="",$C237=""),"",C237*'MPTO_working_3-way'!$I236)</f>
        <v>4.1861111111111118</v>
      </c>
      <c r="H237" s="46">
        <f>IF(OR($A237="",$B237="",$C237=""),"",'MPTO_working_3-way'!E236)</f>
        <v>2.0179965108805433</v>
      </c>
      <c r="I237" s="47">
        <f>IF(OR($A237="",$B237="",$C237=""),"",'MPTO_working_3-way'!F236)</f>
        <v>3.727611940298508</v>
      </c>
      <c r="J237" s="48">
        <f>IF(OR($A237="",$B237="",$C237=""),"",'MPTO_working_3-way'!G236)</f>
        <v>4.2338663070699294</v>
      </c>
      <c r="K237" s="46">
        <f>IF(OR($A237="",$B237="",$C237=""),"",'OddsRatio_working_3-way'!H236)</f>
        <v>2.0252672714239428</v>
      </c>
      <c r="L237" s="47">
        <f>IF(OR($A237="",$B237="",$C237=""),"",'OddsRatio_working_3-way'!I236)</f>
        <v>3.7200968425533172</v>
      </c>
      <c r="M237" s="48">
        <f>IF(OR($A237="",$B237="",$C237=""),"",'OddsRatio_working_3-way'!J236)</f>
        <v>4.2118066563994949</v>
      </c>
      <c r="N237" s="49">
        <f t="shared" si="42"/>
        <v>49.104180491041802</v>
      </c>
      <c r="O237" s="50">
        <f t="shared" si="43"/>
        <v>27.007299270072988</v>
      </c>
      <c r="P237" s="50">
        <f t="shared" si="44"/>
        <v>23.888520238885199</v>
      </c>
      <c r="Q237" t="s">
        <v>254</v>
      </c>
      <c r="R237" t="s">
        <v>248</v>
      </c>
      <c r="S237" t="s">
        <v>362</v>
      </c>
      <c r="T237" s="52">
        <v>100</v>
      </c>
      <c r="U237" s="52">
        <f t="shared" si="45"/>
        <v>49.494949494949495</v>
      </c>
      <c r="V237" s="52">
        <f t="shared" si="46"/>
        <v>72.222222222222229</v>
      </c>
      <c r="W237" s="52">
        <f t="shared" si="47"/>
        <v>75.429975429975428</v>
      </c>
      <c r="X237" s="52">
        <f t="shared" si="48"/>
        <v>52.347802347802343</v>
      </c>
      <c r="Y237" s="52">
        <f t="shared" si="49"/>
        <v>75.075075075075077</v>
      </c>
      <c r="Z237" s="52">
        <f t="shared" si="50"/>
        <v>78.282828282828291</v>
      </c>
      <c r="AA237" s="52">
        <f t="shared" si="51"/>
        <v>-2.8528528528528483</v>
      </c>
      <c r="AB237" s="52">
        <f t="shared" si="52"/>
        <v>-2.8528528528528483</v>
      </c>
      <c r="AC237" s="52">
        <f t="shared" si="53"/>
        <v>-2.8528528528528625</v>
      </c>
      <c r="AF237">
        <v>2.4500000000000002</v>
      </c>
      <c r="AG237">
        <v>1.6</v>
      </c>
      <c r="AH237" s="59" t="s">
        <v>378</v>
      </c>
      <c r="AJ237" t="s">
        <v>269</v>
      </c>
    </row>
    <row r="238" spans="1:36" ht="15" x14ac:dyDescent="0.25">
      <c r="A238">
        <v>2.98</v>
      </c>
      <c r="B238">
        <v>3.51</v>
      </c>
      <c r="C238">
        <v>2.42</v>
      </c>
      <c r="D238" s="45">
        <f t="shared" si="54"/>
        <v>3.3693895194810475E-2</v>
      </c>
      <c r="E238" s="46">
        <f>IF(OR($A238="",$B238="",$C238=""),"",A238*'MPTO_working_3-way'!$I237)</f>
        <v>3.080407807680535</v>
      </c>
      <c r="F238" s="47">
        <f>IF(OR($A238="",$B238="",$C238=""),"",B238*'MPTO_working_3-way'!$I237)</f>
        <v>3.6282655721337846</v>
      </c>
      <c r="G238" s="48">
        <f>IF(OR($A238="",$B238="",$C238=""),"",C238*'MPTO_working_3-way'!$I237)</f>
        <v>2.5015392263714413</v>
      </c>
      <c r="H238" s="46">
        <f>IF(OR($A238="",$B238="",$C238=""),"",'MPTO_working_3-way'!E237)</f>
        <v>3.0831921894673897</v>
      </c>
      <c r="I238" s="47">
        <f>IF(OR($A238="",$B238="",$C238=""),"",'MPTO_working_3-way'!F237)</f>
        <v>3.6540494148855189</v>
      </c>
      <c r="J238" s="48">
        <f>IF(OR($A238="",$B238="",$C238=""),"",'MPTO_working_3-way'!G237)</f>
        <v>2.4876126708989656</v>
      </c>
      <c r="K238" s="46">
        <f>IF(OR($A238="",$B238="",$C238=""),"",'OddsRatio_working_3-way'!H237)</f>
        <v>3.0830791375043058</v>
      </c>
      <c r="L238" s="47">
        <f>IF(OR($A238="",$B238="",$C238=""),"",'OddsRatio_working_3-way'!I237)</f>
        <v>3.6406710278463681</v>
      </c>
      <c r="M238" s="48">
        <f>IF(OR($A238="",$B238="",$C238=""),"",'OddsRatio_working_3-way'!J237)</f>
        <v>2.4939254420485426</v>
      </c>
      <c r="N238" s="49">
        <f t="shared" si="42"/>
        <v>32.463234170055337</v>
      </c>
      <c r="O238" s="50">
        <f t="shared" si="43"/>
        <v>27.56137829822362</v>
      </c>
      <c r="P238" s="50">
        <f t="shared" si="44"/>
        <v>39.975387531721033</v>
      </c>
      <c r="Q238" t="s">
        <v>250</v>
      </c>
      <c r="R238" t="s">
        <v>244</v>
      </c>
      <c r="S238" t="s">
        <v>362</v>
      </c>
      <c r="T238" s="52">
        <v>100</v>
      </c>
      <c r="U238" s="52">
        <f t="shared" si="45"/>
        <v>66.442953020134226</v>
      </c>
      <c r="V238" s="52">
        <f t="shared" si="46"/>
        <v>71.509971509971507</v>
      </c>
      <c r="W238" s="52">
        <f t="shared" si="47"/>
        <v>58.677685950413228</v>
      </c>
      <c r="X238" s="52">
        <f t="shared" si="48"/>
        <v>69.812342539615273</v>
      </c>
      <c r="Y238" s="52">
        <f t="shared" si="49"/>
        <v>74.879361029452554</v>
      </c>
      <c r="Z238" s="52">
        <f t="shared" si="50"/>
        <v>62.047075469894267</v>
      </c>
      <c r="AA238" s="52">
        <f t="shared" si="51"/>
        <v>-3.3693895194810466</v>
      </c>
      <c r="AB238" s="52">
        <f t="shared" si="52"/>
        <v>-3.3693895194810466</v>
      </c>
      <c r="AC238" s="52">
        <f t="shared" si="53"/>
        <v>-3.3693895194810395</v>
      </c>
      <c r="AF238">
        <v>2.16</v>
      </c>
      <c r="AG238">
        <v>1.74</v>
      </c>
      <c r="AH238" s="59" t="s">
        <v>379</v>
      </c>
      <c r="AJ238" t="s">
        <v>269</v>
      </c>
    </row>
    <row r="239" spans="1:36" ht="15" x14ac:dyDescent="0.25">
      <c r="A239">
        <v>20.98</v>
      </c>
      <c r="B239">
        <v>8.5500000000000007</v>
      </c>
      <c r="C239">
        <v>1.1499999999999999</v>
      </c>
      <c r="D239" s="45">
        <f t="shared" si="54"/>
        <v>3.4188724044814656E-2</v>
      </c>
      <c r="E239" s="46">
        <f>IF(OR($A239="",$B239="",$C239=""),"",A239*'MPTO_working_3-way'!$I238)</f>
        <v>21.697279430460213</v>
      </c>
      <c r="F239" s="47">
        <f>IF(OR($A239="",$B239="",$C239=""),"",B239*'MPTO_working_3-way'!$I238)</f>
        <v>8.8423135905831654</v>
      </c>
      <c r="G239" s="48">
        <f>IF(OR($A239="",$B239="",$C239=""),"",C239*'MPTO_working_3-way'!$I238)</f>
        <v>1.1893170326515368</v>
      </c>
      <c r="H239" s="46">
        <f>IF(OR($A239="",$B239="",$C239=""),"",'MPTO_working_3-way'!E238)</f>
        <v>27.572362925125397</v>
      </c>
      <c r="I239" s="47">
        <f>IF(OR($A239="",$B239="",$C239=""),"",'MPTO_working_3-way'!F238)</f>
        <v>9.4730319991244283</v>
      </c>
      <c r="J239" s="48">
        <f>IF(OR($A239="",$B239="",$C239=""),"",'MPTO_working_3-way'!G238)</f>
        <v>1.165271674829055</v>
      </c>
      <c r="K239" s="46">
        <f>IF(OR($A239="",$B239="",$C239=""),"",'OddsRatio_working_3-way'!H238)</f>
        <v>23.787683170237056</v>
      </c>
      <c r="L239" s="47">
        <f>IF(OR($A239="",$B239="",$C239=""),"",'OddsRatio_working_3-way'!I238)</f>
        <v>9.6109613581226121</v>
      </c>
      <c r="M239" s="48">
        <f>IF(OR($A239="",$B239="",$C239=""),"",'OddsRatio_working_3-way'!J238)</f>
        <v>1.1710787024792566</v>
      </c>
      <c r="N239" s="49">
        <f t="shared" si="42"/>
        <v>4.6088727538629914</v>
      </c>
      <c r="O239" s="50">
        <f t="shared" si="43"/>
        <v>11.309257353923458</v>
      </c>
      <c r="P239" s="50">
        <f t="shared" si="44"/>
        <v>84.081869892213547</v>
      </c>
      <c r="Q239" t="s">
        <v>246</v>
      </c>
      <c r="R239" t="s">
        <v>261</v>
      </c>
      <c r="S239" t="s">
        <v>362</v>
      </c>
      <c r="T239" s="52">
        <v>100</v>
      </c>
      <c r="U239" s="52">
        <f t="shared" si="45"/>
        <v>95.233555767397519</v>
      </c>
      <c r="V239" s="52">
        <f t="shared" si="46"/>
        <v>88.304093567251471</v>
      </c>
      <c r="W239" s="52">
        <f t="shared" si="47"/>
        <v>13.043478260869554</v>
      </c>
      <c r="X239" s="52">
        <f t="shared" si="48"/>
        <v>98.652428171878981</v>
      </c>
      <c r="Y239" s="52">
        <f t="shared" si="49"/>
        <v>91.722965971732918</v>
      </c>
      <c r="Z239" s="52">
        <f t="shared" si="50"/>
        <v>16.462350665351018</v>
      </c>
      <c r="AA239" s="52">
        <f t="shared" si="51"/>
        <v>-3.418872404481462</v>
      </c>
      <c r="AB239" s="52">
        <f t="shared" si="52"/>
        <v>-3.4188724044814478</v>
      </c>
      <c r="AC239" s="52">
        <f t="shared" si="53"/>
        <v>-3.4188724044814638</v>
      </c>
      <c r="AF239">
        <v>1.44</v>
      </c>
      <c r="AG239">
        <v>2.85</v>
      </c>
      <c r="AH239" s="59" t="s">
        <v>387</v>
      </c>
      <c r="AJ239" t="s">
        <v>269</v>
      </c>
    </row>
    <row r="240" spans="1:36" ht="15" x14ac:dyDescent="0.25">
      <c r="A240">
        <v>2.75</v>
      </c>
      <c r="B240">
        <v>3.37</v>
      </c>
      <c r="C240">
        <v>2.72</v>
      </c>
      <c r="D240" s="45">
        <f t="shared" si="54"/>
        <v>2.8019327504403391E-2</v>
      </c>
      <c r="E240" s="46">
        <f>IF(OR($A240="",$B240="",$C240=""),"",A240*'MPTO_working_3-way'!$I239)</f>
        <v>2.8270531506371093</v>
      </c>
      <c r="F240" s="47">
        <f>IF(OR($A240="",$B240="",$C240=""),"",B240*'MPTO_working_3-way'!$I239)</f>
        <v>3.4644251336898395</v>
      </c>
      <c r="G240" s="48">
        <f>IF(OR($A240="",$B240="",$C240=""),"",C240*'MPTO_working_3-way'!$I239)</f>
        <v>2.7962125708119774</v>
      </c>
      <c r="H240" s="46">
        <f>IF(OR($A240="",$B240="",$C240=""),"",'MPTO_working_3-way'!E239)</f>
        <v>2.8224940189378529</v>
      </c>
      <c r="I240" s="47">
        <f>IF(OR($A240="",$B240="",$C240=""),"",'MPTO_working_3-way'!F239)</f>
        <v>3.4795179835923009</v>
      </c>
      <c r="J240" s="48">
        <f>IF(OR($A240="",$B240="",$C240=""),"",'MPTO_working_3-way'!G239)</f>
        <v>2.7909005690834876</v>
      </c>
      <c r="K240" s="46">
        <f>IF(OR($A240="",$B240="",$C240=""),"",'OddsRatio_working_3-way'!H239)</f>
        <v>2.8249524237156467</v>
      </c>
      <c r="L240" s="47">
        <f>IF(OR($A240="",$B240="",$C240=""),"",'OddsRatio_working_3-way'!I239)</f>
        <v>3.47150699668919</v>
      </c>
      <c r="M240" s="48">
        <f>IF(OR($A240="",$B240="",$C240=""),"",'OddsRatio_working_3-way'!J239)</f>
        <v>2.7936675250233787</v>
      </c>
      <c r="N240" s="49">
        <f t="shared" si="42"/>
        <v>35.372522082743238</v>
      </c>
      <c r="O240" s="50">
        <f t="shared" si="43"/>
        <v>28.864817723306796</v>
      </c>
      <c r="P240" s="50">
        <f t="shared" si="44"/>
        <v>35.762660193949962</v>
      </c>
      <c r="Q240" t="s">
        <v>253</v>
      </c>
      <c r="R240" t="s">
        <v>262</v>
      </c>
      <c r="S240" t="s">
        <v>362</v>
      </c>
      <c r="T240" s="52">
        <v>100</v>
      </c>
      <c r="U240" s="52">
        <f t="shared" si="45"/>
        <v>63.63636363636364</v>
      </c>
      <c r="V240" s="52">
        <f t="shared" si="46"/>
        <v>70.326409495548958</v>
      </c>
      <c r="W240" s="52">
        <f t="shared" si="47"/>
        <v>63.235294117647051</v>
      </c>
      <c r="X240" s="52">
        <f t="shared" si="48"/>
        <v>66.43829638680397</v>
      </c>
      <c r="Y240" s="52">
        <f t="shared" si="49"/>
        <v>73.128342245989302</v>
      </c>
      <c r="Z240" s="52">
        <f t="shared" si="50"/>
        <v>66.037226868087401</v>
      </c>
      <c r="AA240" s="52">
        <f t="shared" si="51"/>
        <v>-2.8019327504403293</v>
      </c>
      <c r="AB240" s="52">
        <f t="shared" si="52"/>
        <v>-2.8019327504403435</v>
      </c>
      <c r="AC240" s="52">
        <f t="shared" si="53"/>
        <v>-2.8019327504403506</v>
      </c>
      <c r="AF240">
        <v>2.36</v>
      </c>
      <c r="AG240">
        <v>1.64</v>
      </c>
      <c r="AH240" s="59" t="s">
        <v>372</v>
      </c>
      <c r="AJ240" t="s">
        <v>269</v>
      </c>
    </row>
    <row r="241" spans="1:36" ht="15" x14ac:dyDescent="0.25">
      <c r="A241">
        <v>3.09</v>
      </c>
      <c r="B241">
        <v>3.59</v>
      </c>
      <c r="C241">
        <v>2.35</v>
      </c>
      <c r="D241" s="45">
        <f t="shared" si="54"/>
        <v>2.7708042396298982E-2</v>
      </c>
      <c r="E241" s="46">
        <f>IF(OR($A241="",$B241="",$C241=""),"",A241*'MPTO_working_3-way'!$I240)</f>
        <v>3.1756178510045636</v>
      </c>
      <c r="F241" s="47">
        <f>IF(OR($A241="",$B241="",$C241=""),"",B241*'MPTO_working_3-way'!$I240)</f>
        <v>3.6894718722027133</v>
      </c>
      <c r="G241" s="48">
        <f>IF(OR($A241="",$B241="",$C241=""),"",C241*'MPTO_working_3-way'!$I240)</f>
        <v>2.4151138996313026</v>
      </c>
      <c r="H241" s="46">
        <f>IF(OR($A241="",$B241="",$C241=""),"",'MPTO_working_3-way'!E240)</f>
        <v>3.1807770999404772</v>
      </c>
      <c r="I241" s="47">
        <f>IF(OR($A241="",$B241="",$C241=""),"",'MPTO_working_3-way'!F240)</f>
        <v>3.7131168964663455</v>
      </c>
      <c r="J241" s="48">
        <f>IF(OR($A241="",$B241="",$C241=""),"",'MPTO_working_3-way'!G240)</f>
        <v>2.4021375136549041</v>
      </c>
      <c r="K241" s="46">
        <f>IF(OR($A241="",$B241="",$C241=""),"",'OddsRatio_working_3-way'!H240)</f>
        <v>3.179611555153159</v>
      </c>
      <c r="L241" s="47">
        <f>IF(OR($A241="",$B241="",$C241=""),"",'OddsRatio_working_3-way'!I240)</f>
        <v>3.7010497262424304</v>
      </c>
      <c r="M241" s="48">
        <f>IF(OR($A241="",$B241="",$C241=""),"",'OddsRatio_working_3-way'!J240)</f>
        <v>2.4078830619410354</v>
      </c>
      <c r="N241" s="49">
        <f t="shared" si="42"/>
        <v>31.489935090384492</v>
      </c>
      <c r="O241" s="50">
        <f t="shared" si="43"/>
        <v>27.104150258854613</v>
      </c>
      <c r="P241" s="50">
        <f t="shared" si="44"/>
        <v>41.405914650760884</v>
      </c>
      <c r="Q241" t="s">
        <v>245</v>
      </c>
      <c r="R241" t="s">
        <v>247</v>
      </c>
      <c r="S241" t="s">
        <v>362</v>
      </c>
      <c r="T241" s="52">
        <v>100</v>
      </c>
      <c r="U241" s="52">
        <f t="shared" si="45"/>
        <v>67.637540453074436</v>
      </c>
      <c r="V241" s="52">
        <f t="shared" si="46"/>
        <v>72.14484679665739</v>
      </c>
      <c r="W241" s="52">
        <f t="shared" si="47"/>
        <v>57.446808510638299</v>
      </c>
      <c r="X241" s="52">
        <f t="shared" si="48"/>
        <v>70.408344692704318</v>
      </c>
      <c r="Y241" s="52">
        <f t="shared" si="49"/>
        <v>74.915651036287272</v>
      </c>
      <c r="Z241" s="52">
        <f t="shared" si="50"/>
        <v>60.217612750268188</v>
      </c>
      <c r="AA241" s="52">
        <f t="shared" si="51"/>
        <v>-2.7708042396298822</v>
      </c>
      <c r="AB241" s="52">
        <f t="shared" si="52"/>
        <v>-2.7708042396298822</v>
      </c>
      <c r="AC241" s="52">
        <f t="shared" si="53"/>
        <v>-2.7708042396298893</v>
      </c>
      <c r="AF241">
        <v>2.31</v>
      </c>
      <c r="AG241">
        <v>1.66</v>
      </c>
      <c r="AH241" s="59" t="s">
        <v>381</v>
      </c>
      <c r="AJ241" t="s">
        <v>269</v>
      </c>
    </row>
    <row r="242" spans="1:36" ht="15" x14ac:dyDescent="0.25">
      <c r="A242">
        <v>3.38</v>
      </c>
      <c r="B242">
        <v>3.69</v>
      </c>
      <c r="C242">
        <v>2.12</v>
      </c>
      <c r="D242" s="45">
        <f t="shared" si="54"/>
        <v>3.8558811400327908E-2</v>
      </c>
      <c r="E242" s="46">
        <f>IF(OR($A242="",$B242="",$C242=""),"",A242*'MPTO_working_3-way'!$I241)</f>
        <v>3.5103287825331084</v>
      </c>
      <c r="F242" s="47">
        <f>IF(OR($A242="",$B242="",$C242=""),"",B242*'MPTO_working_3-way'!$I241)</f>
        <v>3.8322820140672098</v>
      </c>
      <c r="G242" s="48">
        <f>IF(OR($A242="",$B242="",$C242=""),"",C242*'MPTO_working_3-way'!$I241)</f>
        <v>2.2017446801686953</v>
      </c>
      <c r="H242" s="46">
        <f>IF(OR($A242="",$B242="",$C242=""),"",'MPTO_working_3-way'!E241)</f>
        <v>3.5335058379791509</v>
      </c>
      <c r="I242" s="47">
        <f>IF(OR($A242="",$B242="",$C242=""),"",'MPTO_working_3-way'!F241)</f>
        <v>3.873720239188204</v>
      </c>
      <c r="J242" s="48">
        <f>IF(OR($A242="",$B242="",$C242=""),"",'MPTO_working_3-way'!G241)</f>
        <v>2.1793843591340227</v>
      </c>
      <c r="K242" s="46">
        <f>IF(OR($A242="",$B242="",$C242=""),"",'OddsRatio_working_3-way'!H241)</f>
        <v>3.5256102807564202</v>
      </c>
      <c r="L242" s="47">
        <f>IF(OR($A242="",$B242="",$C242=""),"",'OddsRatio_working_3-way'!I241)</f>
        <v>3.8545763257288934</v>
      </c>
      <c r="M242" s="48">
        <f>IF(OR($A242="",$B242="",$C242=""),"",'OddsRatio_working_3-way'!J241)</f>
        <v>2.1885224850618448</v>
      </c>
      <c r="N242" s="49">
        <f t="shared" si="42"/>
        <v>28.487360072248968</v>
      </c>
      <c r="O242" s="50">
        <f t="shared" si="43"/>
        <v>26.094113020108811</v>
      </c>
      <c r="P242" s="50">
        <f t="shared" si="44"/>
        <v>45.418526907642217</v>
      </c>
      <c r="Q242" t="s">
        <v>330</v>
      </c>
      <c r="R242" t="s">
        <v>331</v>
      </c>
      <c r="S242" t="s">
        <v>362</v>
      </c>
      <c r="T242" s="52">
        <v>100</v>
      </c>
      <c r="U242" s="52">
        <f t="shared" si="45"/>
        <v>70.414201183431956</v>
      </c>
      <c r="V242" s="52">
        <f t="shared" si="46"/>
        <v>72.899728997289984</v>
      </c>
      <c r="W242" s="52">
        <f t="shared" si="47"/>
        <v>52.830188679245275</v>
      </c>
      <c r="X242" s="52">
        <f t="shared" si="48"/>
        <v>74.270082323464749</v>
      </c>
      <c r="Y242" s="52">
        <f t="shared" si="49"/>
        <v>76.755610137322762</v>
      </c>
      <c r="Z242" s="52">
        <f t="shared" si="50"/>
        <v>56.686069819278082</v>
      </c>
      <c r="AA242" s="52">
        <f t="shared" si="51"/>
        <v>-3.8558811400327926</v>
      </c>
      <c r="AB242" s="52">
        <f t="shared" si="52"/>
        <v>-3.8558811400327784</v>
      </c>
      <c r="AC242" s="52">
        <f t="shared" si="53"/>
        <v>-3.8558811400328068</v>
      </c>
      <c r="AF242">
        <v>1.73</v>
      </c>
      <c r="AG242">
        <v>2.15</v>
      </c>
      <c r="AH242" s="59" t="s">
        <v>388</v>
      </c>
      <c r="AJ242" t="s">
        <v>369</v>
      </c>
    </row>
    <row r="243" spans="1:36" ht="15" x14ac:dyDescent="0.25">
      <c r="A243">
        <v>1.76</v>
      </c>
      <c r="B243">
        <v>3.92</v>
      </c>
      <c r="C243">
        <v>4.55</v>
      </c>
      <c r="D243" s="45">
        <f t="shared" si="54"/>
        <v>4.306407877836449E-2</v>
      </c>
      <c r="E243" s="46">
        <f>IF(OR($A243="",$B243="",$C243=""),"",A243*'MPTO_working_3-way'!$I242)</f>
        <v>1.8357927786499215</v>
      </c>
      <c r="F243" s="47">
        <f>IF(OR($A243="",$B243="",$C243=""),"",B243*'MPTO_working_3-way'!$I242)</f>
        <v>4.0888111888111887</v>
      </c>
      <c r="G243" s="48">
        <f>IF(OR($A243="",$B243="",$C243=""),"",C243*'MPTO_working_3-way'!$I242)</f>
        <v>4.7459415584415581</v>
      </c>
      <c r="H243" s="46">
        <f>IF(OR($A243="",$B243="",$C243=""),"",'MPTO_working_3-way'!E242)</f>
        <v>1.8056175914791273</v>
      </c>
      <c r="I243" s="47">
        <f>IF(OR($A243="",$B243="",$C243=""),"",'MPTO_working_3-way'!F242)</f>
        <v>4.1537321543249517</v>
      </c>
      <c r="J243" s="48">
        <f>IF(OR($A243="",$B243="",$C243=""),"",'MPTO_working_3-way'!G242)</f>
        <v>4.8679441903548879</v>
      </c>
      <c r="K243" s="46">
        <f>IF(OR($A243="",$B243="",$C243=""),"",'OddsRatio_working_3-way'!H242)</f>
        <v>1.8164407720214948</v>
      </c>
      <c r="L243" s="47">
        <f>IF(OR($A243="",$B243="",$C243=""),"",'OddsRatio_working_3-way'!I242)</f>
        <v>4.1368513872404815</v>
      </c>
      <c r="M243" s="48">
        <f>IF(OR($A243="",$B243="",$C243=""),"",'OddsRatio_working_3-way'!J242)</f>
        <v>4.8136378166793525</v>
      </c>
      <c r="N243" s="49">
        <f t="shared" si="42"/>
        <v>54.472378997776637</v>
      </c>
      <c r="O243" s="50">
        <f t="shared" si="43"/>
        <v>24.456986488797675</v>
      </c>
      <c r="P243" s="50">
        <f t="shared" si="44"/>
        <v>21.070634513425691</v>
      </c>
      <c r="Q243" t="s">
        <v>332</v>
      </c>
      <c r="R243" t="s">
        <v>333</v>
      </c>
      <c r="S243" t="s">
        <v>362</v>
      </c>
      <c r="T243" s="52">
        <v>100</v>
      </c>
      <c r="U243" s="52">
        <f t="shared" si="45"/>
        <v>43.181818181818187</v>
      </c>
      <c r="V243" s="52">
        <f t="shared" si="46"/>
        <v>74.489795918367349</v>
      </c>
      <c r="W243" s="52">
        <f t="shared" si="47"/>
        <v>78.021978021978015</v>
      </c>
      <c r="X243" s="52">
        <f t="shared" si="48"/>
        <v>47.488226059654629</v>
      </c>
      <c r="Y243" s="52">
        <f t="shared" si="49"/>
        <v>78.796203796203798</v>
      </c>
      <c r="Z243" s="52">
        <f t="shared" si="50"/>
        <v>82.328385899814478</v>
      </c>
      <c r="AA243" s="52">
        <f t="shared" si="51"/>
        <v>-4.3064078778364419</v>
      </c>
      <c r="AB243" s="52">
        <f t="shared" si="52"/>
        <v>-4.306407877836449</v>
      </c>
      <c r="AC243" s="52">
        <f t="shared" si="53"/>
        <v>-4.3064078778364632</v>
      </c>
      <c r="AF243">
        <v>1.9</v>
      </c>
      <c r="AG243">
        <v>1.95</v>
      </c>
      <c r="AH243" s="59" t="s">
        <v>371</v>
      </c>
      <c r="AJ243" t="s">
        <v>369</v>
      </c>
    </row>
    <row r="244" spans="1:36" ht="15" x14ac:dyDescent="0.25">
      <c r="A244">
        <v>1.43</v>
      </c>
      <c r="B244">
        <v>4.91</v>
      </c>
      <c r="C244">
        <v>7.15</v>
      </c>
      <c r="D244" s="45">
        <f t="shared" si="54"/>
        <v>4.2826826940880025E-2</v>
      </c>
      <c r="E244" s="46">
        <f>IF(OR($A244="",$B244="",$C244=""),"",A244*'MPTO_working_3-way'!$I243)</f>
        <v>1.4912423625254583</v>
      </c>
      <c r="F244" s="47">
        <f>IF(OR($A244="",$B244="",$C244=""),"",B244*'MPTO_working_3-way'!$I243)</f>
        <v>5.1202797202797212</v>
      </c>
      <c r="G244" s="48">
        <f>IF(OR($A244="",$B244="",$C244=""),"",C244*'MPTO_working_3-way'!$I243)</f>
        <v>7.4562118126272923</v>
      </c>
      <c r="H244" s="46">
        <f>IF(OR($A244="",$B244="",$C244=""),"",'MPTO_working_3-way'!E243)</f>
        <v>1.4598005447249696</v>
      </c>
      <c r="I244" s="47">
        <f>IF(OR($A244="",$B244="",$C244=""),"",'MPTO_working_3-way'!F243)</f>
        <v>5.2800992655353083</v>
      </c>
      <c r="J244" s="48">
        <f>IF(OR($A244="",$B244="",$C244=""),"",'MPTO_working_3-way'!G243)</f>
        <v>7.9627641477337203</v>
      </c>
      <c r="K244" s="46">
        <f>IF(OR($A244="",$B244="",$C244=""),"",'OddsRatio_working_3-way'!H243)</f>
        <v>1.4694080793000104</v>
      </c>
      <c r="L244" s="47">
        <f>IF(OR($A244="",$B244="",$C244=""),"",'OddsRatio_working_3-way'!I243)</f>
        <v>5.2683385815419568</v>
      </c>
      <c r="M244" s="48">
        <f>IF(OR($A244="",$B244="",$C244=""),"",'OddsRatio_working_3-way'!J243)</f>
        <v>7.7136271806861982</v>
      </c>
      <c r="N244" s="49">
        <f t="shared" si="42"/>
        <v>67.058180824911233</v>
      </c>
      <c r="O244" s="50">
        <f t="shared" si="43"/>
        <v>19.530183010106526</v>
      </c>
      <c r="P244" s="50">
        <f t="shared" si="44"/>
        <v>13.411636164982244</v>
      </c>
      <c r="Q244" t="s">
        <v>334</v>
      </c>
      <c r="R244" t="s">
        <v>335</v>
      </c>
      <c r="S244" t="s">
        <v>362</v>
      </c>
      <c r="T244" s="52">
        <v>100</v>
      </c>
      <c r="U244" s="52">
        <f t="shared" si="45"/>
        <v>30.069930069930074</v>
      </c>
      <c r="V244" s="52">
        <f t="shared" si="46"/>
        <v>79.633401221995925</v>
      </c>
      <c r="W244" s="52">
        <f t="shared" si="47"/>
        <v>86.013986013985999</v>
      </c>
      <c r="X244" s="52">
        <f t="shared" si="48"/>
        <v>34.352612764018055</v>
      </c>
      <c r="Y244" s="52">
        <f t="shared" si="49"/>
        <v>83.91608391608392</v>
      </c>
      <c r="Z244" s="52">
        <f t="shared" si="50"/>
        <v>90.296668708074009</v>
      </c>
      <c r="AA244" s="52">
        <f t="shared" si="51"/>
        <v>-4.2826826940879812</v>
      </c>
      <c r="AB244" s="52">
        <f t="shared" si="52"/>
        <v>-4.2826826940879954</v>
      </c>
      <c r="AC244" s="52">
        <f t="shared" si="53"/>
        <v>-4.2826826940880096</v>
      </c>
      <c r="AF244">
        <v>1.53</v>
      </c>
      <c r="AG244">
        <v>2.5499999999999998</v>
      </c>
      <c r="AH244" s="59" t="s">
        <v>389</v>
      </c>
      <c r="AJ244" t="s">
        <v>369</v>
      </c>
    </row>
    <row r="245" spans="1:36" ht="15" x14ac:dyDescent="0.25">
      <c r="A245">
        <v>3.06</v>
      </c>
      <c r="B245">
        <v>3.59</v>
      </c>
      <c r="C245">
        <v>2.31</v>
      </c>
      <c r="D245" s="45">
        <f t="shared" si="54"/>
        <v>3.8249350554774075E-2</v>
      </c>
      <c r="E245" s="46">
        <f>IF(OR($A245="",$B245="",$C245=""),"",A245*'MPTO_working_3-way'!$I244)</f>
        <v>3.1770430126976086</v>
      </c>
      <c r="F245" s="47">
        <f>IF(OR($A245="",$B245="",$C245=""),"",B245*'MPTO_working_3-way'!$I244)</f>
        <v>3.7273151684916388</v>
      </c>
      <c r="G245" s="48">
        <f>IF(OR($A245="",$B245="",$C245=""),"",C245*'MPTO_working_3-way'!$I244)</f>
        <v>2.3983559997815282</v>
      </c>
      <c r="H245" s="46">
        <f>IF(OR($A245="",$B245="",$C245=""),"",'MPTO_working_3-way'!E244)</f>
        <v>3.1842306494450363</v>
      </c>
      <c r="I245" s="47">
        <f>IF(OR($A245="",$B245="",$C245=""),"",'MPTO_working_3-way'!F244)</f>
        <v>3.7622024895857082</v>
      </c>
      <c r="J245" s="48">
        <f>IF(OR($A245="",$B245="",$C245=""),"",'MPTO_working_3-way'!G244)</f>
        <v>2.380098665729744</v>
      </c>
      <c r="K245" s="46">
        <f>IF(OR($A245="",$B245="",$C245=""),"",'OddsRatio_working_3-way'!H244)</f>
        <v>3.1827971003715354</v>
      </c>
      <c r="L245" s="47">
        <f>IF(OR($A245="",$B245="",$C245=""),"",'OddsRatio_working_3-way'!I244)</f>
        <v>3.744390529107902</v>
      </c>
      <c r="M245" s="48">
        <f>IF(OR($A245="",$B245="",$C245=""),"",'OddsRatio_working_3-way'!J244)</f>
        <v>2.388089418197433</v>
      </c>
      <c r="N245" s="49">
        <f t="shared" si="42"/>
        <v>31.475809298247615</v>
      </c>
      <c r="O245" s="50">
        <f t="shared" si="43"/>
        <v>26.828962800177631</v>
      </c>
      <c r="P245" s="50">
        <f t="shared" si="44"/>
        <v>41.695227901574754</v>
      </c>
      <c r="Q245" t="s">
        <v>336</v>
      </c>
      <c r="R245" t="s">
        <v>337</v>
      </c>
      <c r="S245" t="s">
        <v>362</v>
      </c>
      <c r="T245" s="52">
        <v>100</v>
      </c>
      <c r="U245" s="52">
        <f t="shared" ref="U245:U288" si="55">(1/A245)*((T245*A245)-T245)</f>
        <v>67.320261437908499</v>
      </c>
      <c r="V245" s="52">
        <f t="shared" ref="V245:V288" si="56">(1/B245)*((T245*B245)-T245)</f>
        <v>72.14484679665739</v>
      </c>
      <c r="W245" s="52">
        <f t="shared" ref="W245:W288" si="57">(1/C245)*((T245*C245)-T245)</f>
        <v>56.709956709956707</v>
      </c>
      <c r="X245" s="52">
        <f t="shared" ref="X245:X288" si="58">((1/B245)+(1/C245))*T245</f>
        <v>71.14519649338591</v>
      </c>
      <c r="Y245" s="52">
        <f t="shared" ref="Y245:Y288" si="59">((1/A245)+(1/C245))*T245</f>
        <v>75.969781852134787</v>
      </c>
      <c r="Z245" s="52">
        <f t="shared" ref="Z245:Z288" si="60">((1/A245)+(1/B245))*T245</f>
        <v>60.534891765434118</v>
      </c>
      <c r="AA245" s="52">
        <f t="shared" ref="AA245:AA288" si="61">U245-X245</f>
        <v>-3.8249350554774111</v>
      </c>
      <c r="AB245" s="52">
        <f t="shared" ref="AB245:AB288" si="62">V245-Y245</f>
        <v>-3.8249350554773969</v>
      </c>
      <c r="AC245" s="52">
        <f t="shared" ref="AC245:AC288" si="63">W245-Z245</f>
        <v>-3.8249350554774111</v>
      </c>
      <c r="AF245">
        <v>1.91</v>
      </c>
      <c r="AG245">
        <v>1.94</v>
      </c>
      <c r="AH245" s="59" t="s">
        <v>382</v>
      </c>
      <c r="AJ245" t="s">
        <v>369</v>
      </c>
    </row>
    <row r="246" spans="1:36" ht="15" x14ac:dyDescent="0.25">
      <c r="A246">
        <v>3.48</v>
      </c>
      <c r="B246">
        <v>3.59</v>
      </c>
      <c r="C246">
        <v>2.11</v>
      </c>
      <c r="D246" s="45">
        <f t="shared" si="54"/>
        <v>3.9841503161606173E-2</v>
      </c>
      <c r="E246" s="46">
        <f>IF(OR($A246="",$B246="",$C246=""),"",A246*'MPTO_working_3-way'!$I245)</f>
        <v>3.6186484310023896</v>
      </c>
      <c r="F246" s="47">
        <f>IF(OR($A246="",$B246="",$C246=""),"",B246*'MPTO_working_3-way'!$I245)</f>
        <v>3.7330309963501662</v>
      </c>
      <c r="G246" s="48">
        <f>IF(OR($A246="",$B246="",$C246=""),"",C246*'MPTO_working_3-way'!$I245)</f>
        <v>2.1940655716709889</v>
      </c>
      <c r="H246" s="46">
        <f>IF(OR($A246="",$B246="",$C246=""),"",'MPTO_working_3-way'!E245)</f>
        <v>3.6486253954655923</v>
      </c>
      <c r="I246" s="47">
        <f>IF(OR($A246="",$B246="",$C246=""),"",'MPTO_working_3-way'!F245)</f>
        <v>3.7697293832173586</v>
      </c>
      <c r="J246" s="48">
        <f>IF(OR($A246="",$B246="",$C246=""),"",'MPTO_working_3-way'!G245)</f>
        <v>2.170830708160826</v>
      </c>
      <c r="K246" s="46">
        <f>IF(OR($A246="",$B246="",$C246=""),"",'OddsRatio_working_3-way'!H245)</f>
        <v>3.6369825310333748</v>
      </c>
      <c r="L246" s="47">
        <f>IF(OR($A246="",$B246="",$C246=""),"",'OddsRatio_working_3-way'!I245)</f>
        <v>3.7539454658775968</v>
      </c>
      <c r="M246" s="48">
        <f>IF(OR($A246="",$B246="",$C246=""),"",'OddsRatio_working_3-way'!J245)</f>
        <v>2.18026234251897</v>
      </c>
      <c r="N246" s="49">
        <f t="shared" si="42"/>
        <v>27.63462710089782</v>
      </c>
      <c r="O246" s="50">
        <f t="shared" si="43"/>
        <v>26.787883652123789</v>
      </c>
      <c r="P246" s="50">
        <f t="shared" si="44"/>
        <v>45.577489246978395</v>
      </c>
      <c r="Q246" t="s">
        <v>338</v>
      </c>
      <c r="R246" t="s">
        <v>339</v>
      </c>
      <c r="S246" t="s">
        <v>362</v>
      </c>
      <c r="T246" s="52">
        <v>100</v>
      </c>
      <c r="U246" s="52">
        <f t="shared" si="55"/>
        <v>71.264367816091948</v>
      </c>
      <c r="V246" s="52">
        <f t="shared" si="56"/>
        <v>72.14484679665739</v>
      </c>
      <c r="W246" s="52">
        <f t="shared" si="57"/>
        <v>52.606635071090047</v>
      </c>
      <c r="X246" s="52">
        <f t="shared" si="58"/>
        <v>75.24851813225257</v>
      </c>
      <c r="Y246" s="52">
        <f t="shared" si="59"/>
        <v>76.128997112817999</v>
      </c>
      <c r="Z246" s="52">
        <f t="shared" si="60"/>
        <v>56.590785387250662</v>
      </c>
      <c r="AA246" s="52">
        <f t="shared" si="61"/>
        <v>-3.9841503161606227</v>
      </c>
      <c r="AB246" s="52">
        <f t="shared" si="62"/>
        <v>-3.9841503161606084</v>
      </c>
      <c r="AC246" s="52">
        <f t="shared" si="63"/>
        <v>-3.9841503161606155</v>
      </c>
      <c r="AF246">
        <v>1.84</v>
      </c>
      <c r="AG246">
        <v>2.02</v>
      </c>
      <c r="AH246" s="59" t="s">
        <v>390</v>
      </c>
      <c r="AJ246" t="s">
        <v>369</v>
      </c>
    </row>
    <row r="247" spans="1:36" ht="15" x14ac:dyDescent="0.25">
      <c r="A247">
        <v>1.93</v>
      </c>
      <c r="B247">
        <v>3.71</v>
      </c>
      <c r="C247">
        <v>3.8</v>
      </c>
      <c r="D247" s="45">
        <f t="shared" si="54"/>
        <v>5.0834388738490111E-2</v>
      </c>
      <c r="E247" s="46">
        <f>IF(OR($A247="",$B247="",$C247=""),"",A247*'MPTO_working_3-way'!$I246)</f>
        <v>2.0281103702652858</v>
      </c>
      <c r="F247" s="47">
        <f>IF(OR($A247="",$B247="",$C247=""),"",B247*'MPTO_working_3-way'!$I246)</f>
        <v>3.8985955822197984</v>
      </c>
      <c r="G247" s="48">
        <f>IF(OR($A247="",$B247="",$C247=""),"",C247*'MPTO_working_3-way'!$I246)</f>
        <v>3.9931706772062623</v>
      </c>
      <c r="H247" s="46">
        <f>IF(OR($A247="",$B247="",$C247=""),"",'MPTO_working_3-way'!E246)</f>
        <v>1.9952516252416233</v>
      </c>
      <c r="I247" s="47">
        <f>IF(OR($A247="",$B247="",$C247=""),"",'MPTO_working_3-way'!F246)</f>
        <v>3.9588754750509727</v>
      </c>
      <c r="J247" s="48">
        <f>IF(OR($A247="",$B247="",$C247=""),"",'MPTO_working_3-way'!G246)</f>
        <v>4.061522340322842</v>
      </c>
      <c r="K247" s="46">
        <f>IF(OR($A247="",$B247="",$C247=""),"",'OddsRatio_working_3-way'!H246)</f>
        <v>2.0077280777822932</v>
      </c>
      <c r="L247" s="47">
        <f>IF(OR($A247="",$B247="",$C247=""),"",'OddsRatio_working_3-way'!I246)</f>
        <v>3.9364979470860391</v>
      </c>
      <c r="M247" s="48">
        <f>IF(OR($A247="",$B247="",$C247=""),"",'OddsRatio_working_3-way'!J246)</f>
        <v>4.0340200191294873</v>
      </c>
      <c r="N247" s="49">
        <f t="shared" si="42"/>
        <v>49.306981250196728</v>
      </c>
      <c r="O247" s="50">
        <f t="shared" si="43"/>
        <v>25.650262483255982</v>
      </c>
      <c r="P247" s="50">
        <f t="shared" si="44"/>
        <v>25.04275626654729</v>
      </c>
      <c r="Q247" t="s">
        <v>340</v>
      </c>
      <c r="R247" t="s">
        <v>341</v>
      </c>
      <c r="S247" t="s">
        <v>362</v>
      </c>
      <c r="T247" s="52">
        <v>100</v>
      </c>
      <c r="U247" s="52">
        <f t="shared" si="55"/>
        <v>48.186528497409334</v>
      </c>
      <c r="V247" s="52">
        <f t="shared" si="56"/>
        <v>73.045822102425873</v>
      </c>
      <c r="W247" s="52">
        <f t="shared" si="57"/>
        <v>73.68421052631578</v>
      </c>
      <c r="X247" s="52">
        <f t="shared" si="58"/>
        <v>53.269967371258332</v>
      </c>
      <c r="Y247" s="52">
        <f t="shared" si="59"/>
        <v>78.129260976274878</v>
      </c>
      <c r="Z247" s="52">
        <f t="shared" si="60"/>
        <v>78.767649400164814</v>
      </c>
      <c r="AA247" s="52">
        <f t="shared" si="61"/>
        <v>-5.0834388738489977</v>
      </c>
      <c r="AB247" s="52">
        <f t="shared" si="62"/>
        <v>-5.0834388738490048</v>
      </c>
      <c r="AC247" s="52">
        <f t="shared" si="63"/>
        <v>-5.0834388738490333</v>
      </c>
      <c r="AF247">
        <v>1.96</v>
      </c>
      <c r="AG247">
        <v>1.86</v>
      </c>
      <c r="AH247" s="59" t="s">
        <v>374</v>
      </c>
      <c r="AJ247" t="s">
        <v>270</v>
      </c>
    </row>
    <row r="248" spans="1:36" ht="15" x14ac:dyDescent="0.25">
      <c r="A248">
        <v>2.85</v>
      </c>
      <c r="B248">
        <v>4.4000000000000004</v>
      </c>
      <c r="C248">
        <v>2.12</v>
      </c>
      <c r="D248" s="45">
        <f t="shared" si="54"/>
        <v>4.9848033462730479E-2</v>
      </c>
      <c r="E248" s="46">
        <f>IF(OR($A248="",$B248="",$C248=""),"",A248*'MPTO_working_3-way'!$I247)</f>
        <v>2.9920668953687821</v>
      </c>
      <c r="F248" s="47">
        <f>IF(OR($A248="",$B248="",$C248=""),"",B248*'MPTO_working_3-way'!$I247)</f>
        <v>4.6193313472360149</v>
      </c>
      <c r="G248" s="48">
        <f>IF(OR($A248="",$B248="",$C248=""),"",C248*'MPTO_working_3-way'!$I247)</f>
        <v>2.2256778309409886</v>
      </c>
      <c r="H248" s="46">
        <f>IF(OR($A248="",$B248="",$C248=""),"",'MPTO_working_3-way'!E247)</f>
        <v>2.9916725434003033</v>
      </c>
      <c r="I248" s="47">
        <f>IF(OR($A248="",$B248="",$C248=""),"",'MPTO_working_3-way'!F247)</f>
        <v>4.7470596638255316</v>
      </c>
      <c r="J248" s="48">
        <f>IF(OR($A248="",$B248="",$C248=""),"",'MPTO_working_3-way'!G247)</f>
        <v>2.1974056889692184</v>
      </c>
      <c r="K248" s="46">
        <f>IF(OR($A248="",$B248="",$C248=""),"",'OddsRatio_working_3-way'!H247)</f>
        <v>2.9985241066697768</v>
      </c>
      <c r="L248" s="47">
        <f>IF(OR($A248="",$B248="",$C248=""),"",'OddsRatio_working_3-way'!I247)</f>
        <v>4.6729632230687796</v>
      </c>
      <c r="M248" s="48">
        <f>IF(OR($A248="",$B248="",$C248=""),"",'OddsRatio_working_3-way'!J247)</f>
        <v>2.2099172970108922</v>
      </c>
      <c r="N248" s="49">
        <f t="shared" si="42"/>
        <v>33.42171264779649</v>
      </c>
      <c r="O248" s="50">
        <f t="shared" si="43"/>
        <v>21.648154783231817</v>
      </c>
      <c r="P248" s="50">
        <f t="shared" si="44"/>
        <v>44.9301325689717</v>
      </c>
      <c r="Q248" t="s">
        <v>342</v>
      </c>
      <c r="R248" t="s">
        <v>343</v>
      </c>
      <c r="S248" t="s">
        <v>362</v>
      </c>
      <c r="T248" s="52">
        <v>100</v>
      </c>
      <c r="U248" s="52">
        <f t="shared" si="55"/>
        <v>64.912280701754383</v>
      </c>
      <c r="V248" s="52">
        <f t="shared" si="56"/>
        <v>77.27272727272728</v>
      </c>
      <c r="W248" s="52">
        <f t="shared" si="57"/>
        <v>52.830188679245275</v>
      </c>
      <c r="X248" s="52">
        <f t="shared" si="58"/>
        <v>69.897084048027438</v>
      </c>
      <c r="Y248" s="52">
        <f t="shared" si="59"/>
        <v>82.25753061900032</v>
      </c>
      <c r="Z248" s="52">
        <f t="shared" si="60"/>
        <v>57.814992025518343</v>
      </c>
      <c r="AA248" s="52">
        <f t="shared" si="61"/>
        <v>-4.9848033462730541</v>
      </c>
      <c r="AB248" s="52">
        <f t="shared" si="62"/>
        <v>-4.9848033462730399</v>
      </c>
      <c r="AC248" s="52">
        <f t="shared" si="63"/>
        <v>-4.9848033462730683</v>
      </c>
      <c r="AF248">
        <v>1.7</v>
      </c>
      <c r="AG248">
        <v>2.15</v>
      </c>
      <c r="AH248" s="59" t="s">
        <v>391</v>
      </c>
      <c r="AJ248" t="s">
        <v>270</v>
      </c>
    </row>
    <row r="249" spans="1:36" ht="15" x14ac:dyDescent="0.25">
      <c r="A249">
        <v>2.9</v>
      </c>
      <c r="B249">
        <v>3.61</v>
      </c>
      <c r="C249">
        <v>2.34</v>
      </c>
      <c r="D249" s="45">
        <f t="shared" si="54"/>
        <v>4.918632380663146E-2</v>
      </c>
      <c r="E249" s="46">
        <f>IF(OR($A249="",$B249="",$C249=""),"",A249*'MPTO_working_3-way'!$I248)</f>
        <v>3.0426403390392309</v>
      </c>
      <c r="F249" s="47">
        <f>IF(OR($A249="",$B249="",$C249=""),"",B249*'MPTO_working_3-way'!$I248)</f>
        <v>3.7875626289419393</v>
      </c>
      <c r="G249" s="48">
        <f>IF(OR($A249="",$B249="",$C249=""),"",C249*'MPTO_working_3-way'!$I248)</f>
        <v>2.4550959977075175</v>
      </c>
      <c r="H249" s="46">
        <f>IF(OR($A249="",$B249="",$C249=""),"",'MPTO_working_3-way'!E248)</f>
        <v>3.0447689588627709</v>
      </c>
      <c r="I249" s="47">
        <f>IF(OR($A249="",$B249="",$C249=""),"",'MPTO_working_3-way'!F248)</f>
        <v>3.8371090572472495</v>
      </c>
      <c r="J249" s="48">
        <f>IF(OR($A249="",$B249="",$C249=""),"",'MPTO_working_3-way'!G248)</f>
        <v>2.4333565326338666</v>
      </c>
      <c r="K249" s="46">
        <f>IF(OR($A249="",$B249="",$C249=""),"",'OddsRatio_working_3-way'!H248)</f>
        <v>3.0462066924490583</v>
      </c>
      <c r="L249" s="47">
        <f>IF(OR($A249="",$B249="",$C249=""),"",'OddsRatio_working_3-way'!I248)</f>
        <v>3.8108418248905487</v>
      </c>
      <c r="M249" s="48">
        <f>IF(OR($A249="",$B249="",$C249=""),"",'OddsRatio_working_3-way'!J248)</f>
        <v>2.4431141936219674</v>
      </c>
      <c r="N249" s="49">
        <f t="shared" si="42"/>
        <v>32.866191484063748</v>
      </c>
      <c r="O249" s="50">
        <f t="shared" si="43"/>
        <v>26.402203685258961</v>
      </c>
      <c r="P249" s="50">
        <f t="shared" si="44"/>
        <v>40.731604830677284</v>
      </c>
      <c r="Q249" t="s">
        <v>344</v>
      </c>
      <c r="R249" t="s">
        <v>345</v>
      </c>
      <c r="S249" t="s">
        <v>362</v>
      </c>
      <c r="T249" s="52">
        <v>100</v>
      </c>
      <c r="U249" s="52">
        <f t="shared" si="55"/>
        <v>65.517241379310349</v>
      </c>
      <c r="V249" s="52">
        <f t="shared" si="56"/>
        <v>72.29916897506925</v>
      </c>
      <c r="W249" s="52">
        <f t="shared" si="57"/>
        <v>57.264957264957268</v>
      </c>
      <c r="X249" s="52">
        <f t="shared" si="58"/>
        <v>70.435873759973489</v>
      </c>
      <c r="Y249" s="52">
        <f t="shared" si="59"/>
        <v>77.217801355732391</v>
      </c>
      <c r="Z249" s="52">
        <f t="shared" si="60"/>
        <v>62.183589645620408</v>
      </c>
      <c r="AA249" s="52">
        <f t="shared" si="61"/>
        <v>-4.9186323806631407</v>
      </c>
      <c r="AB249" s="52">
        <f t="shared" si="62"/>
        <v>-4.9186323806631407</v>
      </c>
      <c r="AC249" s="52">
        <f t="shared" si="63"/>
        <v>-4.9186323806631407</v>
      </c>
      <c r="AF249">
        <v>1.8</v>
      </c>
      <c r="AG249">
        <v>2.0299999999999998</v>
      </c>
      <c r="AH249" s="59" t="s">
        <v>382</v>
      </c>
      <c r="AJ249" t="s">
        <v>270</v>
      </c>
    </row>
    <row r="250" spans="1:36" ht="15" x14ac:dyDescent="0.25">
      <c r="A250">
        <v>6.79</v>
      </c>
      <c r="B250">
        <v>4.97</v>
      </c>
      <c r="C250">
        <v>1.41</v>
      </c>
      <c r="D250" s="45">
        <f t="shared" si="54"/>
        <v>5.7702506624156769E-2</v>
      </c>
      <c r="E250" s="46">
        <f>IF(OR($A250="",$B250="",$C250=""),"",A250*'MPTO_working_3-way'!$I249)</f>
        <v>7.1818000199780245</v>
      </c>
      <c r="F250" s="47">
        <f>IF(OR($A250="",$B250="",$C250=""),"",B250*'MPTO_working_3-way'!$I249)</f>
        <v>5.2567814579220586</v>
      </c>
      <c r="G250" s="48">
        <f>IF(OR($A250="",$B250="",$C250=""),"",C250*'MPTO_working_3-way'!$I249)</f>
        <v>1.4913605343400609</v>
      </c>
      <c r="H250" s="46">
        <f>IF(OR($A250="",$B250="",$C250=""),"",'MPTO_working_3-way'!E249)</f>
        <v>7.8099839567625384</v>
      </c>
      <c r="I250" s="47">
        <f>IF(OR($A250="",$B250="",$C250=""),"",'MPTO_working_3-way'!F249)</f>
        <v>5.4953184820051586</v>
      </c>
      <c r="J250" s="48">
        <f>IF(OR($A250="",$B250="",$C250=""),"",'MPTO_working_3-way'!G249)</f>
        <v>1.4493054211625782</v>
      </c>
      <c r="K250" s="46">
        <f>IF(OR($A250="",$B250="",$C250=""),"",'OddsRatio_working_3-way'!H249)</f>
        <v>7.5188416284785839</v>
      </c>
      <c r="L250" s="47">
        <f>IF(OR($A250="",$B250="",$C250=""),"",'OddsRatio_working_3-way'!I249)</f>
        <v>5.4697411511329825</v>
      </c>
      <c r="M250" s="48">
        <f>IF(OR($A250="",$B250="",$C250=""),"",'OddsRatio_working_3-way'!J249)</f>
        <v>1.4616105470943384</v>
      </c>
      <c r="N250" s="49">
        <f t="shared" si="42"/>
        <v>13.924085845028303</v>
      </c>
      <c r="O250" s="50">
        <f t="shared" si="43"/>
        <v>19.023046858700642</v>
      </c>
      <c r="P250" s="50">
        <f t="shared" si="44"/>
        <v>67.05286729627106</v>
      </c>
      <c r="Q250" t="s">
        <v>346</v>
      </c>
      <c r="R250" t="s">
        <v>347</v>
      </c>
      <c r="S250" t="s">
        <v>362</v>
      </c>
      <c r="T250" s="52">
        <v>100</v>
      </c>
      <c r="U250" s="52">
        <f t="shared" si="55"/>
        <v>85.272459499263618</v>
      </c>
      <c r="V250" s="52">
        <f t="shared" si="56"/>
        <v>79.879275653923543</v>
      </c>
      <c r="W250" s="52">
        <f t="shared" si="57"/>
        <v>29.078014184397166</v>
      </c>
      <c r="X250" s="52">
        <f t="shared" si="58"/>
        <v>91.042710161679295</v>
      </c>
      <c r="Y250" s="52">
        <f t="shared" si="59"/>
        <v>85.64952631633922</v>
      </c>
      <c r="Z250" s="52">
        <f t="shared" si="60"/>
        <v>34.848264846812839</v>
      </c>
      <c r="AA250" s="52">
        <f t="shared" si="61"/>
        <v>-5.7702506624156769</v>
      </c>
      <c r="AB250" s="52">
        <f t="shared" si="62"/>
        <v>-5.7702506624156769</v>
      </c>
      <c r="AC250" s="52">
        <f t="shared" si="63"/>
        <v>-5.7702506624156733</v>
      </c>
      <c r="AF250">
        <v>1.55</v>
      </c>
      <c r="AG250">
        <v>2.46</v>
      </c>
      <c r="AH250" s="59" t="s">
        <v>377</v>
      </c>
      <c r="AJ250" t="s">
        <v>270</v>
      </c>
    </row>
    <row r="251" spans="1:36" ht="15" x14ac:dyDescent="0.25">
      <c r="A251">
        <v>2.2000000000000002</v>
      </c>
      <c r="B251">
        <v>3.42</v>
      </c>
      <c r="C251">
        <v>3.41</v>
      </c>
      <c r="D251" s="45">
        <f t="shared" si="54"/>
        <v>4.0198247328977255E-2</v>
      </c>
      <c r="E251" s="46">
        <f>IF(OR($A251="",$B251="",$C251=""),"",A251*'MPTO_working_3-way'!$I250)</f>
        <v>2.2884361441237502</v>
      </c>
      <c r="F251" s="47">
        <f>IF(OR($A251="",$B251="",$C251=""),"",B251*'MPTO_working_3-way'!$I250)</f>
        <v>3.5574780058651023</v>
      </c>
      <c r="G251" s="48">
        <f>IF(OR($A251="",$B251="",$C251=""),"",C251*'MPTO_working_3-way'!$I250)</f>
        <v>3.5470760233918126</v>
      </c>
      <c r="H251" s="46">
        <f>IF(OR($A251="",$B251="",$C251=""),"",'MPTO_working_3-way'!E250)</f>
        <v>2.2668230293763201</v>
      </c>
      <c r="I251" s="47">
        <f>IF(OR($A251="",$B251="",$C251=""),"",'MPTO_working_3-way'!F250)</f>
        <v>3.5842519362373473</v>
      </c>
      <c r="J251" s="48">
        <f>IF(OR($A251="",$B251="",$C251=""),"",'MPTO_working_3-way'!G250)</f>
        <v>3.5732698749897862</v>
      </c>
      <c r="K251" s="46">
        <f>IF(OR($A251="",$B251="",$C251=""),"",'OddsRatio_working_3-way'!H250)</f>
        <v>2.2758321645443012</v>
      </c>
      <c r="L251" s="47">
        <f>IF(OR($A251="",$B251="",$C251=""),"",'OddsRatio_working_3-way'!I250)</f>
        <v>3.5729281984976726</v>
      </c>
      <c r="M251" s="48">
        <f>IF(OR($A251="",$B251="",$C251=""),"",'OddsRatio_working_3-way'!J250)</f>
        <v>3.562296263793137</v>
      </c>
      <c r="N251" s="49">
        <f t="shared" ref="N251:N288" si="64">(1/E251)* 100</f>
        <v>43.697963894155471</v>
      </c>
      <c r="O251" s="50">
        <f t="shared" ref="O251:O288" si="65">(1/F251)* 100</f>
        <v>28.109801335421647</v>
      </c>
      <c r="P251" s="50">
        <f t="shared" ref="P251:P288" si="66">(1/G251)* 100</f>
        <v>28.192234770422886</v>
      </c>
      <c r="Q251" t="s">
        <v>130</v>
      </c>
      <c r="R251" t="s">
        <v>348</v>
      </c>
      <c r="S251" t="s">
        <v>362</v>
      </c>
      <c r="T251" s="52">
        <v>100</v>
      </c>
      <c r="U251" s="52">
        <f t="shared" si="55"/>
        <v>54.545454545454554</v>
      </c>
      <c r="V251" s="52">
        <f t="shared" si="56"/>
        <v>70.760233918128648</v>
      </c>
      <c r="W251" s="52">
        <f t="shared" si="57"/>
        <v>70.674486803519059</v>
      </c>
      <c r="X251" s="52">
        <f t="shared" si="58"/>
        <v>58.565279278352278</v>
      </c>
      <c r="Y251" s="52">
        <f t="shared" si="59"/>
        <v>74.780058651026394</v>
      </c>
      <c r="Z251" s="52">
        <f t="shared" si="60"/>
        <v>74.694311536416791</v>
      </c>
      <c r="AA251" s="52">
        <f t="shared" si="61"/>
        <v>-4.0198247328977246</v>
      </c>
      <c r="AB251" s="52">
        <f t="shared" si="62"/>
        <v>-4.0198247328977459</v>
      </c>
      <c r="AC251" s="52">
        <f t="shared" si="63"/>
        <v>-4.0198247328977317</v>
      </c>
      <c r="AF251">
        <v>1.63</v>
      </c>
      <c r="AG251">
        <v>2.3199999999999998</v>
      </c>
      <c r="AH251" s="59" t="s">
        <v>379</v>
      </c>
      <c r="AJ251" t="s">
        <v>271</v>
      </c>
    </row>
    <row r="252" spans="1:36" ht="15" x14ac:dyDescent="0.25">
      <c r="A252">
        <v>3.16</v>
      </c>
      <c r="B252">
        <v>3.7</v>
      </c>
      <c r="C252">
        <v>2.21</v>
      </c>
      <c r="D252" s="45">
        <f t="shared" si="54"/>
        <v>3.9214654255607329E-2</v>
      </c>
      <c r="E252" s="46">
        <f>IF(OR($A252="",$B252="",$C252=""),"",A252*'MPTO_working_3-way'!$I251)</f>
        <v>3.2839183074477192</v>
      </c>
      <c r="F252" s="47">
        <f>IF(OR($A252="",$B252="",$C252=""),"",B252*'MPTO_working_3-way'!$I251)</f>
        <v>3.8450942207457475</v>
      </c>
      <c r="G252" s="48">
        <f>IF(OR($A252="",$B252="",$C252=""),"",C252*'MPTO_working_3-way'!$I251)</f>
        <v>2.2966643859048923</v>
      </c>
      <c r="H252" s="46">
        <f>IF(OR($A252="",$B252="",$C252=""),"",'MPTO_working_3-way'!E251)</f>
        <v>3.2961511575101667</v>
      </c>
      <c r="I252" s="47">
        <f>IF(OR($A252="",$B252="",$C252=""),"",'MPTO_working_3-way'!F251)</f>
        <v>3.8880442502377432</v>
      </c>
      <c r="J252" s="48">
        <f>IF(OR($A252="",$B252="",$C252=""),"",'MPTO_working_3-way'!G251)</f>
        <v>2.2757419254833438</v>
      </c>
      <c r="K252" s="46">
        <f>IF(OR($A252="",$B252="",$C252=""),"",'OddsRatio_working_3-way'!H251)</f>
        <v>3.2931931064795248</v>
      </c>
      <c r="L252" s="47">
        <f>IF(OR($A252="",$B252="",$C252=""),"",'OddsRatio_working_3-way'!I251)</f>
        <v>3.8664913830994059</v>
      </c>
      <c r="M252" s="48">
        <f>IF(OR($A252="",$B252="",$C252=""),"",'OddsRatio_working_3-way'!J251)</f>
        <v>2.2846128050186221</v>
      </c>
      <c r="N252" s="49">
        <f t="shared" si="64"/>
        <v>30.451427422298028</v>
      </c>
      <c r="O252" s="50">
        <f t="shared" si="65"/>
        <v>26.007165041746422</v>
      </c>
      <c r="P252" s="50">
        <f t="shared" si="66"/>
        <v>43.54140753595555</v>
      </c>
      <c r="Q252" t="s">
        <v>126</v>
      </c>
      <c r="R252" t="s">
        <v>129</v>
      </c>
      <c r="S252" t="s">
        <v>362</v>
      </c>
      <c r="T252" s="52">
        <v>100</v>
      </c>
      <c r="U252" s="52">
        <f t="shared" si="55"/>
        <v>68.35443037974683</v>
      </c>
      <c r="V252" s="52">
        <f t="shared" si="56"/>
        <v>72.972972972972968</v>
      </c>
      <c r="W252" s="52">
        <f t="shared" si="57"/>
        <v>54.751131221719454</v>
      </c>
      <c r="X252" s="52">
        <f t="shared" si="58"/>
        <v>72.27589580530757</v>
      </c>
      <c r="Y252" s="52">
        <f t="shared" si="59"/>
        <v>76.894438398533708</v>
      </c>
      <c r="Z252" s="52">
        <f t="shared" si="60"/>
        <v>58.672596647280187</v>
      </c>
      <c r="AA252" s="52">
        <f t="shared" si="61"/>
        <v>-3.92146542556074</v>
      </c>
      <c r="AB252" s="52">
        <f t="shared" si="62"/>
        <v>-3.92146542556074</v>
      </c>
      <c r="AC252" s="52">
        <f t="shared" si="63"/>
        <v>-3.9214654255607329</v>
      </c>
      <c r="AF252">
        <v>1.78</v>
      </c>
      <c r="AG252">
        <v>2.08</v>
      </c>
      <c r="AH252" s="59" t="s">
        <v>381</v>
      </c>
      <c r="AJ252" t="s">
        <v>271</v>
      </c>
    </row>
    <row r="253" spans="1:36" ht="15" x14ac:dyDescent="0.25">
      <c r="A253">
        <v>2.04</v>
      </c>
      <c r="B253">
        <v>3.58</v>
      </c>
      <c r="C253">
        <v>3.7</v>
      </c>
      <c r="D253" s="45">
        <f t="shared" si="54"/>
        <v>3.9795957640190283E-2</v>
      </c>
      <c r="E253" s="46">
        <f>IF(OR($A253="",$B253="",$C253=""),"",A253*'MPTO_working_3-way'!$I252)</f>
        <v>2.1211837535859881</v>
      </c>
      <c r="F253" s="47">
        <f>IF(OR($A253="",$B253="",$C253=""),"",B253*'MPTO_working_3-way'!$I252)</f>
        <v>3.7224695283518812</v>
      </c>
      <c r="G253" s="48">
        <f>IF(OR($A253="",$B253="",$C253=""),"",C253*'MPTO_working_3-way'!$I252)</f>
        <v>3.8472450432687042</v>
      </c>
      <c r="H253" s="46">
        <f>IF(OR($A253="",$B253="",$C253=""),"",'MPTO_working_3-way'!E252)</f>
        <v>2.0967404191746866</v>
      </c>
      <c r="I253" s="47">
        <f>IF(OR($A253="",$B253="",$C253=""),"",'MPTO_working_3-way'!F252)</f>
        <v>3.7584901041512118</v>
      </c>
      <c r="J253" s="48">
        <f>IF(OR($A253="",$B253="",$C253=""),"",'MPTO_working_3-way'!G252)</f>
        <v>3.8909756247408116</v>
      </c>
      <c r="K253" s="46">
        <f>IF(OR($A253="",$B253="",$C253=""),"",'OddsRatio_working_3-way'!H252)</f>
        <v>2.106443261799229</v>
      </c>
      <c r="L253" s="47">
        <f>IF(OR($A253="",$B253="",$C253=""),"",'OddsRatio_working_3-way'!I252)</f>
        <v>3.744830399463472</v>
      </c>
      <c r="M253" s="48">
        <f>IF(OR($A253="",$B253="",$C253=""),"",'OddsRatio_working_3-way'!J252)</f>
        <v>3.8724969296710756</v>
      </c>
      <c r="N253" s="49">
        <f t="shared" si="64"/>
        <v>47.143487607306071</v>
      </c>
      <c r="O253" s="50">
        <f t="shared" si="65"/>
        <v>26.863886792990048</v>
      </c>
      <c r="P253" s="50">
        <f t="shared" si="66"/>
        <v>25.992625599703885</v>
      </c>
      <c r="Q253" t="s">
        <v>349</v>
      </c>
      <c r="R253" t="s">
        <v>350</v>
      </c>
      <c r="S253" t="s">
        <v>363</v>
      </c>
      <c r="T253" s="52">
        <v>100</v>
      </c>
      <c r="U253" s="52">
        <f t="shared" si="55"/>
        <v>50.980392156862742</v>
      </c>
      <c r="V253" s="52">
        <f t="shared" si="56"/>
        <v>72.067039106145245</v>
      </c>
      <c r="W253" s="52">
        <f t="shared" si="57"/>
        <v>72.972972972972968</v>
      </c>
      <c r="X253" s="52">
        <f t="shared" si="58"/>
        <v>54.959987920881773</v>
      </c>
      <c r="Y253" s="52">
        <f t="shared" si="59"/>
        <v>76.046634870164269</v>
      </c>
      <c r="Z253" s="52">
        <f t="shared" si="60"/>
        <v>76.952568736992006</v>
      </c>
      <c r="AA253" s="52">
        <f t="shared" si="61"/>
        <v>-3.9795957640190309</v>
      </c>
      <c r="AB253" s="52">
        <f t="shared" si="62"/>
        <v>-3.9795957640190238</v>
      </c>
      <c r="AC253" s="52">
        <f t="shared" si="63"/>
        <v>-3.979595764019038</v>
      </c>
      <c r="AF253">
        <v>1.99</v>
      </c>
      <c r="AG253">
        <v>1.87</v>
      </c>
      <c r="AH253" s="59" t="s">
        <v>378</v>
      </c>
      <c r="AJ253" t="s">
        <v>366</v>
      </c>
    </row>
    <row r="254" spans="1:36" ht="15" x14ac:dyDescent="0.25">
      <c r="A254">
        <v>1.29</v>
      </c>
      <c r="B254">
        <v>5.88</v>
      </c>
      <c r="C254">
        <v>10.36</v>
      </c>
      <c r="D254" s="45">
        <f t="shared" si="54"/>
        <v>4.1786922185593101E-2</v>
      </c>
      <c r="E254" s="46">
        <f>IF(OR($A254="",$B254="",$C254=""),"",A254*'MPTO_working_3-way'!$I253)</f>
        <v>1.3439051296194151</v>
      </c>
      <c r="F254" s="47">
        <f>IF(OR($A254="",$B254="",$C254=""),"",B254*'MPTO_working_3-way'!$I253)</f>
        <v>6.1257071024512877</v>
      </c>
      <c r="G254" s="48">
        <f>IF(OR($A254="",$B254="",$C254=""),"",C254*'MPTO_working_3-way'!$I253)</f>
        <v>10.792912513842744</v>
      </c>
      <c r="H254" s="46">
        <f>IF(OR($A254="",$B254="",$C254=""),"",'MPTO_working_3-way'!E253)</f>
        <v>1.3136033190608225</v>
      </c>
      <c r="I254" s="47">
        <f>IF(OR($A254="",$B254="",$C254=""),"",'MPTO_working_3-way'!F253)</f>
        <v>6.4045476120928848</v>
      </c>
      <c r="J254" s="48">
        <f>IF(OR($A254="",$B254="",$C254=""),"",'MPTO_working_3-way'!G253)</f>
        <v>12.107105880728868</v>
      </c>
      <c r="K254" s="46">
        <f>IF(OR($A254="",$B254="",$C254=""),"",'OddsRatio_working_3-way'!H253)</f>
        <v>1.3220034446947069</v>
      </c>
      <c r="L254" s="47">
        <f>IF(OR($A254="",$B254="",$C254=""),"",'OddsRatio_working_3-way'!I253)</f>
        <v>6.4185407245178219</v>
      </c>
      <c r="M254" s="48">
        <f>IF(OR($A254="",$B254="",$C254=""),"",'OddsRatio_working_3-way'!J253)</f>
        <v>11.392938766698116</v>
      </c>
      <c r="N254" s="49">
        <f t="shared" si="64"/>
        <v>74.410014364867649</v>
      </c>
      <c r="O254" s="50">
        <f t="shared" si="65"/>
        <v>16.324646008618924</v>
      </c>
      <c r="P254" s="50">
        <f t="shared" si="66"/>
        <v>9.2653396265134447</v>
      </c>
      <c r="Q254" t="s">
        <v>351</v>
      </c>
      <c r="R254" t="s">
        <v>352</v>
      </c>
      <c r="S254" t="s">
        <v>363</v>
      </c>
      <c r="T254" s="52">
        <v>100</v>
      </c>
      <c r="U254" s="52">
        <f t="shared" si="55"/>
        <v>22.480620155038757</v>
      </c>
      <c r="V254" s="52">
        <f t="shared" si="56"/>
        <v>82.993197278911566</v>
      </c>
      <c r="W254" s="52">
        <f t="shared" si="57"/>
        <v>90.34749034749035</v>
      </c>
      <c r="X254" s="52">
        <f t="shared" si="58"/>
        <v>26.659312373598087</v>
      </c>
      <c r="Y254" s="52">
        <f t="shared" si="59"/>
        <v>87.171889497470886</v>
      </c>
      <c r="Z254" s="52">
        <f t="shared" si="60"/>
        <v>94.52618256604967</v>
      </c>
      <c r="AA254" s="52">
        <f t="shared" si="61"/>
        <v>-4.1786922185593305</v>
      </c>
      <c r="AB254" s="52">
        <f t="shared" si="62"/>
        <v>-4.1786922185593198</v>
      </c>
      <c r="AC254" s="52">
        <f t="shared" si="63"/>
        <v>-4.1786922185593198</v>
      </c>
      <c r="AF254">
        <v>1.47</v>
      </c>
      <c r="AG254">
        <v>2.73</v>
      </c>
      <c r="AH254" s="59" t="s">
        <v>379</v>
      </c>
      <c r="AJ254" t="s">
        <v>366</v>
      </c>
    </row>
    <row r="255" spans="1:36" ht="15" x14ac:dyDescent="0.25">
      <c r="A255">
        <v>1.75</v>
      </c>
      <c r="B255">
        <v>4.3499999999999996</v>
      </c>
      <c r="C255">
        <v>4.13</v>
      </c>
      <c r="D255" s="45">
        <f t="shared" si="54"/>
        <v>4.3444379505162667E-2</v>
      </c>
      <c r="E255" s="46">
        <f>IF(OR($A255="",$B255="",$C255=""),"",A255*'MPTO_working_3-way'!$I254)</f>
        <v>1.8260276641340347</v>
      </c>
      <c r="F255" s="47">
        <f>IF(OR($A255="",$B255="",$C255=""),"",B255*'MPTO_working_3-way'!$I254)</f>
        <v>4.5389830508474569</v>
      </c>
      <c r="G255" s="48">
        <f>IF(OR($A255="",$B255="",$C255=""),"",C255*'MPTO_working_3-way'!$I254)</f>
        <v>4.3094252873563219</v>
      </c>
      <c r="H255" s="46">
        <f>IF(OR($A255="",$B255="",$C255=""),"",'MPTO_working_3-way'!E254)</f>
        <v>1.7955026234696427</v>
      </c>
      <c r="I255" s="47">
        <f>IF(OR($A255="",$B255="",$C255=""),"",'MPTO_working_3-way'!F254)</f>
        <v>4.6424479951763642</v>
      </c>
      <c r="J255" s="48">
        <f>IF(OR($A255="",$B255="",$C255=""),"",'MPTO_working_3-way'!G254)</f>
        <v>4.3927217898039856</v>
      </c>
      <c r="K255" s="46">
        <f>IF(OR($A255="",$B255="",$C255=""),"",'OddsRatio_working_3-way'!H254)</f>
        <v>1.8063500166616251</v>
      </c>
      <c r="L255" s="47">
        <f>IF(OR($A255="",$B255="",$C255=""),"",'OddsRatio_working_3-way'!I254)</f>
        <v>4.6016967410885909</v>
      </c>
      <c r="M255" s="48">
        <f>IF(OR($A255="",$B255="",$C255=""),"",'OddsRatio_working_3-way'!J254)</f>
        <v>4.365167402867848</v>
      </c>
      <c r="N255" s="49">
        <f t="shared" si="64"/>
        <v>54.763682919022727</v>
      </c>
      <c r="O255" s="50">
        <f t="shared" si="65"/>
        <v>22.031366691560869</v>
      </c>
      <c r="P255" s="50">
        <f t="shared" si="66"/>
        <v>23.20495038941641</v>
      </c>
      <c r="Q255" t="s">
        <v>353</v>
      </c>
      <c r="R255" t="s">
        <v>354</v>
      </c>
      <c r="S255" t="s">
        <v>363</v>
      </c>
      <c r="T255" s="52">
        <v>100</v>
      </c>
      <c r="U255" s="52">
        <f t="shared" si="55"/>
        <v>42.857142857142854</v>
      </c>
      <c r="V255" s="52">
        <f t="shared" si="56"/>
        <v>77.011494252873561</v>
      </c>
      <c r="W255" s="52">
        <f t="shared" si="57"/>
        <v>75.786924939467312</v>
      </c>
      <c r="X255" s="52">
        <f t="shared" si="58"/>
        <v>47.201580807659127</v>
      </c>
      <c r="Y255" s="52">
        <f t="shared" si="59"/>
        <v>81.355932203389827</v>
      </c>
      <c r="Z255" s="52">
        <f t="shared" si="60"/>
        <v>80.131362889983578</v>
      </c>
      <c r="AA255" s="52">
        <f t="shared" si="61"/>
        <v>-4.3444379505162729</v>
      </c>
      <c r="AB255" s="52">
        <f t="shared" si="62"/>
        <v>-4.3444379505162658</v>
      </c>
      <c r="AC255" s="52">
        <f t="shared" si="63"/>
        <v>-4.3444379505162658</v>
      </c>
      <c r="AF255">
        <v>1.51</v>
      </c>
      <c r="AG255">
        <v>2.64</v>
      </c>
      <c r="AH255" s="59" t="s">
        <v>376</v>
      </c>
      <c r="AJ255" t="s">
        <v>366</v>
      </c>
    </row>
    <row r="256" spans="1:36" ht="15" x14ac:dyDescent="0.25">
      <c r="A256">
        <v>1.59</v>
      </c>
      <c r="B256">
        <v>4.24</v>
      </c>
      <c r="C256">
        <v>5.59</v>
      </c>
      <c r="D256" s="45">
        <f t="shared" si="54"/>
        <v>4.3670750779131629E-2</v>
      </c>
      <c r="E256" s="46">
        <f>IF(OR($A256="",$B256="",$C256=""),"",A256*'MPTO_working_3-way'!$I255)</f>
        <v>1.6594364937388193</v>
      </c>
      <c r="F256" s="47">
        <f>IF(OR($A256="",$B256="",$C256=""),"",B256*'MPTO_working_3-way'!$I255)</f>
        <v>4.4251639833035181</v>
      </c>
      <c r="G256" s="48">
        <f>IF(OR($A256="",$B256="",$C256=""),"",C256*'MPTO_working_3-way'!$I255)</f>
        <v>5.8341194968553456</v>
      </c>
      <c r="H256" s="46">
        <f>IF(OR($A256="",$B256="",$C256=""),"",'MPTO_working_3-way'!E255)</f>
        <v>1.6276733091805871</v>
      </c>
      <c r="I256" s="47">
        <f>IF(OR($A256="",$B256="",$C256=""),"",'MPTO_working_3-way'!F255)</f>
        <v>4.5189133308477105</v>
      </c>
      <c r="J256" s="48">
        <f>IF(OR($A256="",$B256="",$C256=""),"",'MPTO_working_3-way'!G255)</f>
        <v>6.0851695060305575</v>
      </c>
      <c r="K256" s="46">
        <f>IF(OR($A256="",$B256="",$C256=""),"",'OddsRatio_working_3-way'!H255)</f>
        <v>1.6382719699783541</v>
      </c>
      <c r="L256" s="47">
        <f>IF(OR($A256="",$B256="",$C256=""),"",'OddsRatio_working_3-way'!I255)</f>
        <v>4.5050867503896068</v>
      </c>
      <c r="M256" s="48">
        <f>IF(OR($A256="",$B256="",$C256=""),"",'OddsRatio_working_3-way'!J255)</f>
        <v>5.9655395630519417</v>
      </c>
      <c r="N256" s="49">
        <f t="shared" si="64"/>
        <v>60.261420293760949</v>
      </c>
      <c r="O256" s="50">
        <f t="shared" si="65"/>
        <v>22.598032610160356</v>
      </c>
      <c r="P256" s="50">
        <f t="shared" si="66"/>
        <v>17.140547096078695</v>
      </c>
      <c r="Q256" t="s">
        <v>355</v>
      </c>
      <c r="R256" t="s">
        <v>356</v>
      </c>
      <c r="S256" t="s">
        <v>363</v>
      </c>
      <c r="T256" s="52">
        <v>100</v>
      </c>
      <c r="U256" s="52">
        <f t="shared" si="55"/>
        <v>37.106918238993707</v>
      </c>
      <c r="V256" s="52">
        <f t="shared" si="56"/>
        <v>76.415094339622627</v>
      </c>
      <c r="W256" s="52">
        <f t="shared" si="57"/>
        <v>82.110912343470488</v>
      </c>
      <c r="X256" s="52">
        <f t="shared" si="58"/>
        <v>41.473993316906878</v>
      </c>
      <c r="Y256" s="52">
        <f t="shared" si="59"/>
        <v>80.782169417535798</v>
      </c>
      <c r="Z256" s="52">
        <f t="shared" si="60"/>
        <v>86.477987421383645</v>
      </c>
      <c r="AA256" s="52">
        <f t="shared" si="61"/>
        <v>-4.3670750779131708</v>
      </c>
      <c r="AB256" s="52">
        <f t="shared" si="62"/>
        <v>-4.3670750779131708</v>
      </c>
      <c r="AC256" s="52">
        <f t="shared" si="63"/>
        <v>-4.3670750779131566</v>
      </c>
      <c r="AF256">
        <v>1.74</v>
      </c>
      <c r="AG256">
        <v>2.14</v>
      </c>
      <c r="AH256" s="59" t="s">
        <v>378</v>
      </c>
      <c r="AJ256" t="s">
        <v>366</v>
      </c>
    </row>
    <row r="257" spans="1:36" ht="15" x14ac:dyDescent="0.25">
      <c r="A257">
        <v>1.76</v>
      </c>
      <c r="B257">
        <v>4.09</v>
      </c>
      <c r="C257">
        <v>4.71</v>
      </c>
      <c r="D257" s="45">
        <f t="shared" si="54"/>
        <v>2.4994820741009338E-2</v>
      </c>
      <c r="E257" s="46">
        <f>IF(OR($A257="",$B257="",$C257=""),"",A257*'MPTO_working_3-way'!$I256)</f>
        <v>1.8039908845041766</v>
      </c>
      <c r="F257" s="47">
        <f>IF(OR($A257="",$B257="",$C257=""),"",B257*'MPTO_working_3-way'!$I256)</f>
        <v>4.1922288168307285</v>
      </c>
      <c r="G257" s="48">
        <f>IF(OR($A257="",$B257="",$C257=""),"",C257*'MPTO_working_3-way'!$I256)</f>
        <v>4.8277256056901541</v>
      </c>
      <c r="H257" s="46">
        <f>IF(OR($A257="",$B257="",$C257=""),"",'MPTO_working_3-way'!E256)</f>
        <v>1.7861920561480962</v>
      </c>
      <c r="I257" s="47">
        <f>IF(OR($A257="",$B257="",$C257=""),"",'MPTO_working_3-way'!F256)</f>
        <v>4.2342887772734308</v>
      </c>
      <c r="J257" s="48">
        <f>IF(OR($A257="",$B257="",$C257=""),"",'MPTO_working_3-way'!G256)</f>
        <v>4.9023784924486327</v>
      </c>
      <c r="K257" s="46">
        <f>IF(OR($A257="",$B257="",$C257=""),"",'OddsRatio_working_3-way'!H256)</f>
        <v>1.7926644871560276</v>
      </c>
      <c r="L257" s="47">
        <f>IF(OR($A257="",$B257="",$C257=""),"",'OddsRatio_working_3-way'!I256)</f>
        <v>4.2228069280422709</v>
      </c>
      <c r="M257" s="48">
        <f>IF(OR($A257="",$B257="",$C257=""),"",'OddsRatio_working_3-way'!J256)</f>
        <v>4.8694542728274506</v>
      </c>
      <c r="N257" s="49">
        <f t="shared" si="64"/>
        <v>55.432652603167007</v>
      </c>
      <c r="O257" s="50">
        <f t="shared" si="65"/>
        <v>23.85365979989583</v>
      </c>
      <c r="P257" s="50">
        <f t="shared" si="66"/>
        <v>20.713687596937142</v>
      </c>
      <c r="Q257" t="s">
        <v>138</v>
      </c>
      <c r="R257" t="s">
        <v>73</v>
      </c>
      <c r="S257" t="s">
        <v>363</v>
      </c>
      <c r="T257" s="52">
        <v>100</v>
      </c>
      <c r="U257" s="52">
        <f t="shared" si="55"/>
        <v>43.181818181818187</v>
      </c>
      <c r="V257" s="52">
        <f t="shared" si="56"/>
        <v>75.550122249388764</v>
      </c>
      <c r="W257" s="52">
        <f t="shared" si="57"/>
        <v>78.768577494692153</v>
      </c>
      <c r="X257" s="52">
        <f t="shared" si="58"/>
        <v>45.681300255919105</v>
      </c>
      <c r="Y257" s="52">
        <f t="shared" si="59"/>
        <v>78.049604323489689</v>
      </c>
      <c r="Z257" s="52">
        <f t="shared" si="60"/>
        <v>81.268059568793078</v>
      </c>
      <c r="AA257" s="52">
        <f t="shared" si="61"/>
        <v>-2.4994820741009178</v>
      </c>
      <c r="AB257" s="52">
        <f t="shared" si="62"/>
        <v>-2.4994820741009249</v>
      </c>
      <c r="AC257" s="52">
        <f t="shared" si="63"/>
        <v>-2.4994820741009249</v>
      </c>
      <c r="AF257">
        <v>1.6</v>
      </c>
      <c r="AG257">
        <v>2.46</v>
      </c>
      <c r="AH257" s="59" t="s">
        <v>371</v>
      </c>
      <c r="AJ257" t="s">
        <v>367</v>
      </c>
    </row>
    <row r="258" spans="1:36" ht="15" x14ac:dyDescent="0.25">
      <c r="A258">
        <v>2.42</v>
      </c>
      <c r="B258">
        <v>3.38</v>
      </c>
      <c r="C258">
        <v>3.19</v>
      </c>
      <c r="D258" s="45">
        <f t="shared" si="54"/>
        <v>2.2560752485999647E-2</v>
      </c>
      <c r="E258" s="46">
        <f>IF(OR($A258="",$B258="",$C258=""),"",A258*'MPTO_working_3-way'!$I257)</f>
        <v>2.4745970210161192</v>
      </c>
      <c r="F258" s="47">
        <f>IF(OR($A258="",$B258="",$C258=""),"",B258*'MPTO_working_3-way'!$I257)</f>
        <v>3.4562553434026788</v>
      </c>
      <c r="G258" s="48">
        <f>IF(OR($A258="",$B258="",$C258=""),"",C258*'MPTO_working_3-way'!$I257)</f>
        <v>3.2619688004303389</v>
      </c>
      <c r="H258" s="46">
        <f>IF(OR($A258="",$B258="",$C258=""),"",'MPTO_working_3-way'!E257)</f>
        <v>2.4648579674162581</v>
      </c>
      <c r="I258" s="47">
        <f>IF(OR($A258="",$B258="",$C258=""),"",'MPTO_working_3-way'!F257)</f>
        <v>3.4681551198800715</v>
      </c>
      <c r="J258" s="48">
        <f>IF(OR($A258="",$B258="",$C258=""),"",'MPTO_working_3-way'!G257)</f>
        <v>3.2684077961350013</v>
      </c>
      <c r="K258" s="46">
        <f>IF(OR($A258="",$B258="",$C258=""),"",'OddsRatio_working_3-way'!H257)</f>
        <v>2.4691946437715546</v>
      </c>
      <c r="L258" s="47">
        <f>IF(OR($A258="",$B258="",$C258=""),"",'OddsRatio_working_3-way'!I257)</f>
        <v>3.4624529944903526</v>
      </c>
      <c r="M258" s="48">
        <f>IF(OR($A258="",$B258="",$C258=""),"",'OddsRatio_working_3-way'!J257)</f>
        <v>3.2658706125772565</v>
      </c>
      <c r="N258" s="49">
        <f t="shared" si="64"/>
        <v>40.410620052770447</v>
      </c>
      <c r="O258" s="50">
        <f t="shared" si="65"/>
        <v>28.933047493403695</v>
      </c>
      <c r="P258" s="50">
        <f t="shared" si="66"/>
        <v>30.656332453825858</v>
      </c>
      <c r="Q258" t="s">
        <v>72</v>
      </c>
      <c r="R258" t="s">
        <v>74</v>
      </c>
      <c r="S258" t="s">
        <v>363</v>
      </c>
      <c r="T258" s="52">
        <v>100</v>
      </c>
      <c r="U258" s="52">
        <f t="shared" si="55"/>
        <v>58.677685950413228</v>
      </c>
      <c r="V258" s="52">
        <f t="shared" si="56"/>
        <v>70.414201183431956</v>
      </c>
      <c r="W258" s="52">
        <f t="shared" si="57"/>
        <v>68.652037617554868</v>
      </c>
      <c r="X258" s="52">
        <f t="shared" si="58"/>
        <v>60.93376119901319</v>
      </c>
      <c r="Y258" s="52">
        <f t="shared" si="59"/>
        <v>72.670276432031926</v>
      </c>
      <c r="Z258" s="52">
        <f t="shared" si="60"/>
        <v>70.908112866154823</v>
      </c>
      <c r="AA258" s="52">
        <f t="shared" si="61"/>
        <v>-2.2560752485999629</v>
      </c>
      <c r="AB258" s="52">
        <f t="shared" si="62"/>
        <v>-2.25607524859997</v>
      </c>
      <c r="AC258" s="52">
        <f t="shared" si="63"/>
        <v>-2.2560752485999558</v>
      </c>
      <c r="AF258">
        <v>1.98</v>
      </c>
      <c r="AG258">
        <v>1.93</v>
      </c>
      <c r="AH258" s="59" t="s">
        <v>373</v>
      </c>
      <c r="AJ258" t="s">
        <v>367</v>
      </c>
    </row>
    <row r="259" spans="1:36" ht="15" x14ac:dyDescent="0.25">
      <c r="A259">
        <v>1.1399999999999999</v>
      </c>
      <c r="B259">
        <v>9.42</v>
      </c>
      <c r="C259">
        <v>22.43</v>
      </c>
      <c r="D259" s="45">
        <f t="shared" si="54"/>
        <v>2.7933242552898196E-2</v>
      </c>
      <c r="E259" s="46">
        <f>IF(OR($A259="",$B259="",$C259=""),"",A259*'MPTO_working_3-way'!$I258)</f>
        <v>1.1718438965103037</v>
      </c>
      <c r="F259" s="47">
        <f>IF(OR($A259="",$B259="",$C259=""),"",B259*'MPTO_working_3-way'!$I258)</f>
        <v>9.6831311448483017</v>
      </c>
      <c r="G259" s="48">
        <f>IF(OR($A259="",$B259="",$C259=""),"",C259*'MPTO_working_3-way'!$I258)</f>
        <v>23.056542630461507</v>
      </c>
      <c r="H259" s="46">
        <f>IF(OR($A259="",$B259="",$C259=""),"",'MPTO_working_3-way'!E258)</f>
        <v>1.1522305029641351</v>
      </c>
      <c r="I259" s="47">
        <f>IF(OR($A259="",$B259="",$C259=""),"",'MPTO_working_3-way'!F258)</f>
        <v>10.325668307710565</v>
      </c>
      <c r="J259" s="48">
        <f>IF(OR($A259="",$B259="",$C259=""),"",'MPTO_working_3-way'!G258)</f>
        <v>28.351046394856542</v>
      </c>
      <c r="K259" s="46">
        <f>IF(OR($A259="",$B259="",$C259=""),"",'OddsRatio_working_3-way'!H258)</f>
        <v>1.1570103205970799</v>
      </c>
      <c r="L259" s="47">
        <f>IF(OR($A259="",$B259="",$C259=""),"",'OddsRatio_working_3-way'!I258)</f>
        <v>10.443049281624377</v>
      </c>
      <c r="M259" s="48">
        <f>IF(OR($A259="",$B259="",$C259=""),"",'OddsRatio_working_3-way'!J258)</f>
        <v>25.033794074253027</v>
      </c>
      <c r="N259" s="49">
        <f t="shared" si="64"/>
        <v>85.33559828044956</v>
      </c>
      <c r="O259" s="50">
        <f t="shared" si="65"/>
        <v>10.327238008462047</v>
      </c>
      <c r="P259" s="50">
        <f t="shared" si="66"/>
        <v>4.3371637110883858</v>
      </c>
      <c r="Q259" t="s">
        <v>75</v>
      </c>
      <c r="R259" t="s">
        <v>78</v>
      </c>
      <c r="S259" t="s">
        <v>363</v>
      </c>
      <c r="T259" s="52">
        <v>100</v>
      </c>
      <c r="U259" s="52">
        <f t="shared" si="55"/>
        <v>12.280701754385953</v>
      </c>
      <c r="V259" s="52">
        <f t="shared" si="56"/>
        <v>89.384288747346076</v>
      </c>
      <c r="W259" s="52">
        <f t="shared" si="57"/>
        <v>95.541685242978161</v>
      </c>
      <c r="X259" s="52">
        <f t="shared" si="58"/>
        <v>15.074026009675773</v>
      </c>
      <c r="Y259" s="52">
        <f t="shared" si="59"/>
        <v>92.17761300263588</v>
      </c>
      <c r="Z259" s="52">
        <f t="shared" si="60"/>
        <v>98.335009498267965</v>
      </c>
      <c r="AA259" s="52">
        <f t="shared" si="61"/>
        <v>-2.7933242552898196</v>
      </c>
      <c r="AB259" s="52">
        <f t="shared" si="62"/>
        <v>-2.7933242552898037</v>
      </c>
      <c r="AC259" s="52">
        <f t="shared" si="63"/>
        <v>-2.7933242552898037</v>
      </c>
      <c r="AF259">
        <v>1.35</v>
      </c>
      <c r="AG259">
        <v>3.35</v>
      </c>
      <c r="AH259" s="59" t="s">
        <v>379</v>
      </c>
      <c r="AJ259" t="s">
        <v>367</v>
      </c>
    </row>
    <row r="260" spans="1:36" ht="15" x14ac:dyDescent="0.25">
      <c r="A260">
        <v>3.76</v>
      </c>
      <c r="B260">
        <v>3.37</v>
      </c>
      <c r="C260">
        <v>2.17</v>
      </c>
      <c r="D260" s="45">
        <f t="shared" si="54"/>
        <v>2.3522844940578658E-2</v>
      </c>
      <c r="E260" s="46">
        <f>IF(OR($A260="",$B260="",$C260=""),"",A260*'MPTO_working_3-way'!$I259)</f>
        <v>3.8484458969765756</v>
      </c>
      <c r="F260" s="47">
        <f>IF(OR($A260="",$B260="",$C260=""),"",B260*'MPTO_working_3-way'!$I259)</f>
        <v>3.4492719874497504</v>
      </c>
      <c r="G260" s="48">
        <f>IF(OR($A260="",$B260="",$C260=""),"",C260*'MPTO_working_3-way'!$I259)</f>
        <v>2.2210445735210556</v>
      </c>
      <c r="H260" s="46">
        <f>IF(OR($A260="",$B260="",$C260=""),"",'MPTO_working_3-way'!E259)</f>
        <v>3.8742196094816133</v>
      </c>
      <c r="I260" s="47">
        <f>IF(OR($A260="",$B260="",$C260=""),"",'MPTO_working_3-way'!F259)</f>
        <v>3.4614657566735896</v>
      </c>
      <c r="J260" s="48">
        <f>IF(OR($A260="",$B260="",$C260=""),"",'MPTO_working_3-way'!G259)</f>
        <v>2.2075613424150484</v>
      </c>
      <c r="K260" s="46">
        <f>IF(OR($A260="",$B260="",$C260=""),"",'OddsRatio_working_3-way'!H259)</f>
        <v>3.8619055109171123</v>
      </c>
      <c r="L260" s="47">
        <f>IF(OR($A260="",$B260="",$C260=""),"",'OddsRatio_working_3-way'!I259)</f>
        <v>3.4575058191570869</v>
      </c>
      <c r="M260" s="48">
        <f>IF(OR($A260="",$B260="",$C260=""),"",'OddsRatio_working_3-way'!J259)</f>
        <v>2.2131990752800803</v>
      </c>
      <c r="N260" s="49">
        <f t="shared" si="64"/>
        <v>25.984514964485335</v>
      </c>
      <c r="O260" s="50">
        <f t="shared" si="65"/>
        <v>28.991625004885709</v>
      </c>
      <c r="P260" s="50">
        <f t="shared" si="66"/>
        <v>45.02386003062896</v>
      </c>
      <c r="Q260" t="s">
        <v>71</v>
      </c>
      <c r="R260" t="s">
        <v>133</v>
      </c>
      <c r="S260" t="s">
        <v>363</v>
      </c>
      <c r="T260" s="52">
        <v>100</v>
      </c>
      <c r="U260" s="52">
        <f t="shared" si="55"/>
        <v>73.40425531914893</v>
      </c>
      <c r="V260" s="52">
        <f t="shared" si="56"/>
        <v>70.326409495548958</v>
      </c>
      <c r="W260" s="52">
        <f t="shared" si="57"/>
        <v>53.917050691244242</v>
      </c>
      <c r="X260" s="52">
        <f t="shared" si="58"/>
        <v>75.7565398132068</v>
      </c>
      <c r="Y260" s="52">
        <f t="shared" si="59"/>
        <v>72.678693989606828</v>
      </c>
      <c r="Z260" s="52">
        <f t="shared" si="60"/>
        <v>56.269335185302104</v>
      </c>
      <c r="AA260" s="52">
        <f t="shared" si="61"/>
        <v>-2.3522844940578693</v>
      </c>
      <c r="AB260" s="52">
        <f t="shared" si="62"/>
        <v>-2.3522844940578693</v>
      </c>
      <c r="AC260" s="52">
        <f t="shared" si="63"/>
        <v>-2.3522844940578622</v>
      </c>
      <c r="AF260">
        <v>2.2599999999999998</v>
      </c>
      <c r="AG260">
        <v>1.7</v>
      </c>
      <c r="AH260" s="59" t="s">
        <v>379</v>
      </c>
      <c r="AJ260" t="s">
        <v>367</v>
      </c>
    </row>
    <row r="261" spans="1:36" ht="15" x14ac:dyDescent="0.25">
      <c r="A261">
        <v>2.76</v>
      </c>
      <c r="B261">
        <v>2.99</v>
      </c>
      <c r="C261">
        <v>2.97</v>
      </c>
      <c r="D261" s="45">
        <f t="shared" ref="D261:D288" si="67">IF(OR($A261="",$B261="",$C261=""),"",(1/A261)+(1/B261)+(1/C261)-1)</f>
        <v>3.3467337815163978E-2</v>
      </c>
      <c r="E261" s="46">
        <f>IF(OR($A261="",$B261="",$C261=""),"",A261*'MPTO_working_3-way'!$I260)</f>
        <v>2.8523698523698524</v>
      </c>
      <c r="F261" s="47">
        <f>IF(OR($A261="",$B261="",$C261=""),"",B261*'MPTO_working_3-way'!$I260)</f>
        <v>3.0900673400673404</v>
      </c>
      <c r="G261" s="48">
        <f>IF(OR($A261="",$B261="",$C261=""),"",C261*'MPTO_working_3-way'!$I260)</f>
        <v>3.0693979933110374</v>
      </c>
      <c r="H261" s="46">
        <f>IF(OR($A261="",$B261="",$C261=""),"",'MPTO_working_3-way'!E260)</f>
        <v>2.8476799247485385</v>
      </c>
      <c r="I261" s="47">
        <f>IF(OR($A261="",$B261="",$C261=""),"",'MPTO_working_3-way'!F260)</f>
        <v>3.093175274010775</v>
      </c>
      <c r="J261" s="48">
        <f>IF(OR($A261="",$B261="",$C261=""),"",'MPTO_working_3-way'!G260)</f>
        <v>3.0717761276635001</v>
      </c>
      <c r="K261" s="46">
        <f>IF(OR($A261="",$B261="",$C261=""),"",'OddsRatio_working_3-way'!H260)</f>
        <v>2.8499221580323244</v>
      </c>
      <c r="L261" s="47">
        <f>IF(OR($A261="",$B261="",$C261=""),"",'OddsRatio_working_3-way'!I260)</f>
        <v>3.0916733491388211</v>
      </c>
      <c r="M261" s="48">
        <f>IF(OR($A261="",$B261="",$C261=""),"",'OddsRatio_working_3-way'!J260)</f>
        <v>3.0706515064339088</v>
      </c>
      <c r="N261" s="49">
        <f t="shared" si="64"/>
        <v>35.058567147916101</v>
      </c>
      <c r="O261" s="50">
        <f t="shared" si="65"/>
        <v>32.361754290384084</v>
      </c>
      <c r="P261" s="50">
        <f t="shared" si="66"/>
        <v>32.579678561699801</v>
      </c>
      <c r="Q261" t="s">
        <v>229</v>
      </c>
      <c r="R261" t="s">
        <v>235</v>
      </c>
      <c r="S261" t="s">
        <v>363</v>
      </c>
      <c r="T261" s="52">
        <v>100</v>
      </c>
      <c r="U261" s="52">
        <f t="shared" si="55"/>
        <v>63.768115942028999</v>
      </c>
      <c r="V261" s="52">
        <f t="shared" si="56"/>
        <v>66.555183946488299</v>
      </c>
      <c r="W261" s="52">
        <f t="shared" si="57"/>
        <v>66.329966329966325</v>
      </c>
      <c r="X261" s="52">
        <f t="shared" si="58"/>
        <v>67.114849723545376</v>
      </c>
      <c r="Y261" s="52">
        <f t="shared" si="59"/>
        <v>69.90191772800469</v>
      </c>
      <c r="Z261" s="52">
        <f t="shared" si="60"/>
        <v>69.676700111482731</v>
      </c>
      <c r="AA261" s="52">
        <f t="shared" si="61"/>
        <v>-3.3467337815163773</v>
      </c>
      <c r="AB261" s="52">
        <f t="shared" si="62"/>
        <v>-3.3467337815163916</v>
      </c>
      <c r="AC261" s="52">
        <f t="shared" si="63"/>
        <v>-3.3467337815164058</v>
      </c>
      <c r="AF261">
        <v>2.0499999999999998</v>
      </c>
      <c r="AG261">
        <v>1.84</v>
      </c>
      <c r="AH261" s="59" t="s">
        <v>377</v>
      </c>
      <c r="AJ261" t="s">
        <v>266</v>
      </c>
    </row>
    <row r="262" spans="1:36" ht="15" x14ac:dyDescent="0.25">
      <c r="A262">
        <v>4.5999999999999996</v>
      </c>
      <c r="B262">
        <v>3.51</v>
      </c>
      <c r="C262">
        <v>1.9</v>
      </c>
      <c r="D262" s="45">
        <f t="shared" si="67"/>
        <v>2.8607378721795307E-2</v>
      </c>
      <c r="E262" s="46">
        <f>IF(OR($A262="",$B262="",$C262=""),"",A262*'MPTO_working_3-way'!$I261)</f>
        <v>4.7315939421202584</v>
      </c>
      <c r="F262" s="47">
        <f>IF(OR($A262="",$B262="",$C262=""),"",B262*'MPTO_working_3-way'!$I261)</f>
        <v>3.6104118993135015</v>
      </c>
      <c r="G262" s="48">
        <f>IF(OR($A262="",$B262="",$C262=""),"",C262*'MPTO_working_3-way'!$I261)</f>
        <v>1.9543540195714111</v>
      </c>
      <c r="H262" s="46">
        <f>IF(OR($A262="",$B262="",$C262=""),"",'MPTO_working_3-way'!E261)</f>
        <v>4.8110343241293512</v>
      </c>
      <c r="I262" s="47">
        <f>IF(OR($A262="",$B262="",$C262=""),"",'MPTO_working_3-way'!F261)</f>
        <v>3.6315502872656107</v>
      </c>
      <c r="J262" s="48">
        <f>IF(OR($A262="",$B262="",$C262=""),"",'MPTO_working_3-way'!G261)</f>
        <v>1.9350594191806629</v>
      </c>
      <c r="K262" s="46">
        <f>IF(OR($A262="",$B262="",$C262=""),"",'OddsRatio_working_3-way'!H261)</f>
        <v>4.7702328298388172</v>
      </c>
      <c r="L262" s="47">
        <f>IF(OR($A262="",$B262="",$C262=""),"",'OddsRatio_working_3-way'!I261)</f>
        <v>3.6286901119153976</v>
      </c>
      <c r="M262" s="48">
        <f>IF(OR($A262="",$B262="",$C262=""),"",'OddsRatio_working_3-way'!J261)</f>
        <v>1.9425582074597041</v>
      </c>
      <c r="N262" s="49">
        <f t="shared" si="64"/>
        <v>21.13452701632071</v>
      </c>
      <c r="O262" s="50">
        <f t="shared" si="65"/>
        <v>27.697670733639672</v>
      </c>
      <c r="P262" s="50">
        <f t="shared" si="66"/>
        <v>51.167802250039607</v>
      </c>
      <c r="Q262" t="s">
        <v>238</v>
      </c>
      <c r="R262" t="s">
        <v>140</v>
      </c>
      <c r="S262" t="s">
        <v>363</v>
      </c>
      <c r="T262" s="52">
        <v>100</v>
      </c>
      <c r="U262" s="52">
        <f t="shared" si="55"/>
        <v>78.260869565217391</v>
      </c>
      <c r="V262" s="52">
        <f t="shared" si="56"/>
        <v>71.509971509971507</v>
      </c>
      <c r="W262" s="52">
        <f t="shared" si="57"/>
        <v>47.368421052631575</v>
      </c>
      <c r="X262" s="52">
        <f t="shared" si="58"/>
        <v>81.121607437396918</v>
      </c>
      <c r="Y262" s="52">
        <f t="shared" si="59"/>
        <v>74.37070938215102</v>
      </c>
      <c r="Z262" s="52">
        <f t="shared" si="60"/>
        <v>50.229158924811102</v>
      </c>
      <c r="AA262" s="52">
        <f t="shared" si="61"/>
        <v>-2.8607378721795271</v>
      </c>
      <c r="AB262" s="52">
        <f t="shared" si="62"/>
        <v>-2.8607378721795129</v>
      </c>
      <c r="AC262" s="52">
        <f t="shared" si="63"/>
        <v>-2.8607378721795271</v>
      </c>
      <c r="AF262">
        <v>1.89</v>
      </c>
      <c r="AG262">
        <v>1.99</v>
      </c>
      <c r="AH262" s="59" t="s">
        <v>376</v>
      </c>
      <c r="AJ262" t="s">
        <v>266</v>
      </c>
    </row>
    <row r="263" spans="1:36" ht="15" x14ac:dyDescent="0.25">
      <c r="A263">
        <v>1.92</v>
      </c>
      <c r="B263">
        <v>3.48</v>
      </c>
      <c r="C263">
        <v>4.41</v>
      </c>
      <c r="D263" s="45">
        <f t="shared" si="67"/>
        <v>3.4947024786926351E-2</v>
      </c>
      <c r="E263" s="46">
        <f>IF(OR($A263="",$B263="",$C263=""),"",A263*'MPTO_working_3-way'!$I262)</f>
        <v>1.9870982875908985</v>
      </c>
      <c r="F263" s="47">
        <f>IF(OR($A263="",$B263="",$C263=""),"",B263*'MPTO_working_3-way'!$I262)</f>
        <v>3.6016156462585038</v>
      </c>
      <c r="G263" s="48">
        <f>IF(OR($A263="",$B263="",$C263=""),"",C263*'MPTO_working_3-way'!$I262)</f>
        <v>4.5641163793103452</v>
      </c>
      <c r="H263" s="46">
        <f>IF(OR($A263="",$B263="",$C263=""),"",'MPTO_working_3-way'!E262)</f>
        <v>1.9639253424789012</v>
      </c>
      <c r="I263" s="47">
        <f>IF(OR($A263="",$B263="",$C263=""),"",'MPTO_working_3-way'!F262)</f>
        <v>3.6270347239865526</v>
      </c>
      <c r="J263" s="48">
        <f>IF(OR($A263="",$B263="",$C263=""),"",'MPTO_working_3-way'!G262)</f>
        <v>4.6488197563025855</v>
      </c>
      <c r="K263" s="46">
        <f>IF(OR($A263="",$B263="",$C263=""),"",'OddsRatio_working_3-way'!H262)</f>
        <v>1.9729274350211481</v>
      </c>
      <c r="L263" s="47">
        <f>IF(OR($A263="",$B263="",$C263=""),"",'OddsRatio_working_3-way'!I262)</f>
        <v>3.6226739552743994</v>
      </c>
      <c r="M263" s="48">
        <f>IF(OR($A263="",$B263="",$C263=""),"",'OddsRatio_working_3-way'!J262)</f>
        <v>4.6061766885022992</v>
      </c>
      <c r="N263" s="49">
        <f t="shared" si="64"/>
        <v>50.324636996812657</v>
      </c>
      <c r="O263" s="50">
        <f t="shared" si="65"/>
        <v>27.7653169637587</v>
      </c>
      <c r="P263" s="50">
        <f t="shared" si="66"/>
        <v>21.910046039428639</v>
      </c>
      <c r="Q263" t="s">
        <v>230</v>
      </c>
      <c r="R263" t="s">
        <v>236</v>
      </c>
      <c r="S263" t="s">
        <v>363</v>
      </c>
      <c r="T263" s="52">
        <v>100</v>
      </c>
      <c r="U263" s="52">
        <f t="shared" si="55"/>
        <v>47.916666666666671</v>
      </c>
      <c r="V263" s="52">
        <f t="shared" si="56"/>
        <v>71.264367816091948</v>
      </c>
      <c r="W263" s="52">
        <f t="shared" si="57"/>
        <v>77.32426303854875</v>
      </c>
      <c r="X263" s="52">
        <f t="shared" si="58"/>
        <v>51.411369145359288</v>
      </c>
      <c r="Y263" s="52">
        <f t="shared" si="59"/>
        <v>74.759070294784578</v>
      </c>
      <c r="Z263" s="52">
        <f t="shared" si="60"/>
        <v>80.818965517241381</v>
      </c>
      <c r="AA263" s="52">
        <f t="shared" si="61"/>
        <v>-3.4947024786926164</v>
      </c>
      <c r="AB263" s="52">
        <f t="shared" si="62"/>
        <v>-3.4947024786926306</v>
      </c>
      <c r="AC263" s="52">
        <f t="shared" si="63"/>
        <v>-3.4947024786926306</v>
      </c>
      <c r="AF263">
        <v>2.0699999999999998</v>
      </c>
      <c r="AG263">
        <v>1.83</v>
      </c>
      <c r="AH263" s="59" t="s">
        <v>382</v>
      </c>
      <c r="AJ263" t="s">
        <v>266</v>
      </c>
    </row>
    <row r="264" spans="1:36" ht="15" x14ac:dyDescent="0.25">
      <c r="A264">
        <v>1.97</v>
      </c>
      <c r="B264">
        <v>3.3</v>
      </c>
      <c r="C264">
        <v>4.16</v>
      </c>
      <c r="D264" s="45">
        <f t="shared" si="67"/>
        <v>5.1029131612887912E-2</v>
      </c>
      <c r="E264" s="46">
        <f>IF(OR($A264="",$B264="",$C264=""),"",A264*'MPTO_working_3-way'!$I263)</f>
        <v>2.0705273892773892</v>
      </c>
      <c r="F264" s="47">
        <f>IF(OR($A264="",$B264="",$C264=""),"",B264*'MPTO_working_3-way'!$I263)</f>
        <v>3.4683961343225298</v>
      </c>
      <c r="G264" s="48">
        <f>IF(OR($A264="",$B264="",$C264=""),"",C264*'MPTO_working_3-way'!$I263)</f>
        <v>4.3722811875096141</v>
      </c>
      <c r="H264" s="46">
        <f>IF(OR($A264="",$B264="",$C264=""),"",'MPTO_working_3-way'!E263)</f>
        <v>2.0383017167136135</v>
      </c>
      <c r="I264" s="47">
        <f>IF(OR($A264="",$B264="",$C264=""),"",'MPTO_working_3-way'!F263)</f>
        <v>3.4962517603539833</v>
      </c>
      <c r="J264" s="48">
        <f>IF(OR($A264="",$B264="",$C264=""),"",'MPTO_working_3-way'!G263)</f>
        <v>4.4767786277738288</v>
      </c>
      <c r="K264" s="46">
        <f>IF(OR($A264="",$B264="",$C264=""),"",'OddsRatio_working_3-way'!H263)</f>
        <v>2.0509614376854164</v>
      </c>
      <c r="L264" s="47">
        <f>IF(OR($A264="",$B264="",$C264=""),"",'OddsRatio_working_3-way'!I263)</f>
        <v>3.4919704192540801</v>
      </c>
      <c r="M264" s="48">
        <f>IF(OR($A264="",$B264="",$C264=""),"",'OddsRatio_working_3-way'!J263)</f>
        <v>4.4237506629751717</v>
      </c>
      <c r="N264" s="49">
        <f t="shared" si="64"/>
        <v>48.296873790643183</v>
      </c>
      <c r="O264" s="50">
        <f t="shared" si="65"/>
        <v>28.831770111383964</v>
      </c>
      <c r="P264" s="50">
        <f t="shared" si="66"/>
        <v>22.871356097972853</v>
      </c>
      <c r="Q264" t="s">
        <v>233</v>
      </c>
      <c r="R264" t="s">
        <v>234</v>
      </c>
      <c r="S264" t="s">
        <v>363</v>
      </c>
      <c r="T264" s="52">
        <v>100</v>
      </c>
      <c r="U264" s="52">
        <f t="shared" si="55"/>
        <v>49.238578680203041</v>
      </c>
      <c r="V264" s="52">
        <f t="shared" si="56"/>
        <v>69.696969696969703</v>
      </c>
      <c r="W264" s="52">
        <f t="shared" si="57"/>
        <v>75.961538461538453</v>
      </c>
      <c r="X264" s="52">
        <f t="shared" si="58"/>
        <v>54.341491841491838</v>
      </c>
      <c r="Y264" s="52">
        <f t="shared" si="59"/>
        <v>74.799882858258499</v>
      </c>
      <c r="Z264" s="52">
        <f t="shared" si="60"/>
        <v>81.064451622827249</v>
      </c>
      <c r="AA264" s="52">
        <f t="shared" si="61"/>
        <v>-5.1029131612887966</v>
      </c>
      <c r="AB264" s="52">
        <f t="shared" si="62"/>
        <v>-5.1029131612887966</v>
      </c>
      <c r="AC264" s="52">
        <f t="shared" si="63"/>
        <v>-5.1029131612887966</v>
      </c>
      <c r="AF264">
        <v>1.91</v>
      </c>
      <c r="AG264">
        <v>1.91</v>
      </c>
      <c r="AH264" s="59" t="s">
        <v>379</v>
      </c>
      <c r="AJ264" t="s">
        <v>266</v>
      </c>
    </row>
    <row r="265" spans="1:36" ht="15" x14ac:dyDescent="0.25">
      <c r="A265">
        <v>2.19</v>
      </c>
      <c r="B265">
        <v>3.11</v>
      </c>
      <c r="C265">
        <v>3.89</v>
      </c>
      <c r="D265" s="45">
        <f t="shared" si="67"/>
        <v>3.5233821666698528E-2</v>
      </c>
      <c r="E265" s="46">
        <f>IF(OR($A265="",$B265="",$C265=""),"",A265*'MPTO_working_3-way'!$I264)</f>
        <v>2.2671620694500696</v>
      </c>
      <c r="F265" s="47">
        <f>IF(OR($A265="",$B265="",$C265=""),"",B265*'MPTO_working_3-way'!$I264)</f>
        <v>3.2195771853834323</v>
      </c>
      <c r="G265" s="48">
        <f>IF(OR($A265="",$B265="",$C265=""),"",C265*'MPTO_working_3-way'!$I264)</f>
        <v>4.027059566283457</v>
      </c>
      <c r="H265" s="46">
        <f>IF(OR($A265="",$B265="",$C265=""),"",'MPTO_working_3-way'!E264)</f>
        <v>2.2478153616830401</v>
      </c>
      <c r="I265" s="47">
        <f>IF(OR($A265="",$B265="",$C265=""),"",'MPTO_working_3-way'!F264)</f>
        <v>3.2279014519326239</v>
      </c>
      <c r="J265" s="48">
        <f>IF(OR($A265="",$B265="",$C265=""),"",'MPTO_working_3-way'!G264)</f>
        <v>4.0762287131662474</v>
      </c>
      <c r="K265" s="46">
        <f>IF(OR($A265="",$B265="",$C265=""),"",'OddsRatio_working_3-way'!H264)</f>
        <v>2.2560806100823605</v>
      </c>
      <c r="L265" s="47">
        <f>IF(OR($A265="",$B265="",$C265=""),"",'OddsRatio_working_3-way'!I264)</f>
        <v>3.2271681405662025</v>
      </c>
      <c r="M265" s="48">
        <f>IF(OR($A265="",$B265="",$C265=""),"",'OddsRatio_working_3-way'!J264)</f>
        <v>4.0504814816285899</v>
      </c>
      <c r="N265" s="49">
        <f t="shared" si="64"/>
        <v>44.10800681058339</v>
      </c>
      <c r="O265" s="50">
        <f t="shared" si="65"/>
        <v>31.059979072404381</v>
      </c>
      <c r="P265" s="50">
        <f t="shared" si="66"/>
        <v>24.832014117012243</v>
      </c>
      <c r="Q265" t="s">
        <v>225</v>
      </c>
      <c r="R265" t="s">
        <v>224</v>
      </c>
      <c r="S265" t="s">
        <v>363</v>
      </c>
      <c r="T265" s="52">
        <v>100</v>
      </c>
      <c r="U265" s="52">
        <f t="shared" si="55"/>
        <v>54.337899543379002</v>
      </c>
      <c r="V265" s="52">
        <f t="shared" si="56"/>
        <v>67.845659163987136</v>
      </c>
      <c r="W265" s="52">
        <f t="shared" si="57"/>
        <v>74.293059125964007</v>
      </c>
      <c r="X265" s="52">
        <f t="shared" si="58"/>
        <v>57.86128171004885</v>
      </c>
      <c r="Y265" s="52">
        <f t="shared" si="59"/>
        <v>71.369041330656998</v>
      </c>
      <c r="Z265" s="52">
        <f t="shared" si="60"/>
        <v>77.816441292633868</v>
      </c>
      <c r="AA265" s="52">
        <f t="shared" si="61"/>
        <v>-3.5233821666698475</v>
      </c>
      <c r="AB265" s="52">
        <f t="shared" si="62"/>
        <v>-3.5233821666698617</v>
      </c>
      <c r="AC265" s="52">
        <f t="shared" si="63"/>
        <v>-3.5233821666698617</v>
      </c>
      <c r="AF265">
        <v>2.1800000000000002</v>
      </c>
      <c r="AG265">
        <v>1.72</v>
      </c>
      <c r="AH265" s="59" t="s">
        <v>379</v>
      </c>
      <c r="AJ265" t="s">
        <v>266</v>
      </c>
    </row>
    <row r="266" spans="1:36" ht="15" x14ac:dyDescent="0.25">
      <c r="A266">
        <v>1.67</v>
      </c>
      <c r="B266">
        <v>3.98</v>
      </c>
      <c r="C266">
        <v>5.32</v>
      </c>
      <c r="D266" s="45">
        <f t="shared" si="67"/>
        <v>3.8028601428646169E-2</v>
      </c>
      <c r="E266" s="46">
        <f>IF(OR($A266="",$B266="",$C266=""),"",A266*'MPTO_working_3-way'!$I265)</f>
        <v>1.733507764385839</v>
      </c>
      <c r="F266" s="47">
        <f>IF(OR($A266="",$B266="",$C266=""),"",B266*'MPTO_working_3-way'!$I265)</f>
        <v>4.1313538336860116</v>
      </c>
      <c r="G266" s="48">
        <f>IF(OR($A266="",$B266="",$C266=""),"",C266*'MPTO_working_3-way'!$I265)</f>
        <v>5.5223121596003981</v>
      </c>
      <c r="H266" s="46">
        <f>IF(OR($A266="",$B266="",$C266=""),"",'MPTO_working_3-way'!E265)</f>
        <v>1.70611723036011</v>
      </c>
      <c r="I266" s="47">
        <f>IF(OR($A266="",$B266="",$C266=""),"",'MPTO_working_3-way'!F265)</f>
        <v>4.1914647530443512</v>
      </c>
      <c r="J266" s="48">
        <f>IF(OR($A266="",$B266="",$C266=""),"",'MPTO_working_3-way'!G265)</f>
        <v>5.7047107863614928</v>
      </c>
      <c r="K266" s="46">
        <f>IF(OR($A266="",$B266="",$C266=""),"",'OddsRatio_working_3-way'!H265)</f>
        <v>1.7157068024810886</v>
      </c>
      <c r="L266" s="47">
        <f>IF(OR($A266="",$B266="",$C266=""),"",'OddsRatio_working_3-way'!I265)</f>
        <v>4.183292942378575</v>
      </c>
      <c r="M266" s="48">
        <f>IF(OR($A266="",$B266="",$C266=""),"",'OddsRatio_working_3-way'!J265)</f>
        <v>5.6147065473407531</v>
      </c>
      <c r="N266" s="49">
        <f t="shared" si="64"/>
        <v>57.686502509222279</v>
      </c>
      <c r="O266" s="50">
        <f t="shared" si="65"/>
        <v>24.205140500100804</v>
      </c>
      <c r="P266" s="50">
        <f t="shared" si="66"/>
        <v>18.108356990676917</v>
      </c>
      <c r="Q266" t="s">
        <v>50</v>
      </c>
      <c r="R266" t="s">
        <v>237</v>
      </c>
      <c r="S266" t="s">
        <v>363</v>
      </c>
      <c r="T266" s="52">
        <v>100</v>
      </c>
      <c r="U266" s="52">
        <f t="shared" si="55"/>
        <v>40.119760479041922</v>
      </c>
      <c r="V266" s="52">
        <f t="shared" si="56"/>
        <v>74.874371859296474</v>
      </c>
      <c r="W266" s="52">
        <f t="shared" si="57"/>
        <v>81.203007518796994</v>
      </c>
      <c r="X266" s="52">
        <f t="shared" si="58"/>
        <v>43.922620621906525</v>
      </c>
      <c r="Y266" s="52">
        <f t="shared" si="59"/>
        <v>78.677232002161105</v>
      </c>
      <c r="Z266" s="52">
        <f t="shared" si="60"/>
        <v>85.005867661661611</v>
      </c>
      <c r="AA266" s="52">
        <f t="shared" si="61"/>
        <v>-3.8028601428646027</v>
      </c>
      <c r="AB266" s="52">
        <f t="shared" si="62"/>
        <v>-3.8028601428646311</v>
      </c>
      <c r="AC266" s="52">
        <f t="shared" si="63"/>
        <v>-3.8028601428646169</v>
      </c>
      <c r="AF266">
        <v>1.58</v>
      </c>
      <c r="AG266">
        <v>2.46</v>
      </c>
      <c r="AH266" s="59" t="s">
        <v>378</v>
      </c>
      <c r="AJ266" t="s">
        <v>266</v>
      </c>
    </row>
    <row r="267" spans="1:36" ht="15" x14ac:dyDescent="0.25">
      <c r="A267">
        <v>2.08</v>
      </c>
      <c r="B267">
        <v>3.25</v>
      </c>
      <c r="C267">
        <v>4.07</v>
      </c>
      <c r="D267" s="45">
        <f t="shared" si="67"/>
        <v>3.4161784161784059E-2</v>
      </c>
      <c r="E267" s="46">
        <f>IF(OR($A267="",$B267="",$C267=""),"",A267*'MPTO_working_3-way'!$I266)</f>
        <v>2.151056511056511</v>
      </c>
      <c r="F267" s="47">
        <f>IF(OR($A267="",$B267="",$C267=""),"",B267*'MPTO_working_3-way'!$I266)</f>
        <v>3.3610257985257981</v>
      </c>
      <c r="G267" s="48">
        <f>IF(OR($A267="",$B267="",$C267=""),"",C267*'MPTO_working_3-way'!$I266)</f>
        <v>4.2090384615384613</v>
      </c>
      <c r="H267" s="46">
        <f>IF(OR($A267="",$B267="",$C267=""),"",'MPTO_working_3-way'!E266)</f>
        <v>2.1304610428830277</v>
      </c>
      <c r="I267" s="47">
        <f>IF(OR($A267="",$B267="",$C267=""),"",'MPTO_working_3-way'!F266)</f>
        <v>3.3749003348748201</v>
      </c>
      <c r="J267" s="48">
        <f>IF(OR($A267="",$B267="",$C267=""),"",'MPTO_working_3-way'!G266)</f>
        <v>4.2677959265981036</v>
      </c>
      <c r="K267" s="46">
        <f>IF(OR($A267="",$B267="",$C267=""),"",'OddsRatio_working_3-way'!H266)</f>
        <v>2.1389354120090158</v>
      </c>
      <c r="L267" s="47">
        <f>IF(OR($A267="",$B267="",$C267=""),"",'OddsRatio_working_3-way'!I266)</f>
        <v>3.3727821083521157</v>
      </c>
      <c r="M267" s="48">
        <f>IF(OR($A267="",$B267="",$C267=""),"",'OddsRatio_working_3-way'!J266)</f>
        <v>4.2375293656182214</v>
      </c>
      <c r="N267" s="49">
        <f t="shared" si="64"/>
        <v>46.488783296020472</v>
      </c>
      <c r="O267" s="50">
        <f t="shared" si="65"/>
        <v>29.752821309453104</v>
      </c>
      <c r="P267" s="50">
        <f t="shared" si="66"/>
        <v>23.758395394526431</v>
      </c>
      <c r="Q267" t="s">
        <v>241</v>
      </c>
      <c r="R267" t="s">
        <v>357</v>
      </c>
      <c r="S267" t="s">
        <v>363</v>
      </c>
      <c r="T267" s="52">
        <v>100</v>
      </c>
      <c r="U267" s="52">
        <f t="shared" si="55"/>
        <v>51.92307692307692</v>
      </c>
      <c r="V267" s="52">
        <f t="shared" si="56"/>
        <v>69.230769230769241</v>
      </c>
      <c r="W267" s="52">
        <f t="shared" si="57"/>
        <v>75.429975429975428</v>
      </c>
      <c r="X267" s="52">
        <f t="shared" si="58"/>
        <v>55.339255339255345</v>
      </c>
      <c r="Y267" s="52">
        <f t="shared" si="59"/>
        <v>72.646947646947638</v>
      </c>
      <c r="Z267" s="52">
        <f t="shared" si="60"/>
        <v>78.84615384615384</v>
      </c>
      <c r="AA267" s="52">
        <f t="shared" si="61"/>
        <v>-3.4161784161784254</v>
      </c>
      <c r="AB267" s="52">
        <f t="shared" si="62"/>
        <v>-3.416178416178397</v>
      </c>
      <c r="AC267" s="52">
        <f t="shared" si="63"/>
        <v>-3.4161784161784112</v>
      </c>
      <c r="AF267">
        <v>2.14</v>
      </c>
      <c r="AG267">
        <v>1.75</v>
      </c>
      <c r="AH267" s="59" t="s">
        <v>372</v>
      </c>
      <c r="AJ267" t="s">
        <v>266</v>
      </c>
    </row>
    <row r="268" spans="1:36" ht="15" x14ac:dyDescent="0.25">
      <c r="A268">
        <v>2.85</v>
      </c>
      <c r="B268">
        <v>2.96</v>
      </c>
      <c r="C268">
        <v>2.91</v>
      </c>
      <c r="D268" s="45">
        <f t="shared" si="67"/>
        <v>3.2357642504142747E-2</v>
      </c>
      <c r="E268" s="46">
        <f>IF(OR($A268="",$B268="",$C268=""),"",A268*'MPTO_working_3-way'!$I267)</f>
        <v>2.9422192811368069</v>
      </c>
      <c r="F268" s="47">
        <f>IF(OR($A268="",$B268="",$C268=""),"",B268*'MPTO_working_3-way'!$I267)</f>
        <v>3.0557786218122627</v>
      </c>
      <c r="G268" s="48">
        <f>IF(OR($A268="",$B268="",$C268=""),"",C268*'MPTO_working_3-way'!$I267)</f>
        <v>3.0041607396870553</v>
      </c>
      <c r="H268" s="46">
        <f>IF(OR($A268="",$B268="",$C268=""),"",'MPTO_working_3-way'!E267)</f>
        <v>2.9403867851983874</v>
      </c>
      <c r="I268" s="47">
        <f>IF(OR($A268="",$B268="",$C268=""),"",'MPTO_working_3-way'!F267)</f>
        <v>3.0576181508384894</v>
      </c>
      <c r="J268" s="48">
        <f>IF(OR($A268="",$B268="",$C268=""),"",'MPTO_working_3-way'!G267)</f>
        <v>3.0042955641874776</v>
      </c>
      <c r="K268" s="46">
        <f>IF(OR($A268="",$B268="",$C268=""),"",'OddsRatio_working_3-way'!H267)</f>
        <v>2.9412807802561307</v>
      </c>
      <c r="L268" s="47">
        <f>IF(OR($A268="",$B268="",$C268=""),"",'OddsRatio_working_3-way'!I267)</f>
        <v>3.0567082861091981</v>
      </c>
      <c r="M268" s="48">
        <f>IF(OR($A268="",$B268="",$C268=""),"",'OddsRatio_working_3-way'!J267)</f>
        <v>3.004241237994167</v>
      </c>
      <c r="N268" s="49">
        <f t="shared" si="64"/>
        <v>33.987949382672205</v>
      </c>
      <c r="O268" s="50">
        <f t="shared" si="65"/>
        <v>32.724883696153981</v>
      </c>
      <c r="P268" s="50">
        <f t="shared" si="66"/>
        <v>33.287166921173814</v>
      </c>
      <c r="Q268" t="s">
        <v>358</v>
      </c>
      <c r="R268" t="s">
        <v>239</v>
      </c>
      <c r="S268" t="s">
        <v>363</v>
      </c>
      <c r="T268" s="52">
        <v>100</v>
      </c>
      <c r="U268" s="52">
        <f t="shared" si="55"/>
        <v>64.912280701754383</v>
      </c>
      <c r="V268" s="52">
        <f t="shared" si="56"/>
        <v>66.21621621621621</v>
      </c>
      <c r="W268" s="52">
        <f t="shared" si="57"/>
        <v>65.635738831615114</v>
      </c>
      <c r="X268" s="52">
        <f t="shared" si="58"/>
        <v>68.148044952168661</v>
      </c>
      <c r="Y268" s="52">
        <f t="shared" si="59"/>
        <v>69.451980466630488</v>
      </c>
      <c r="Z268" s="52">
        <f t="shared" si="60"/>
        <v>68.871503082029392</v>
      </c>
      <c r="AA268" s="52">
        <f t="shared" si="61"/>
        <v>-3.2357642504142774</v>
      </c>
      <c r="AB268" s="52">
        <f t="shared" si="62"/>
        <v>-3.2357642504142774</v>
      </c>
      <c r="AC268" s="52">
        <f t="shared" si="63"/>
        <v>-3.2357642504142774</v>
      </c>
      <c r="AF268">
        <v>2.2400000000000002</v>
      </c>
      <c r="AG268">
        <v>1.69</v>
      </c>
      <c r="AH268" s="59" t="s">
        <v>370</v>
      </c>
      <c r="AJ268" t="s">
        <v>266</v>
      </c>
    </row>
    <row r="269" spans="1:36" ht="15" x14ac:dyDescent="0.25">
      <c r="A269">
        <v>2.59</v>
      </c>
      <c r="B269">
        <v>3.29</v>
      </c>
      <c r="C269">
        <v>2.97</v>
      </c>
      <c r="D269" s="45">
        <f t="shared" si="67"/>
        <v>2.6752090581877885E-2</v>
      </c>
      <c r="E269" s="46">
        <f>IF(OR($A269="",$B269="",$C269=""),"",A269*'MPTO_working_3-way'!$I268)</f>
        <v>2.6592879146070634</v>
      </c>
      <c r="F269" s="47">
        <f>IF(OR($A269="",$B269="",$C269=""),"",B269*'MPTO_working_3-way'!$I268)</f>
        <v>3.3780143780143783</v>
      </c>
      <c r="G269" s="48">
        <f>IF(OR($A269="",$B269="",$C269=""),"",C269*'MPTO_working_3-way'!$I268)</f>
        <v>3.0494537090281777</v>
      </c>
      <c r="H269" s="46">
        <f>IF(OR($A269="",$B269="",$C269=""),"",'MPTO_working_3-way'!E268)</f>
        <v>2.6512327972190532</v>
      </c>
      <c r="I269" s="47">
        <f>IF(OR($A269="",$B269="",$C269=""),"",'MPTO_working_3-way'!F268)</f>
        <v>3.3894398122988862</v>
      </c>
      <c r="J269" s="48">
        <f>IF(OR($A269="",$B269="",$C269=""),"",'MPTO_working_3-way'!G268)</f>
        <v>3.0507991013678351</v>
      </c>
      <c r="K269" s="46">
        <f>IF(OR($A269="",$B269="",$C269=""),"",'OddsRatio_working_3-way'!H268)</f>
        <v>2.6550025185768069</v>
      </c>
      <c r="L269" s="47">
        <f>IF(OR($A269="",$B269="",$C269=""),"",'OddsRatio_working_3-way'!I268)</f>
        <v>3.3836199795854642</v>
      </c>
      <c r="M269" s="48">
        <f>IF(OR($A269="",$B269="",$C269=""),"",'OddsRatio_working_3-way'!J268)</f>
        <v>3.0505377116957928</v>
      </c>
      <c r="N269" s="49">
        <f t="shared" si="64"/>
        <v>37.604051614988819</v>
      </c>
      <c r="O269" s="50">
        <f t="shared" si="65"/>
        <v>29.603189569246513</v>
      </c>
      <c r="P269" s="50">
        <f t="shared" si="66"/>
        <v>32.792758815764657</v>
      </c>
      <c r="Q269" t="s">
        <v>105</v>
      </c>
      <c r="R269" t="s">
        <v>231</v>
      </c>
      <c r="S269" t="s">
        <v>363</v>
      </c>
      <c r="T269" s="52">
        <v>100</v>
      </c>
      <c r="U269" s="52">
        <f t="shared" si="55"/>
        <v>61.389961389961393</v>
      </c>
      <c r="V269" s="52">
        <f t="shared" si="56"/>
        <v>69.6048632218845</v>
      </c>
      <c r="W269" s="52">
        <f t="shared" si="57"/>
        <v>66.329966329966325</v>
      </c>
      <c r="X269" s="52">
        <f t="shared" si="58"/>
        <v>64.065170448149161</v>
      </c>
      <c r="Y269" s="52">
        <f t="shared" si="59"/>
        <v>72.280072280072275</v>
      </c>
      <c r="Z269" s="52">
        <f t="shared" si="60"/>
        <v>69.005175388154115</v>
      </c>
      <c r="AA269" s="52">
        <f t="shared" si="61"/>
        <v>-2.6752090581877681</v>
      </c>
      <c r="AB269" s="52">
        <f t="shared" si="62"/>
        <v>-2.6752090581877752</v>
      </c>
      <c r="AC269" s="52">
        <f t="shared" si="63"/>
        <v>-2.6752090581877894</v>
      </c>
      <c r="AF269">
        <v>1.87</v>
      </c>
      <c r="AG269">
        <v>2.02</v>
      </c>
      <c r="AH269" s="59" t="s">
        <v>390</v>
      </c>
      <c r="AJ269" t="s">
        <v>266</v>
      </c>
    </row>
    <row r="270" spans="1:36" ht="15" x14ac:dyDescent="0.25">
      <c r="A270">
        <v>3.56</v>
      </c>
      <c r="B270">
        <v>2.96</v>
      </c>
      <c r="C270">
        <v>2.41</v>
      </c>
      <c r="D270" s="45">
        <f t="shared" si="67"/>
        <v>3.3674473578431785E-2</v>
      </c>
      <c r="E270" s="46">
        <f>IF(OR($A270="",$B270="",$C270=""),"",A270*'MPTO_working_3-way'!$I269)</f>
        <v>3.6798811259392172</v>
      </c>
      <c r="F270" s="47">
        <f>IF(OR($A270="",$B270="",$C270=""),"",B270*'MPTO_working_3-way'!$I269)</f>
        <v>3.059676441792158</v>
      </c>
      <c r="G270" s="48">
        <f>IF(OR($A270="",$B270="",$C270=""),"",C270*'MPTO_working_3-way'!$I269)</f>
        <v>2.4911554813240206</v>
      </c>
      <c r="H270" s="46">
        <f>IF(OR($A270="",$B270="",$C270=""),"",'MPTO_working_3-way'!E269)</f>
        <v>3.7081802755390734</v>
      </c>
      <c r="I270" s="47">
        <f>IF(OR($A270="",$B270="",$C270=""),"",'MPTO_working_3-way'!F269)</f>
        <v>3.0617273630970669</v>
      </c>
      <c r="J270" s="48">
        <f>IF(OR($A270="",$B270="",$C270=""),"",'MPTO_working_3-way'!G269)</f>
        <v>2.4770075808216085</v>
      </c>
      <c r="K270" s="46">
        <f>IF(OR($A270="",$B270="",$C270=""),"",'OddsRatio_working_3-way'!H269)</f>
        <v>3.6933367734066835</v>
      </c>
      <c r="L270" s="47">
        <f>IF(OR($A270="",$B270="",$C270=""),"",'OddsRatio_working_3-way'!I269)</f>
        <v>3.0620859671394918</v>
      </c>
      <c r="M270" s="48">
        <f>IF(OR($A270="",$B270="",$C270=""),"",'OddsRatio_working_3-way'!J269)</f>
        <v>2.4834393947278999</v>
      </c>
      <c r="N270" s="49">
        <f t="shared" si="64"/>
        <v>27.174790863516542</v>
      </c>
      <c r="O270" s="50">
        <f t="shared" si="65"/>
        <v>32.683194416932054</v>
      </c>
      <c r="P270" s="50">
        <f t="shared" si="66"/>
        <v>40.142014719551405</v>
      </c>
      <c r="Q270" t="s">
        <v>232</v>
      </c>
      <c r="R270" t="s">
        <v>240</v>
      </c>
      <c r="S270" t="s">
        <v>363</v>
      </c>
      <c r="T270" s="52">
        <v>100</v>
      </c>
      <c r="U270" s="52">
        <f t="shared" si="55"/>
        <v>71.910112359550567</v>
      </c>
      <c r="V270" s="52">
        <f t="shared" si="56"/>
        <v>66.21621621621621</v>
      </c>
      <c r="W270" s="52">
        <f t="shared" si="57"/>
        <v>58.50622406639004</v>
      </c>
      <c r="X270" s="52">
        <f t="shared" si="58"/>
        <v>75.277559717393743</v>
      </c>
      <c r="Y270" s="52">
        <f t="shared" si="59"/>
        <v>69.583663574059401</v>
      </c>
      <c r="Z270" s="52">
        <f t="shared" si="60"/>
        <v>61.873671424233223</v>
      </c>
      <c r="AA270" s="52">
        <f t="shared" si="61"/>
        <v>-3.3674473578431758</v>
      </c>
      <c r="AB270" s="52">
        <f t="shared" si="62"/>
        <v>-3.36744735784319</v>
      </c>
      <c r="AC270" s="52">
        <f t="shared" si="63"/>
        <v>-3.3674473578431829</v>
      </c>
      <c r="AF270">
        <v>2.08</v>
      </c>
      <c r="AG270">
        <v>1.79</v>
      </c>
      <c r="AH270" s="59" t="s">
        <v>381</v>
      </c>
      <c r="AJ270" t="s">
        <v>266</v>
      </c>
    </row>
    <row r="271" spans="1:36" ht="15" x14ac:dyDescent="0.25">
      <c r="A271">
        <v>2.88</v>
      </c>
      <c r="B271">
        <v>3.71</v>
      </c>
      <c r="C271">
        <v>2.4300000000000002</v>
      </c>
      <c r="D271" s="45">
        <f t="shared" si="67"/>
        <v>2.8286634942819244E-2</v>
      </c>
      <c r="E271" s="46">
        <f>IF(OR($A271="",$B271="",$C271=""),"",A271*'MPTO_working_3-way'!$I270)</f>
        <v>2.9614655086353192</v>
      </c>
      <c r="F271" s="47">
        <f>IF(OR($A271="",$B271="",$C271=""),"",B271*'MPTO_working_3-way'!$I270)</f>
        <v>3.8149434156378592</v>
      </c>
      <c r="G271" s="48">
        <f>IF(OR($A271="",$B271="",$C271=""),"",C271*'MPTO_working_3-way'!$I270)</f>
        <v>2.498736522911051</v>
      </c>
      <c r="H271" s="46">
        <f>IF(OR($A271="",$B271="",$C271=""),"",'MPTO_working_3-way'!E270)</f>
        <v>2.9603898893653349</v>
      </c>
      <c r="I271" s="47">
        <f>IF(OR($A271="",$B271="",$C271=""),"",'MPTO_working_3-way'!F270)</f>
        <v>3.8444844429361091</v>
      </c>
      <c r="J271" s="48">
        <f>IF(OR($A271="",$B271="",$C271=""),"",'MPTO_working_3-way'!G270)</f>
        <v>2.4869821689450218</v>
      </c>
      <c r="K271" s="46">
        <f>IF(OR($A271="",$B271="",$C271=""),"",'OddsRatio_working_3-way'!H270)</f>
        <v>2.9621586471919583</v>
      </c>
      <c r="L271" s="47">
        <f>IF(OR($A271="",$B271="",$C271=""),"",'OddsRatio_working_3-way'!I270)</f>
        <v>3.8284308158990461</v>
      </c>
      <c r="M271" s="48">
        <f>IF(OR($A271="",$B271="",$C271=""),"",'OddsRatio_working_3-way'!J270)</f>
        <v>2.4924930135555847</v>
      </c>
      <c r="N271" s="49">
        <f t="shared" si="64"/>
        <v>33.767065565481211</v>
      </c>
      <c r="O271" s="50">
        <f t="shared" si="65"/>
        <v>26.212708579133665</v>
      </c>
      <c r="P271" s="50">
        <f t="shared" si="66"/>
        <v>40.020225855385135</v>
      </c>
      <c r="Q271" t="s">
        <v>242</v>
      </c>
      <c r="R271" t="s">
        <v>252</v>
      </c>
      <c r="S271" t="s">
        <v>363</v>
      </c>
      <c r="T271" s="52">
        <v>100</v>
      </c>
      <c r="U271" s="52">
        <f t="shared" si="55"/>
        <v>65.277777777777771</v>
      </c>
      <c r="V271" s="52">
        <f t="shared" si="56"/>
        <v>73.045822102425873</v>
      </c>
      <c r="W271" s="52">
        <f t="shared" si="57"/>
        <v>58.847736625514408</v>
      </c>
      <c r="X271" s="52">
        <f t="shared" si="58"/>
        <v>68.106441272059712</v>
      </c>
      <c r="Y271" s="52">
        <f t="shared" si="59"/>
        <v>75.874485596707814</v>
      </c>
      <c r="Z271" s="52">
        <f t="shared" si="60"/>
        <v>61.676400119796341</v>
      </c>
      <c r="AA271" s="52">
        <f t="shared" si="61"/>
        <v>-2.8286634942819404</v>
      </c>
      <c r="AB271" s="52">
        <f t="shared" si="62"/>
        <v>-2.8286634942819404</v>
      </c>
      <c r="AC271" s="52">
        <f t="shared" si="63"/>
        <v>-2.8286634942819333</v>
      </c>
      <c r="AF271">
        <v>1.57</v>
      </c>
      <c r="AG271">
        <v>2.5099999999999998</v>
      </c>
      <c r="AH271" s="59" t="s">
        <v>373</v>
      </c>
      <c r="AJ271" t="s">
        <v>267</v>
      </c>
    </row>
    <row r="272" spans="1:36" ht="15" x14ac:dyDescent="0.25">
      <c r="A272">
        <v>2.5499999999999998</v>
      </c>
      <c r="B272">
        <v>3.03</v>
      </c>
      <c r="C272">
        <v>3.22</v>
      </c>
      <c r="D272" s="45">
        <f t="shared" si="67"/>
        <v>3.2748872256608275E-2</v>
      </c>
      <c r="E272" s="46">
        <f>IF(OR($A272="",$B272="",$C272=""),"",A272*'MPTO_working_3-way'!$I271)</f>
        <v>2.633509624254351</v>
      </c>
      <c r="F272" s="47">
        <f>IF(OR($A272="",$B272="",$C272=""),"",B272*'MPTO_working_3-way'!$I271)</f>
        <v>3.1292290829375227</v>
      </c>
      <c r="G272" s="48">
        <f>IF(OR($A272="",$B272="",$C272=""),"",C272*'MPTO_working_3-way'!$I271)</f>
        <v>3.325451368666279</v>
      </c>
      <c r="H272" s="46">
        <f>IF(OR($A272="",$B272="",$C272=""),"",'MPTO_working_3-way'!E271)</f>
        <v>2.6230156847488826</v>
      </c>
      <c r="I272" s="47">
        <f>IF(OR($A272="",$B272="",$C272=""),"",'MPTO_working_3-way'!F271)</f>
        <v>3.1336497296398598</v>
      </c>
      <c r="J272" s="48">
        <f>IF(OR($A272="",$B272="",$C272=""),"",'MPTO_working_3-way'!G271)</f>
        <v>3.3373078950651323</v>
      </c>
      <c r="K272" s="46">
        <f>IF(OR($A272="",$B272="",$C272=""),"",'OddsRatio_working_3-way'!H271)</f>
        <v>2.6278334129133634</v>
      </c>
      <c r="L272" s="47">
        <f>IF(OR($A272="",$B272="",$C272=""),"",'OddsRatio_working_3-way'!I271)</f>
        <v>3.1319366633639536</v>
      </c>
      <c r="M272" s="48">
        <f>IF(OR($A272="",$B272="",$C272=""),"",'OddsRatio_working_3-way'!J271)</f>
        <v>3.3314775333339788</v>
      </c>
      <c r="N272" s="49">
        <f t="shared" si="64"/>
        <v>37.972141464382872</v>
      </c>
      <c r="O272" s="50">
        <f t="shared" si="65"/>
        <v>31.956752717549946</v>
      </c>
      <c r="P272" s="50">
        <f t="shared" si="66"/>
        <v>30.071105818067178</v>
      </c>
      <c r="Q272" t="s">
        <v>148</v>
      </c>
      <c r="R272" t="s">
        <v>171</v>
      </c>
      <c r="S272" t="s">
        <v>363</v>
      </c>
      <c r="T272" s="52">
        <v>100</v>
      </c>
      <c r="U272" s="52">
        <f t="shared" si="55"/>
        <v>60.784313725490193</v>
      </c>
      <c r="V272" s="52">
        <f t="shared" si="56"/>
        <v>66.996699669967001</v>
      </c>
      <c r="W272" s="52">
        <f t="shared" si="57"/>
        <v>68.944099378881987</v>
      </c>
      <c r="X272" s="52">
        <f t="shared" si="58"/>
        <v>64.059200951151013</v>
      </c>
      <c r="Y272" s="52">
        <f t="shared" si="59"/>
        <v>70.27158689562782</v>
      </c>
      <c r="Z272" s="52">
        <f t="shared" si="60"/>
        <v>72.218986604542806</v>
      </c>
      <c r="AA272" s="52">
        <f t="shared" si="61"/>
        <v>-3.2748872256608195</v>
      </c>
      <c r="AB272" s="52">
        <f t="shared" si="62"/>
        <v>-3.2748872256608195</v>
      </c>
      <c r="AC272" s="52">
        <f t="shared" si="63"/>
        <v>-3.2748872256608195</v>
      </c>
      <c r="AF272">
        <v>2.25</v>
      </c>
      <c r="AG272">
        <v>1.68</v>
      </c>
      <c r="AH272" s="59" t="s">
        <v>377</v>
      </c>
      <c r="AJ272" t="s">
        <v>268</v>
      </c>
    </row>
    <row r="273" spans="1:36" ht="15" x14ac:dyDescent="0.25">
      <c r="A273">
        <v>2.1</v>
      </c>
      <c r="B273">
        <v>3.33</v>
      </c>
      <c r="C273">
        <v>3.89</v>
      </c>
      <c r="D273" s="45">
        <f t="shared" si="67"/>
        <v>3.3560185231136241E-2</v>
      </c>
      <c r="E273" s="46">
        <f>IF(OR($A273="",$B273="",$C273=""),"",A273*'MPTO_working_3-way'!$I272)</f>
        <v>2.1704763889853864</v>
      </c>
      <c r="F273" s="47">
        <f>IF(OR($A273="",$B273="",$C273=""),"",B273*'MPTO_working_3-way'!$I272)</f>
        <v>3.4417554168196838</v>
      </c>
      <c r="G273" s="48">
        <f>IF(OR($A273="",$B273="",$C273=""),"",C273*'MPTO_working_3-way'!$I272)</f>
        <v>4.0205491205491199</v>
      </c>
      <c r="H273" s="46">
        <f>IF(OR($A273="",$B273="",$C273=""),"",'MPTO_working_3-way'!E272)</f>
        <v>2.1505203017694927</v>
      </c>
      <c r="I273" s="47">
        <f>IF(OR($A273="",$B273="",$C273=""),"",'MPTO_working_3-way'!F272)</f>
        <v>3.4588483462158073</v>
      </c>
      <c r="J273" s="48">
        <f>IF(OR($A273="",$B273="",$C273=""),"",'MPTO_working_3-way'!G272)</f>
        <v>4.066980230807526</v>
      </c>
      <c r="K273" s="46">
        <f>IF(OR($A273="",$B273="",$C273=""),"",'OddsRatio_working_3-way'!H272)</f>
        <v>2.1586987504791191</v>
      </c>
      <c r="L273" s="47">
        <f>IF(OR($A273="",$B273="",$C273=""),"",'OddsRatio_working_3-way'!I272)</f>
        <v>3.4543346260148593</v>
      </c>
      <c r="M273" s="48">
        <f>IF(OR($A273="",$B273="",$C273=""),"",'OddsRatio_working_3-way'!J272)</f>
        <v>4.0442176262587743</v>
      </c>
      <c r="N273" s="49">
        <f t="shared" si="64"/>
        <v>46.072834750690895</v>
      </c>
      <c r="O273" s="50">
        <f t="shared" si="65"/>
        <v>29.054940833769038</v>
      </c>
      <c r="P273" s="50">
        <f t="shared" si="66"/>
        <v>24.872224415540074</v>
      </c>
      <c r="Q273" t="s">
        <v>359</v>
      </c>
      <c r="R273" t="s">
        <v>146</v>
      </c>
      <c r="S273" t="s">
        <v>363</v>
      </c>
      <c r="T273" s="52">
        <v>100</v>
      </c>
      <c r="U273" s="52">
        <f t="shared" si="55"/>
        <v>52.38095238095238</v>
      </c>
      <c r="V273" s="52">
        <f t="shared" si="56"/>
        <v>69.969969969969966</v>
      </c>
      <c r="W273" s="52">
        <f t="shared" si="57"/>
        <v>74.293059125964007</v>
      </c>
      <c r="X273" s="52">
        <f t="shared" si="58"/>
        <v>55.73697090406602</v>
      </c>
      <c r="Y273" s="52">
        <f t="shared" si="59"/>
        <v>73.325988493083599</v>
      </c>
      <c r="Z273" s="52">
        <f t="shared" si="60"/>
        <v>77.64907764907764</v>
      </c>
      <c r="AA273" s="52">
        <f t="shared" si="61"/>
        <v>-3.3560185231136401</v>
      </c>
      <c r="AB273" s="52">
        <f t="shared" si="62"/>
        <v>-3.356018523113633</v>
      </c>
      <c r="AC273" s="52">
        <f t="shared" si="63"/>
        <v>-3.356018523113633</v>
      </c>
      <c r="AF273">
        <v>2.1800000000000002</v>
      </c>
      <c r="AG273">
        <v>1.72</v>
      </c>
      <c r="AH273" s="59" t="s">
        <v>376</v>
      </c>
      <c r="AJ273" t="s">
        <v>268</v>
      </c>
    </row>
    <row r="274" spans="1:36" ht="15" x14ac:dyDescent="0.25">
      <c r="A274">
        <v>2.87</v>
      </c>
      <c r="B274">
        <v>3.31</v>
      </c>
      <c r="C274">
        <v>2.62</v>
      </c>
      <c r="D274" s="45">
        <f t="shared" si="67"/>
        <v>3.2226248687483583E-2</v>
      </c>
      <c r="E274" s="46">
        <f>IF(OR($A274="",$B274="",$C274=""),"",A274*'MPTO_working_3-way'!$I273)</f>
        <v>2.9624893337330782</v>
      </c>
      <c r="F274" s="47">
        <f>IF(OR($A274="",$B274="",$C274=""),"",B274*'MPTO_working_3-way'!$I273)</f>
        <v>3.4166688831555709</v>
      </c>
      <c r="G274" s="48">
        <f>IF(OR($A274="",$B274="",$C274=""),"",C274*'MPTO_working_3-way'!$I273)</f>
        <v>2.7044327715612071</v>
      </c>
      <c r="H274" s="46">
        <f>IF(OR($A274="",$B274="",$C274=""),"",'MPTO_working_3-way'!E273)</f>
        <v>2.9612961011265178</v>
      </c>
      <c r="I274" s="47">
        <f>IF(OR($A274="",$B274="",$C274=""),"",'MPTO_working_3-way'!F273)</f>
        <v>3.4320302789367623</v>
      </c>
      <c r="J274" s="48">
        <f>IF(OR($A274="",$B274="",$C274=""),"",'MPTO_working_3-way'!G273)</f>
        <v>2.695873352990326</v>
      </c>
      <c r="K274" s="46">
        <f>IF(OR($A274="",$B274="",$C274=""),"",'OddsRatio_working_3-way'!H273)</f>
        <v>2.9623174497383054</v>
      </c>
      <c r="L274" s="47">
        <f>IF(OR($A274="",$B274="",$C274=""),"",'OddsRatio_working_3-way'!I273)</f>
        <v>3.4240392026179056</v>
      </c>
      <c r="M274" s="48">
        <f>IF(OR($A274="",$B274="",$C274=""),"",'OddsRatio_working_3-way'!J273)</f>
        <v>2.6999755446930771</v>
      </c>
      <c r="N274" s="49">
        <f t="shared" si="64"/>
        <v>33.755395795463834</v>
      </c>
      <c r="O274" s="50">
        <f t="shared" si="65"/>
        <v>29.268273695764712</v>
      </c>
      <c r="P274" s="50">
        <f t="shared" si="66"/>
        <v>36.976330508771454</v>
      </c>
      <c r="Q274" t="s">
        <v>360</v>
      </c>
      <c r="R274" t="s">
        <v>174</v>
      </c>
      <c r="S274" t="s">
        <v>363</v>
      </c>
      <c r="T274" s="52">
        <v>100</v>
      </c>
      <c r="U274" s="52">
        <f t="shared" si="55"/>
        <v>65.156794425087099</v>
      </c>
      <c r="V274" s="52">
        <f t="shared" si="56"/>
        <v>69.78851963746223</v>
      </c>
      <c r="W274" s="52">
        <f t="shared" si="57"/>
        <v>61.832061068702288</v>
      </c>
      <c r="X274" s="52">
        <f t="shared" si="58"/>
        <v>68.379419293835468</v>
      </c>
      <c r="Y274" s="52">
        <f t="shared" si="59"/>
        <v>73.011144506210599</v>
      </c>
      <c r="Z274" s="52">
        <f t="shared" si="60"/>
        <v>65.054685937450657</v>
      </c>
      <c r="AA274" s="52">
        <f t="shared" si="61"/>
        <v>-3.222624868748369</v>
      </c>
      <c r="AB274" s="52">
        <f t="shared" si="62"/>
        <v>-3.222624868748369</v>
      </c>
      <c r="AC274" s="52">
        <f t="shared" si="63"/>
        <v>-3.222624868748369</v>
      </c>
      <c r="AF274">
        <v>2.31</v>
      </c>
      <c r="AG274">
        <v>1.65</v>
      </c>
      <c r="AH274" s="59" t="s">
        <v>379</v>
      </c>
      <c r="AJ274" t="s">
        <v>268</v>
      </c>
    </row>
    <row r="275" spans="1:36" ht="15" x14ac:dyDescent="0.25">
      <c r="A275">
        <v>7.4</v>
      </c>
      <c r="B275">
        <v>4.3499999999999996</v>
      </c>
      <c r="C275">
        <v>1.49</v>
      </c>
      <c r="D275" s="45">
        <f t="shared" si="67"/>
        <v>3.6161132203714974E-2</v>
      </c>
      <c r="E275" s="46">
        <f>IF(OR($A275="",$B275="",$C275=""),"",A275*'MPTO_working_3-way'!$I274)</f>
        <v>7.6675923783074911</v>
      </c>
      <c r="F275" s="47">
        <f>IF(OR($A275="",$B275="",$C275=""),"",B275*'MPTO_working_3-way'!$I274)</f>
        <v>4.5073009250861595</v>
      </c>
      <c r="G275" s="48">
        <f>IF(OR($A275="",$B275="",$C275=""),"",C275*'MPTO_working_3-way'!$I274)</f>
        <v>1.5438800869835354</v>
      </c>
      <c r="H275" s="46">
        <f>IF(OR($A275="",$B275="",$C275=""),"",'MPTO_working_3-way'!E274)</f>
        <v>8.1247028531741794</v>
      </c>
      <c r="I275" s="47">
        <f>IF(OR($A275="",$B275="",$C275=""),"",'MPTO_working_3-way'!F274)</f>
        <v>4.590707512857489</v>
      </c>
      <c r="J275" s="48">
        <f>IF(OR($A275="",$B275="",$C275=""),"",'MPTO_working_3-way'!G274)</f>
        <v>1.5172498513216557</v>
      </c>
      <c r="K275" s="46">
        <f>IF(OR($A275="",$B275="",$C275=""),"",'OddsRatio_working_3-way'!H274)</f>
        <v>7.8694481996504404</v>
      </c>
      <c r="L275" s="47">
        <f>IF(OR($A275="",$B275="",$C275=""),"",'OddsRatio_working_3-way'!I274)</f>
        <v>4.5957267920045259</v>
      </c>
      <c r="M275" s="48">
        <f>IF(OR($A275="",$B275="",$C275=""),"",'OddsRatio_working_3-way'!J274)</f>
        <v>1.5259421277857361</v>
      </c>
      <c r="N275" s="49">
        <f t="shared" si="64"/>
        <v>13.041903516273454</v>
      </c>
      <c r="O275" s="50">
        <f t="shared" si="65"/>
        <v>22.186226671361741</v>
      </c>
      <c r="P275" s="50">
        <f t="shared" si="66"/>
        <v>64.771869812364798</v>
      </c>
      <c r="Q275" t="s">
        <v>185</v>
      </c>
      <c r="R275" t="s">
        <v>172</v>
      </c>
      <c r="S275" t="s">
        <v>363</v>
      </c>
      <c r="T275" s="52">
        <v>100</v>
      </c>
      <c r="U275" s="52">
        <f t="shared" si="55"/>
        <v>86.48648648648647</v>
      </c>
      <c r="V275" s="52">
        <f t="shared" si="56"/>
        <v>77.011494252873561</v>
      </c>
      <c r="W275" s="52">
        <f t="shared" si="57"/>
        <v>32.885906040268459</v>
      </c>
      <c r="X275" s="52">
        <f t="shared" si="58"/>
        <v>90.102599706857987</v>
      </c>
      <c r="Y275" s="52">
        <f t="shared" si="59"/>
        <v>80.62760747324505</v>
      </c>
      <c r="Z275" s="52">
        <f t="shared" si="60"/>
        <v>36.502019260639948</v>
      </c>
      <c r="AA275" s="52">
        <f t="shared" si="61"/>
        <v>-3.6161132203715169</v>
      </c>
      <c r="AB275" s="52">
        <f t="shared" si="62"/>
        <v>-3.6161132203714885</v>
      </c>
      <c r="AC275" s="52">
        <f t="shared" si="63"/>
        <v>-3.6161132203714885</v>
      </c>
      <c r="AF275">
        <v>1.89</v>
      </c>
      <c r="AG275">
        <v>1.98</v>
      </c>
      <c r="AH275" s="59" t="s">
        <v>372</v>
      </c>
      <c r="AJ275" t="s">
        <v>268</v>
      </c>
    </row>
    <row r="276" spans="1:36" ht="15" x14ac:dyDescent="0.25">
      <c r="A276">
        <v>2.99</v>
      </c>
      <c r="B276">
        <v>3.66</v>
      </c>
      <c r="C276">
        <v>2.3199999999999998</v>
      </c>
      <c r="D276" s="45">
        <f t="shared" si="67"/>
        <v>3.8706687009584684E-2</v>
      </c>
      <c r="E276" s="46">
        <f>IF(OR($A276="",$B276="",$C276=""),"",A276*'MPTO_working_3-way'!$I275)</f>
        <v>3.1057329941586582</v>
      </c>
      <c r="F276" s="47">
        <f>IF(OR($A276="",$B276="",$C276=""),"",B276*'MPTO_working_3-way'!$I275)</f>
        <v>3.8016664744550801</v>
      </c>
      <c r="G276" s="48">
        <f>IF(OR($A276="",$B276="",$C276=""),"",C276*'MPTO_working_3-way'!$I275)</f>
        <v>2.4097995138622363</v>
      </c>
      <c r="H276" s="46">
        <f>IF(OR($A276="",$B276="",$C276=""),"",'MPTO_working_3-way'!E275)</f>
        <v>3.1099755958215969</v>
      </c>
      <c r="I276" s="47">
        <f>IF(OR($A276="",$B276="",$C276=""),"",'MPTO_working_3-way'!F275)</f>
        <v>3.8413991585907543</v>
      </c>
      <c r="J276" s="48">
        <f>IF(OR($A276="",$B276="",$C276=""),"",'MPTO_working_3-way'!G275)</f>
        <v>2.3915878074904993</v>
      </c>
      <c r="K276" s="46">
        <f>IF(OR($A276="",$B276="",$C276=""),"",'OddsRatio_working_3-way'!H275)</f>
        <v>3.1101045863052508</v>
      </c>
      <c r="L276" s="47">
        <f>IF(OR($A276="",$B276="",$C276=""),"",'OddsRatio_working_3-way'!I275)</f>
        <v>3.8205418088301339</v>
      </c>
      <c r="M276" s="48">
        <f>IF(OR($A276="",$B276="",$C276=""),"",'OddsRatio_working_3-way'!J275)</f>
        <v>2.3996673637803672</v>
      </c>
      <c r="N276" s="49">
        <f t="shared" si="64"/>
        <v>32.1985180915689</v>
      </c>
      <c r="O276" s="50">
        <f t="shared" si="65"/>
        <v>26.304253850762571</v>
      </c>
      <c r="P276" s="50">
        <f t="shared" si="66"/>
        <v>41.497228057668536</v>
      </c>
      <c r="Q276" t="s">
        <v>168</v>
      </c>
      <c r="R276" t="s">
        <v>128</v>
      </c>
      <c r="S276" t="s">
        <v>363</v>
      </c>
      <c r="T276" s="52">
        <v>100</v>
      </c>
      <c r="U276" s="52">
        <f t="shared" si="55"/>
        <v>66.555183946488299</v>
      </c>
      <c r="V276" s="52">
        <f t="shared" si="56"/>
        <v>72.67759562841529</v>
      </c>
      <c r="W276" s="52">
        <f t="shared" si="57"/>
        <v>56.896551724137922</v>
      </c>
      <c r="X276" s="52">
        <f t="shared" si="58"/>
        <v>70.42585264744676</v>
      </c>
      <c r="Y276" s="52">
        <f t="shared" si="59"/>
        <v>76.548264329373779</v>
      </c>
      <c r="Z276" s="52">
        <f t="shared" si="60"/>
        <v>60.767220425096404</v>
      </c>
      <c r="AA276" s="52">
        <f t="shared" si="61"/>
        <v>-3.8706687009584613</v>
      </c>
      <c r="AB276" s="52">
        <f t="shared" si="62"/>
        <v>-3.8706687009584897</v>
      </c>
      <c r="AC276" s="52">
        <f t="shared" si="63"/>
        <v>-3.8706687009584826</v>
      </c>
      <c r="AF276">
        <v>1.77</v>
      </c>
      <c r="AG276">
        <v>2.09</v>
      </c>
      <c r="AH276" s="59" t="s">
        <v>375</v>
      </c>
      <c r="AJ276" t="s">
        <v>271</v>
      </c>
    </row>
    <row r="277" spans="1:36" ht="15" x14ac:dyDescent="0.25">
      <c r="A277">
        <v>2.2400000000000002</v>
      </c>
      <c r="B277">
        <v>3.09</v>
      </c>
      <c r="C277">
        <v>3.44</v>
      </c>
      <c r="D277" s="45">
        <f t="shared" si="67"/>
        <v>6.0750841316431714E-2</v>
      </c>
      <c r="E277" s="46">
        <f>IF(OR($A277="",$B277="",$C277=""),"",A277*'MPTO_working_3-way'!$I276)</f>
        <v>2.3760818845488072</v>
      </c>
      <c r="F277" s="47">
        <f>IF(OR($A277="",$B277="",$C277=""),"",B277*'MPTO_working_3-way'!$I276)</f>
        <v>3.277720099667774</v>
      </c>
      <c r="G277" s="48">
        <f>IF(OR($A277="",$B277="",$C277=""),"",C277*'MPTO_working_3-way'!$I276)</f>
        <v>3.6489828941285252</v>
      </c>
      <c r="H277" s="46">
        <f>IF(OR($A277="",$B277="",$C277=""),"",'MPTO_working_3-way'!E276)</f>
        <v>2.3464358019682088</v>
      </c>
      <c r="I277" s="47">
        <f>IF(OR($A277="",$B277="",$C277=""),"",'MPTO_working_3-way'!F276)</f>
        <v>3.2962579574333613</v>
      </c>
      <c r="J277" s="48">
        <f>IF(OR($A277="",$B277="",$C277=""),"",'MPTO_working_3-way'!G276)</f>
        <v>3.6975767645027227</v>
      </c>
      <c r="K277" s="46">
        <f>IF(OR($A277="",$B277="",$C277=""),"",'OddsRatio_working_3-way'!H276)</f>
        <v>2.3589540099400264</v>
      </c>
      <c r="L277" s="47">
        <f>IF(OR($A277="",$B277="",$C277=""),"",'OddsRatio_working_3-way'!I276)</f>
        <v>3.2904950651408504</v>
      </c>
      <c r="M277" s="48">
        <f>IF(OR($A277="",$B277="",$C277=""),"",'OddsRatio_working_3-way'!J276)</f>
        <v>3.6740707937529553</v>
      </c>
      <c r="N277" s="49">
        <f t="shared" si="64"/>
        <v>42.086091666402709</v>
      </c>
      <c r="O277" s="50">
        <f t="shared" si="65"/>
        <v>30.509011434544359</v>
      </c>
      <c r="P277" s="50">
        <f t="shared" si="66"/>
        <v>27.404896899052929</v>
      </c>
      <c r="Q277" t="s">
        <v>67</v>
      </c>
      <c r="R277" t="s">
        <v>131</v>
      </c>
      <c r="S277" t="s">
        <v>363</v>
      </c>
      <c r="T277" s="52">
        <v>100</v>
      </c>
      <c r="U277" s="52">
        <f t="shared" si="55"/>
        <v>55.357142857142868</v>
      </c>
      <c r="V277" s="52">
        <f t="shared" si="56"/>
        <v>67.637540453074436</v>
      </c>
      <c r="W277" s="52">
        <f t="shared" si="57"/>
        <v>70.930232558139537</v>
      </c>
      <c r="X277" s="52">
        <f t="shared" si="58"/>
        <v>61.432226988786034</v>
      </c>
      <c r="Y277" s="52">
        <f t="shared" si="59"/>
        <v>73.712624584717616</v>
      </c>
      <c r="Z277" s="52">
        <f t="shared" si="60"/>
        <v>77.005316689782717</v>
      </c>
      <c r="AA277" s="52">
        <f t="shared" si="61"/>
        <v>-6.0750841316431661</v>
      </c>
      <c r="AB277" s="52">
        <f t="shared" si="62"/>
        <v>-6.0750841316431803</v>
      </c>
      <c r="AC277" s="52">
        <f t="shared" si="63"/>
        <v>-6.0750841316431803</v>
      </c>
      <c r="AF277">
        <v>2.04</v>
      </c>
      <c r="AG277">
        <v>1.75</v>
      </c>
      <c r="AH277" s="59" t="s">
        <v>372</v>
      </c>
      <c r="AJ277" t="s">
        <v>271</v>
      </c>
    </row>
    <row r="278" spans="1:36" ht="15" x14ac:dyDescent="0.25">
      <c r="A278">
        <v>1.83</v>
      </c>
      <c r="B278">
        <v>3.69</v>
      </c>
      <c r="C278">
        <v>4.4400000000000004</v>
      </c>
      <c r="D278" s="45">
        <f t="shared" si="67"/>
        <v>4.2676022684019488E-2</v>
      </c>
      <c r="E278" s="46">
        <f>IF(OR($A278="",$B278="",$C278=""),"",A278*'MPTO_working_3-way'!$I277)</f>
        <v>1.9080971215117557</v>
      </c>
      <c r="F278" s="47">
        <f>IF(OR($A278="",$B278="",$C278=""),"",B278*'MPTO_working_3-way'!$I277)</f>
        <v>3.8474745237040318</v>
      </c>
      <c r="G278" s="48">
        <f>IF(OR($A278="",$B278="",$C278=""),"",C278*'MPTO_working_3-way'!$I277)</f>
        <v>4.6294815407170473</v>
      </c>
      <c r="H278" s="46">
        <f>IF(OR($A278="",$B278="",$C278=""),"",'MPTO_working_3-way'!E277)</f>
        <v>1.8789125540135876</v>
      </c>
      <c r="I278" s="47">
        <f>IF(OR($A278="",$B278="",$C278=""),"",'MPTO_working_3-way'!F277)</f>
        <v>3.8944241985915538</v>
      </c>
      <c r="J278" s="48">
        <f>IF(OR($A278="",$B278="",$C278=""),"",'MPTO_working_3-way'!G277)</f>
        <v>4.7393390909797928</v>
      </c>
      <c r="K278" s="46">
        <f>IF(OR($A278="",$B278="",$C278=""),"",'OddsRatio_working_3-way'!H277)</f>
        <v>1.8897316324014777</v>
      </c>
      <c r="L278" s="47">
        <f>IF(OR($A278="",$B278="",$C278=""),"",'OddsRatio_working_3-way'!I277)</f>
        <v>3.8835880616385223</v>
      </c>
      <c r="M278" s="48">
        <f>IF(OR($A278="",$B278="",$C278=""),"",'OddsRatio_working_3-way'!J277)</f>
        <v>4.6875624282663635</v>
      </c>
      <c r="N278" s="49">
        <f t="shared" si="64"/>
        <v>52.408233769972647</v>
      </c>
      <c r="O278" s="50">
        <f t="shared" si="65"/>
        <v>25.991075284295377</v>
      </c>
      <c r="P278" s="50">
        <f t="shared" si="66"/>
        <v>21.600690945731969</v>
      </c>
      <c r="Q278" t="s">
        <v>125</v>
      </c>
      <c r="R278" t="s">
        <v>255</v>
      </c>
      <c r="S278" t="s">
        <v>363</v>
      </c>
      <c r="T278" s="52">
        <v>100</v>
      </c>
      <c r="U278" s="52">
        <f t="shared" si="55"/>
        <v>45.355191256830594</v>
      </c>
      <c r="V278" s="52">
        <f t="shared" si="56"/>
        <v>72.899728997289984</v>
      </c>
      <c r="W278" s="52">
        <f t="shared" si="57"/>
        <v>77.477477477477478</v>
      </c>
      <c r="X278" s="52">
        <f t="shared" si="58"/>
        <v>49.622793525232552</v>
      </c>
      <c r="Y278" s="52">
        <f t="shared" si="59"/>
        <v>77.167331265691914</v>
      </c>
      <c r="Z278" s="52">
        <f t="shared" si="60"/>
        <v>81.745079745879423</v>
      </c>
      <c r="AA278" s="52">
        <f t="shared" si="61"/>
        <v>-4.2676022684019586</v>
      </c>
      <c r="AB278" s="52">
        <f t="shared" si="62"/>
        <v>-4.2676022684019301</v>
      </c>
      <c r="AC278" s="52">
        <f t="shared" si="63"/>
        <v>-4.2676022684019443</v>
      </c>
      <c r="AF278">
        <v>1.89</v>
      </c>
      <c r="AG278">
        <v>1.96</v>
      </c>
      <c r="AH278" s="59" t="s">
        <v>390</v>
      </c>
      <c r="AJ278" t="s">
        <v>271</v>
      </c>
    </row>
    <row r="279" spans="1:36" ht="15" x14ac:dyDescent="0.25">
      <c r="A279">
        <v>1.59</v>
      </c>
      <c r="B279">
        <v>4.13</v>
      </c>
      <c r="C279">
        <v>5.0599999999999996</v>
      </c>
      <c r="D279" s="45">
        <f t="shared" si="67"/>
        <v>6.8690026713413399E-2</v>
      </c>
      <c r="E279" s="46">
        <f>IF(OR($A279="",$B279="",$C279=""),"",A279*'MPTO_working_3-way'!$I278)</f>
        <v>1.6992171424743274</v>
      </c>
      <c r="F279" s="47">
        <f>IF(OR($A279="",$B279="",$C279=""),"",B279*'MPTO_working_3-way'!$I278)</f>
        <v>4.4136898103263968</v>
      </c>
      <c r="G279" s="48">
        <f>IF(OR($A279="",$B279="",$C279=""),"",C279*'MPTO_working_3-way'!$I278)</f>
        <v>5.407571535169871</v>
      </c>
      <c r="H279" s="46">
        <f>IF(OR($A279="",$B279="",$C279=""),"",'MPTO_working_3-way'!E278)</f>
        <v>1.6500720514451988</v>
      </c>
      <c r="I279" s="47">
        <f>IF(OR($A279="",$B279="",$C279=""),"",'MPTO_working_3-way'!F278)</f>
        <v>4.5613347279342973</v>
      </c>
      <c r="J279" s="48">
        <f>IF(OR($A279="",$B279="",$C279=""),"",'MPTO_working_3-way'!G278)</f>
        <v>5.7230572666819066</v>
      </c>
      <c r="K279" s="46">
        <f>IF(OR($A279="",$B279="",$C279=""),"",'OddsRatio_working_3-way'!H278)</f>
        <v>1.6659418466412452</v>
      </c>
      <c r="L279" s="47">
        <f>IF(OR($A279="",$B279="",$C279=""),"",'OddsRatio_working_3-way'!I278)</f>
        <v>4.5328779321815178</v>
      </c>
      <c r="M279" s="48">
        <f>IF(OR($A279="",$B279="",$C279=""),"",'OddsRatio_working_3-way'!J278)</f>
        <v>5.5825828768872068</v>
      </c>
      <c r="N279" s="49">
        <f t="shared" si="64"/>
        <v>58.850630387582058</v>
      </c>
      <c r="O279" s="50">
        <f t="shared" si="65"/>
        <v>22.65678022185363</v>
      </c>
      <c r="P279" s="50">
        <f t="shared" si="66"/>
        <v>18.492589390564326</v>
      </c>
      <c r="Q279" t="s">
        <v>66</v>
      </c>
      <c r="R279" t="s">
        <v>167</v>
      </c>
      <c r="S279" t="s">
        <v>363</v>
      </c>
      <c r="T279" s="52">
        <v>100</v>
      </c>
      <c r="U279" s="52">
        <f t="shared" si="55"/>
        <v>37.106918238993707</v>
      </c>
      <c r="V279" s="52">
        <f t="shared" si="56"/>
        <v>75.786924939467312</v>
      </c>
      <c r="W279" s="52">
        <f t="shared" si="57"/>
        <v>80.237154150197625</v>
      </c>
      <c r="X279" s="52">
        <f t="shared" si="58"/>
        <v>43.975920910335063</v>
      </c>
      <c r="Y279" s="52">
        <f t="shared" si="59"/>
        <v>82.655927610808661</v>
      </c>
      <c r="Z279" s="52">
        <f t="shared" si="60"/>
        <v>87.106156821538974</v>
      </c>
      <c r="AA279" s="52">
        <f t="shared" si="61"/>
        <v>-6.8690026713413559</v>
      </c>
      <c r="AB279" s="52">
        <f t="shared" si="62"/>
        <v>-6.8690026713413488</v>
      </c>
      <c r="AC279" s="52">
        <f t="shared" si="63"/>
        <v>-6.8690026713413488</v>
      </c>
      <c r="AF279">
        <v>1.52</v>
      </c>
      <c r="AG279">
        <v>2.4500000000000002</v>
      </c>
      <c r="AH279" s="59" t="s">
        <v>373</v>
      </c>
      <c r="AJ279" t="s">
        <v>271</v>
      </c>
    </row>
    <row r="280" spans="1:36" ht="15" x14ac:dyDescent="0.25">
      <c r="A280">
        <v>1.9</v>
      </c>
      <c r="B280">
        <v>3.45</v>
      </c>
      <c r="C280">
        <v>4.5599999999999996</v>
      </c>
      <c r="D280" s="45">
        <f t="shared" si="67"/>
        <v>3.5469107551487467E-2</v>
      </c>
      <c r="E280" s="46">
        <f>IF(OR($A280="",$B280="",$C280=""),"",A280*'MPTO_working_3-way'!$I279)</f>
        <v>1.9673913043478262</v>
      </c>
      <c r="F280" s="47">
        <f>IF(OR($A280="",$B280="",$C280=""),"",B280*'MPTO_working_3-way'!$I279)</f>
        <v>3.5723684210526319</v>
      </c>
      <c r="G280" s="48">
        <f>IF(OR($A280="",$B280="",$C280=""),"",C280*'MPTO_working_3-way'!$I279)</f>
        <v>4.7217391304347824</v>
      </c>
      <c r="H280" s="46">
        <f>IF(OR($A280="",$B280="",$C280=""),"",'MPTO_working_3-way'!E279)</f>
        <v>1.9436619718309858</v>
      </c>
      <c r="I280" s="47">
        <f>IF(OR($A280="",$B280="",$C280=""),"",'MPTO_working_3-way'!F279)</f>
        <v>3.5967078189300419</v>
      </c>
      <c r="J280" s="48">
        <f>IF(OR($A280="",$B280="",$C280=""),"",'MPTO_working_3-way'!G279)</f>
        <v>4.819852941176471</v>
      </c>
      <c r="K280" s="46">
        <f>IF(OR($A280="",$B280="",$C280=""),"",'OddsRatio_working_3-way'!H279)</f>
        <v>1.9528639735300128</v>
      </c>
      <c r="L280" s="47">
        <f>IF(OR($A280="",$B280="",$C280=""),"",'OddsRatio_working_3-way'!I279)</f>
        <v>3.5939074834983677</v>
      </c>
      <c r="M280" s="48">
        <f>IF(OR($A280="",$B280="",$C280=""),"",'OddsRatio_working_3-way'!J279)</f>
        <v>4.7691063841853829</v>
      </c>
      <c r="N280" s="49">
        <f t="shared" si="64"/>
        <v>50.828729281767963</v>
      </c>
      <c r="O280" s="50">
        <f t="shared" si="65"/>
        <v>27.992633517495392</v>
      </c>
      <c r="P280" s="50">
        <f t="shared" si="66"/>
        <v>21.178637200736649</v>
      </c>
      <c r="Q280" t="s">
        <v>144</v>
      </c>
      <c r="R280" t="s">
        <v>107</v>
      </c>
      <c r="S280" t="s">
        <v>364</v>
      </c>
      <c r="T280" s="52">
        <v>100</v>
      </c>
      <c r="U280" s="52">
        <f t="shared" si="55"/>
        <v>47.368421052631575</v>
      </c>
      <c r="V280" s="52">
        <f t="shared" si="56"/>
        <v>71.014492753623188</v>
      </c>
      <c r="W280" s="52">
        <f t="shared" si="57"/>
        <v>78.070175438596479</v>
      </c>
      <c r="X280" s="52">
        <f t="shared" si="58"/>
        <v>50.915331807780319</v>
      </c>
      <c r="Y280" s="52">
        <f t="shared" si="59"/>
        <v>74.561403508771932</v>
      </c>
      <c r="Z280" s="52">
        <f t="shared" si="60"/>
        <v>81.617086193745237</v>
      </c>
      <c r="AA280" s="52">
        <f t="shared" si="61"/>
        <v>-3.546910755148744</v>
      </c>
      <c r="AB280" s="52">
        <f t="shared" si="62"/>
        <v>-3.546910755148744</v>
      </c>
      <c r="AC280" s="52">
        <f t="shared" si="63"/>
        <v>-3.5469107551487582</v>
      </c>
      <c r="AF280">
        <v>2.3199999999999998</v>
      </c>
      <c r="AG280">
        <v>1.65</v>
      </c>
      <c r="AJ280" t="s">
        <v>268</v>
      </c>
    </row>
    <row r="281" spans="1:36" ht="15" x14ac:dyDescent="0.25">
      <c r="A281">
        <v>4.6399999999999997</v>
      </c>
      <c r="B281">
        <v>3.72</v>
      </c>
      <c r="C281">
        <v>1.81</v>
      </c>
      <c r="D281" s="45">
        <f t="shared" si="67"/>
        <v>3.6820633525689539E-2</v>
      </c>
      <c r="E281" s="46">
        <f>IF(OR($A281="",$B281="",$C281=""),"",A281*'MPTO_working_3-way'!$I280)</f>
        <v>4.8108477395591995</v>
      </c>
      <c r="F281" s="47">
        <f>IF(OR($A281="",$B281="",$C281=""),"",B281*'MPTO_working_3-way'!$I280)</f>
        <v>3.8569727567155652</v>
      </c>
      <c r="G281" s="48">
        <f>IF(OR($A281="",$B281="",$C281=""),"",C281*'MPTO_working_3-way'!$I280)</f>
        <v>1.8766453466814981</v>
      </c>
      <c r="H281" s="46">
        <f>IF(OR($A281="",$B281="",$C281=""),"",'MPTO_working_3-way'!E280)</f>
        <v>4.9202017843434023</v>
      </c>
      <c r="I281" s="47">
        <f>IF(OR($A281="",$B281="",$C281=""),"",'MPTO_working_3-way'!F280)</f>
        <v>3.8979719896752938</v>
      </c>
      <c r="J281" s="48">
        <f>IF(OR($A281="",$B281="",$C281=""),"",'MPTO_working_3-way'!G280)</f>
        <v>1.8511229093478501</v>
      </c>
      <c r="K281" s="46">
        <f>IF(OR($A281="",$B281="",$C281=""),"",'OddsRatio_working_3-way'!H280)</f>
        <v>4.8672914622272367</v>
      </c>
      <c r="L281" s="47">
        <f>IF(OR($A281="",$B281="",$C281=""),"",'OddsRatio_working_3-way'!I280)</f>
        <v>3.889844169576397</v>
      </c>
      <c r="M281" s="48">
        <f>IF(OR($A281="",$B281="",$C281=""),"",'OddsRatio_working_3-way'!J280)</f>
        <v>1.8605785946165003</v>
      </c>
      <c r="N281" s="49">
        <f t="shared" si="64"/>
        <v>20.786357293686173</v>
      </c>
      <c r="O281" s="50">
        <f t="shared" si="65"/>
        <v>25.927069312554796</v>
      </c>
      <c r="P281" s="50">
        <f t="shared" si="66"/>
        <v>53.286573393759028</v>
      </c>
      <c r="Q281" t="s">
        <v>106</v>
      </c>
      <c r="R281" t="s">
        <v>175</v>
      </c>
      <c r="S281" t="s">
        <v>364</v>
      </c>
      <c r="T281" s="52">
        <v>100</v>
      </c>
      <c r="U281" s="52">
        <f t="shared" si="55"/>
        <v>78.448275862068954</v>
      </c>
      <c r="V281" s="52">
        <f t="shared" si="56"/>
        <v>73.118279569892465</v>
      </c>
      <c r="W281" s="52">
        <f t="shared" si="57"/>
        <v>44.751381215469614</v>
      </c>
      <c r="X281" s="52">
        <f t="shared" si="58"/>
        <v>82.130339214637914</v>
      </c>
      <c r="Y281" s="52">
        <f t="shared" si="59"/>
        <v>76.800342922461425</v>
      </c>
      <c r="Z281" s="52">
        <f t="shared" si="60"/>
        <v>48.433444568038567</v>
      </c>
      <c r="AA281" s="52">
        <f t="shared" si="61"/>
        <v>-3.6820633525689601</v>
      </c>
      <c r="AB281" s="52">
        <f t="shared" si="62"/>
        <v>-3.6820633525689601</v>
      </c>
      <c r="AC281" s="52">
        <f t="shared" si="63"/>
        <v>-3.682063352568953</v>
      </c>
      <c r="AF281">
        <v>1.91</v>
      </c>
      <c r="AG281">
        <v>1.96</v>
      </c>
      <c r="AJ281" t="s">
        <v>268</v>
      </c>
    </row>
    <row r="282" spans="1:36" ht="15" x14ac:dyDescent="0.25">
      <c r="A282">
        <v>2.38</v>
      </c>
      <c r="B282">
        <v>3.13</v>
      </c>
      <c r="C282">
        <v>3.35</v>
      </c>
      <c r="D282" s="45">
        <f t="shared" si="67"/>
        <v>3.8164347804831689E-2</v>
      </c>
      <c r="E282" s="46">
        <f>IF(OR($A282="",$B282="",$C282=""),"",A282*'MPTO_working_3-way'!$I281)</f>
        <v>2.4708311477754994</v>
      </c>
      <c r="F282" s="47">
        <f>IF(OR($A282="",$B282="",$C282=""),"",B282*'MPTO_working_3-way'!$I281)</f>
        <v>3.249454408629123</v>
      </c>
      <c r="G282" s="48">
        <f>IF(OR($A282="",$B282="",$C282=""),"",C282*'MPTO_working_3-way'!$I281)</f>
        <v>3.4778505651461864</v>
      </c>
      <c r="H282" s="46">
        <f>IF(OR($A282="",$B282="",$C282=""),"",'MPTO_working_3-way'!E281)</f>
        <v>2.4543092418098689</v>
      </c>
      <c r="I282" s="47">
        <f>IF(OR($A282="",$B282="",$C282=""),"",'MPTO_working_3-way'!F281)</f>
        <v>3.2597991255994034</v>
      </c>
      <c r="J282" s="48">
        <f>IF(OR($A282="",$B282="",$C282=""),"",'MPTO_working_3-way'!G281)</f>
        <v>3.4991215561566085</v>
      </c>
      <c r="K282" s="46">
        <f>IF(OR($A282="",$B282="",$C282=""),"",'OddsRatio_working_3-way'!H281)</f>
        <v>2.4615749629886281</v>
      </c>
      <c r="L282" s="47">
        <f>IF(OR($A282="",$B282="",$C282=""),"",'OddsRatio_working_3-way'!I281)</f>
        <v>3.2559091820041868</v>
      </c>
      <c r="M282" s="48">
        <f>IF(OR($A282="",$B282="",$C282=""),"",'OddsRatio_working_3-way'!J281)</f>
        <v>3.4889138862487505</v>
      </c>
      <c r="N282" s="49">
        <f t="shared" si="64"/>
        <v>40.472211178829625</v>
      </c>
      <c r="O282" s="50">
        <f t="shared" si="65"/>
        <v>30.774396998598885</v>
      </c>
      <c r="P282" s="50">
        <f t="shared" si="66"/>
        <v>28.753391822571494</v>
      </c>
      <c r="Q282" t="s">
        <v>64</v>
      </c>
      <c r="R282" t="s">
        <v>165</v>
      </c>
      <c r="S282" t="s">
        <v>364</v>
      </c>
      <c r="T282" s="52">
        <v>100</v>
      </c>
      <c r="U282" s="52">
        <f t="shared" si="55"/>
        <v>57.983193277310924</v>
      </c>
      <c r="V282" s="52">
        <f t="shared" si="56"/>
        <v>68.051118210862612</v>
      </c>
      <c r="W282" s="52">
        <f t="shared" si="57"/>
        <v>70.149253731343279</v>
      </c>
      <c r="X282" s="52">
        <f t="shared" si="58"/>
        <v>61.799628057794088</v>
      </c>
      <c r="Y282" s="52">
        <f t="shared" si="59"/>
        <v>71.867552991345789</v>
      </c>
      <c r="Z282" s="52">
        <f t="shared" si="60"/>
        <v>73.965688511826457</v>
      </c>
      <c r="AA282" s="52">
        <f t="shared" si="61"/>
        <v>-3.8164347804831635</v>
      </c>
      <c r="AB282" s="52">
        <f t="shared" si="62"/>
        <v>-3.8164347804831777</v>
      </c>
      <c r="AC282" s="52">
        <f t="shared" si="63"/>
        <v>-3.8164347804831777</v>
      </c>
      <c r="AF282">
        <v>1.81</v>
      </c>
      <c r="AG282">
        <v>2.04</v>
      </c>
      <c r="AJ282" t="s">
        <v>271</v>
      </c>
    </row>
    <row r="283" spans="1:36" ht="15" x14ac:dyDescent="0.25">
      <c r="A283">
        <v>2.1</v>
      </c>
      <c r="B283">
        <v>3.43</v>
      </c>
      <c r="C283">
        <v>3.68</v>
      </c>
      <c r="D283" s="45">
        <f t="shared" si="67"/>
        <v>3.9474796129631784E-2</v>
      </c>
      <c r="E283" s="46">
        <f>IF(OR($A283="",$B283="",$C283=""),"",A283*'MPTO_working_3-way'!$I282)</f>
        <v>2.1828970718722269</v>
      </c>
      <c r="F283" s="47">
        <f>IF(OR($A283="",$B283="",$C283=""),"",B283*'MPTO_working_3-way'!$I282)</f>
        <v>3.5653985507246371</v>
      </c>
      <c r="G283" s="48">
        <f>IF(OR($A283="",$B283="",$C283=""),"",C283*'MPTO_working_3-way'!$I282)</f>
        <v>3.825267249757045</v>
      </c>
      <c r="H283" s="46">
        <f>IF(OR($A283="",$B283="",$C283=""),"",'MPTO_working_3-way'!E282)</f>
        <v>2.1596769655445125</v>
      </c>
      <c r="I283" s="47">
        <f>IF(OR($A283="",$B283="",$C283=""),"",'MPTO_working_3-way'!F282)</f>
        <v>3.5921227375637144</v>
      </c>
      <c r="J283" s="48">
        <f>IF(OR($A283="",$B283="",$C283=""),"",'MPTO_working_3-way'!G282)</f>
        <v>3.8672621803426011</v>
      </c>
      <c r="K283" s="46">
        <f>IF(OR($A283="",$B283="",$C283=""),"",'OddsRatio_working_3-way'!H282)</f>
        <v>2.1690914007236528</v>
      </c>
      <c r="L283" s="47">
        <f>IF(OR($A283="",$B283="",$C283=""),"",'OddsRatio_working_3-way'!I282)</f>
        <v>3.5826291852349801</v>
      </c>
      <c r="M283" s="48">
        <f>IF(OR($A283="",$B283="",$C283=""),"",'OddsRatio_working_3-way'!J282)</f>
        <v>3.848331776308537</v>
      </c>
      <c r="N283" s="49">
        <f t="shared" si="64"/>
        <v>45.810680351608156</v>
      </c>
      <c r="O283" s="50">
        <f t="shared" si="65"/>
        <v>28.047355317311119</v>
      </c>
      <c r="P283" s="50">
        <f t="shared" si="66"/>
        <v>26.141964331080743</v>
      </c>
      <c r="Q283" t="s">
        <v>169</v>
      </c>
      <c r="R283" t="s">
        <v>164</v>
      </c>
      <c r="S283" t="s">
        <v>364</v>
      </c>
      <c r="T283" s="52">
        <v>100</v>
      </c>
      <c r="U283" s="52">
        <f t="shared" si="55"/>
        <v>52.38095238095238</v>
      </c>
      <c r="V283" s="52">
        <f t="shared" si="56"/>
        <v>70.845481049562679</v>
      </c>
      <c r="W283" s="52">
        <f t="shared" si="57"/>
        <v>72.826086956521735</v>
      </c>
      <c r="X283" s="52">
        <f t="shared" si="58"/>
        <v>56.328431993915572</v>
      </c>
      <c r="Y283" s="52">
        <f t="shared" si="59"/>
        <v>74.792960662525871</v>
      </c>
      <c r="Z283" s="52">
        <f t="shared" si="60"/>
        <v>76.773566569484927</v>
      </c>
      <c r="AA283" s="52">
        <f t="shared" si="61"/>
        <v>-3.9474796129631926</v>
      </c>
      <c r="AB283" s="52">
        <f t="shared" si="62"/>
        <v>-3.9474796129631926</v>
      </c>
      <c r="AC283" s="52">
        <f t="shared" si="63"/>
        <v>-3.9474796129631926</v>
      </c>
      <c r="AF283">
        <v>2.39</v>
      </c>
      <c r="AG283">
        <v>1.6</v>
      </c>
      <c r="AJ283" t="s">
        <v>271</v>
      </c>
    </row>
    <row r="284" spans="1:36" ht="15" x14ac:dyDescent="0.25">
      <c r="A284">
        <v>2.4300000000000002</v>
      </c>
      <c r="B284">
        <v>3.21</v>
      </c>
      <c r="C284">
        <v>3.17</v>
      </c>
      <c r="D284" s="45">
        <f t="shared" si="67"/>
        <v>3.8506526744846115E-2</v>
      </c>
      <c r="E284" s="46">
        <f>IF(OR($A284="",$B284="",$C284=""),"",A284*'MPTO_working_3-way'!$I283)</f>
        <v>2.5235708599899764</v>
      </c>
      <c r="F284" s="47">
        <f>IF(OR($A284="",$B284="",$C284=""),"",B284*'MPTO_working_3-way'!$I283)</f>
        <v>3.3336059508509561</v>
      </c>
      <c r="G284" s="48">
        <f>IF(OR($A284="",$B284="",$C284=""),"",C284*'MPTO_working_3-way'!$I283)</f>
        <v>3.292065689781162</v>
      </c>
      <c r="H284" s="46">
        <f>IF(OR($A284="",$B284="",$C284=""),"",'MPTO_working_3-way'!E283)</f>
        <v>2.5082324903936448</v>
      </c>
      <c r="I284" s="47">
        <f>IF(OR($A284="",$B284="",$C284=""),"",'MPTO_working_3-way'!F283)</f>
        <v>3.3479418450503853</v>
      </c>
      <c r="J284" s="48">
        <f>IF(OR($A284="",$B284="",$C284=""),"",'MPTO_working_3-way'!G283)</f>
        <v>3.3044534638029526</v>
      </c>
      <c r="K284" s="46">
        <f>IF(OR($A284="",$B284="",$C284=""),"",'OddsRatio_working_3-way'!H283)</f>
        <v>2.515038461468269</v>
      </c>
      <c r="L284" s="47">
        <f>IF(OR($A284="",$B284="",$C284=""),"",'OddsRatio_working_3-way'!I283)</f>
        <v>3.3414230768145985</v>
      </c>
      <c r="M284" s="48">
        <f>IF(OR($A284="",$B284="",$C284=""),"",'OddsRatio_working_3-way'!J283)</f>
        <v>3.2990443785917098</v>
      </c>
      <c r="N284" s="49">
        <f t="shared" si="64"/>
        <v>39.626388775307539</v>
      </c>
      <c r="O284" s="50">
        <f t="shared" si="65"/>
        <v>29.997546642989825</v>
      </c>
      <c r="P284" s="50">
        <f t="shared" si="66"/>
        <v>30.376064581702632</v>
      </c>
      <c r="Q284" t="s">
        <v>127</v>
      </c>
      <c r="R284" t="s">
        <v>251</v>
      </c>
      <c r="S284" t="s">
        <v>364</v>
      </c>
      <c r="T284" s="52">
        <v>100</v>
      </c>
      <c r="U284" s="52">
        <f t="shared" si="55"/>
        <v>58.847736625514408</v>
      </c>
      <c r="V284" s="52">
        <f t="shared" si="56"/>
        <v>68.847352024922117</v>
      </c>
      <c r="W284" s="52">
        <f t="shared" si="57"/>
        <v>68.454258675078862</v>
      </c>
      <c r="X284" s="52">
        <f t="shared" si="58"/>
        <v>62.698389299999015</v>
      </c>
      <c r="Y284" s="52">
        <f t="shared" si="59"/>
        <v>72.698004699406724</v>
      </c>
      <c r="Z284" s="52">
        <f t="shared" si="60"/>
        <v>72.304911349563469</v>
      </c>
      <c r="AA284" s="52">
        <f t="shared" si="61"/>
        <v>-3.850652674484607</v>
      </c>
      <c r="AB284" s="52">
        <f t="shared" si="62"/>
        <v>-3.850652674484607</v>
      </c>
      <c r="AC284" s="52">
        <f t="shared" si="63"/>
        <v>-3.850652674484607</v>
      </c>
      <c r="AF284">
        <v>2.0699999999999998</v>
      </c>
      <c r="AG284">
        <v>1.79</v>
      </c>
      <c r="AJ284" t="s">
        <v>271</v>
      </c>
    </row>
    <row r="285" spans="1:36" ht="15" x14ac:dyDescent="0.25">
      <c r="A285">
        <v>1.83</v>
      </c>
      <c r="B285">
        <v>3.88</v>
      </c>
      <c r="C285">
        <v>4.24</v>
      </c>
      <c r="D285" s="45">
        <f t="shared" si="67"/>
        <v>4.0029102798354144E-2</v>
      </c>
      <c r="E285" s="46">
        <f>IF(OR($A285="",$B285="",$C285=""),"",A285*'MPTO_working_3-way'!$I284)</f>
        <v>1.9032532581209882</v>
      </c>
      <c r="F285" s="47">
        <f>IF(OR($A285="",$B285="",$C285=""),"",B285*'MPTO_working_3-way'!$I284)</f>
        <v>4.0353129188576142</v>
      </c>
      <c r="G285" s="48">
        <f>IF(OR($A285="",$B285="",$C285=""),"",C285*'MPTO_working_3-way'!$I284)</f>
        <v>4.4097233958650222</v>
      </c>
      <c r="H285" s="46">
        <f>IF(OR($A285="",$B285="",$C285=""),"",'MPTO_working_3-way'!E284)</f>
        <v>1.8758028911224973</v>
      </c>
      <c r="I285" s="47">
        <f>IF(OR($A285="",$B285="",$C285=""),"",'MPTO_working_3-way'!F284)</f>
        <v>4.0918384581426581</v>
      </c>
      <c r="J285" s="48">
        <f>IF(OR($A285="",$B285="",$C285=""),"",'MPTO_working_3-way'!G284)</f>
        <v>4.4942603777370493</v>
      </c>
      <c r="K285" s="46">
        <f>IF(OR($A285="",$B285="",$C285=""),"",'OddsRatio_working_3-way'!H284)</f>
        <v>1.8859247837121129</v>
      </c>
      <c r="L285" s="47">
        <f>IF(OR($A285="",$B285="",$C285=""),"",'OddsRatio_working_3-way'!I284)</f>
        <v>4.0740522615552814</v>
      </c>
      <c r="M285" s="48">
        <f>IF(OR($A285="",$B285="",$C285=""),"",'OddsRatio_working_3-way'!J284)</f>
        <v>4.4583087942496924</v>
      </c>
      <c r="N285" s="49">
        <f t="shared" si="64"/>
        <v>52.541615033790258</v>
      </c>
      <c r="O285" s="50">
        <f t="shared" si="65"/>
        <v>24.781225647380456</v>
      </c>
      <c r="P285" s="50">
        <f t="shared" si="66"/>
        <v>22.677159318829286</v>
      </c>
      <c r="Q285" t="s">
        <v>166</v>
      </c>
      <c r="R285" t="s">
        <v>124</v>
      </c>
      <c r="S285" t="s">
        <v>364</v>
      </c>
      <c r="T285" s="52">
        <v>100</v>
      </c>
      <c r="U285" s="52">
        <f t="shared" si="55"/>
        <v>45.355191256830594</v>
      </c>
      <c r="V285" s="52">
        <f t="shared" si="56"/>
        <v>74.226804123711347</v>
      </c>
      <c r="W285" s="52">
        <f t="shared" si="57"/>
        <v>76.415094339622627</v>
      </c>
      <c r="X285" s="52">
        <f t="shared" si="58"/>
        <v>49.35810153666602</v>
      </c>
      <c r="Y285" s="52">
        <f t="shared" si="59"/>
        <v>78.229714403546751</v>
      </c>
      <c r="Z285" s="52">
        <f t="shared" si="60"/>
        <v>80.418004619458046</v>
      </c>
      <c r="AA285" s="52">
        <f t="shared" si="61"/>
        <v>-4.0029102798354259</v>
      </c>
      <c r="AB285" s="52">
        <f t="shared" si="62"/>
        <v>-4.0029102798354046</v>
      </c>
      <c r="AC285" s="52">
        <f t="shared" si="63"/>
        <v>-4.0029102798354188</v>
      </c>
      <c r="AF285">
        <v>1.79</v>
      </c>
      <c r="AG285">
        <v>2.06</v>
      </c>
      <c r="AJ285" t="s">
        <v>271</v>
      </c>
    </row>
    <row r="286" spans="1:36" ht="15" x14ac:dyDescent="0.25">
      <c r="A286">
        <v>1.22</v>
      </c>
      <c r="B286">
        <v>6.8</v>
      </c>
      <c r="C286">
        <v>13.19</v>
      </c>
      <c r="D286" s="45">
        <f t="shared" si="67"/>
        <v>4.2545966049204464E-2</v>
      </c>
      <c r="E286" s="46">
        <f>IF(OR($A286="",$B286="",$C286=""),"",A286*'MPTO_working_3-way'!$I285)</f>
        <v>1.2719060785800294</v>
      </c>
      <c r="F286" s="47">
        <f>IF(OR($A286="",$B286="",$C286=""),"",B286*'MPTO_working_3-way'!$I285)</f>
        <v>7.0893125691345897</v>
      </c>
      <c r="G286" s="48">
        <f>IF(OR($A286="",$B286="",$C286=""),"",C286*'MPTO_working_3-way'!$I285)</f>
        <v>13.751181292189006</v>
      </c>
      <c r="H286" s="46">
        <f>IF(OR($A286="",$B286="",$C286=""),"",'MPTO_working_3-way'!E285)</f>
        <v>1.2414801215821289</v>
      </c>
      <c r="I286" s="47">
        <f>IF(OR($A286="",$B286="",$C286=""),"",'MPTO_working_3-way'!F285)</f>
        <v>7.5257662568225827</v>
      </c>
      <c r="J286" s="48">
        <f>IF(OR($A286="",$B286="",$C286=""),"",'MPTO_working_3-way'!G285)</f>
        <v>16.225068256720395</v>
      </c>
      <c r="K286" s="46">
        <f>IF(OR($A286="",$B286="",$C286=""),"",'OddsRatio_working_3-way'!H285)</f>
        <v>1.2493087818357598</v>
      </c>
      <c r="L286" s="47">
        <f>IF(OR($A286="",$B286="",$C286=""),"",'OddsRatio_working_3-way'!I285)</f>
        <v>7.5726860665791182</v>
      </c>
      <c r="M286" s="48">
        <f>IF(OR($A286="",$B286="",$C286=""),"",'OddsRatio_working_3-way'!J285)</f>
        <v>14.813972957172323</v>
      </c>
      <c r="N286" s="49">
        <f t="shared" si="64"/>
        <v>78.622157472225581</v>
      </c>
      <c r="O286" s="50">
        <f t="shared" si="65"/>
        <v>14.105740017075769</v>
      </c>
      <c r="P286" s="50">
        <f t="shared" si="66"/>
        <v>7.2721025106986508</v>
      </c>
      <c r="Q286" t="s">
        <v>149</v>
      </c>
      <c r="R286" t="s">
        <v>145</v>
      </c>
      <c r="S286" t="s">
        <v>365</v>
      </c>
      <c r="T286" s="52">
        <v>100</v>
      </c>
      <c r="U286" s="52">
        <f t="shared" si="55"/>
        <v>18.032786885245901</v>
      </c>
      <c r="V286" s="52">
        <f t="shared" si="56"/>
        <v>85.294117647058826</v>
      </c>
      <c r="W286" s="52">
        <f t="shared" si="57"/>
        <v>92.418498862774825</v>
      </c>
      <c r="X286" s="52">
        <f t="shared" si="58"/>
        <v>22.287383490166345</v>
      </c>
      <c r="Y286" s="52">
        <f t="shared" si="59"/>
        <v>89.548714251979263</v>
      </c>
      <c r="Z286" s="52">
        <f t="shared" si="60"/>
        <v>96.673095467695276</v>
      </c>
      <c r="AA286" s="52">
        <f t="shared" si="61"/>
        <v>-4.2545966049204438</v>
      </c>
      <c r="AB286" s="52">
        <f t="shared" si="62"/>
        <v>-4.2545966049204367</v>
      </c>
      <c r="AC286" s="52">
        <f t="shared" si="63"/>
        <v>-4.2545966049204509</v>
      </c>
      <c r="AF286">
        <v>1.56</v>
      </c>
      <c r="AG286">
        <v>2.5</v>
      </c>
      <c r="AJ286" t="s">
        <v>268</v>
      </c>
    </row>
    <row r="287" spans="1:36" ht="15" x14ac:dyDescent="0.25">
      <c r="A287">
        <v>2.81</v>
      </c>
      <c r="B287">
        <v>3.02</v>
      </c>
      <c r="C287">
        <v>2.89</v>
      </c>
      <c r="D287" s="45">
        <f t="shared" si="67"/>
        <v>3.3018475181240792E-2</v>
      </c>
      <c r="E287" s="46">
        <f>IF(OR($A287="",$B287="",$C287=""),"",A287*'MPTO_working_3-way'!$I286)</f>
        <v>2.9027819152592866</v>
      </c>
      <c r="F287" s="47">
        <f>IF(OR($A287="",$B287="",$C287=""),"",B287*'MPTO_working_3-way'!$I286)</f>
        <v>3.1197157950473473</v>
      </c>
      <c r="G287" s="48">
        <f>IF(OR($A287="",$B287="",$C287=""),"",C287*'MPTO_working_3-way'!$I286)</f>
        <v>2.9854233932737859</v>
      </c>
      <c r="H287" s="46">
        <f>IF(OR($A287="",$B287="",$C287=""),"",'MPTO_working_3-way'!E286)</f>
        <v>2.8996792652904291</v>
      </c>
      <c r="I287" s="47">
        <f>IF(OR($A287="",$B287="",$C287=""),"",'MPTO_working_3-way'!F286)</f>
        <v>3.1238317901841297</v>
      </c>
      <c r="J287" s="48">
        <f>IF(OR($A287="",$B287="",$C287=""),"",'MPTO_working_3-way'!G286)</f>
        <v>2.9849445113351885</v>
      </c>
      <c r="K287" s="46">
        <f>IF(OR($A287="",$B287="",$C287=""),"",'OddsRatio_working_3-way'!H286)</f>
        <v>2.9011924681277566</v>
      </c>
      <c r="L287" s="47">
        <f>IF(OR($A287="",$B287="",$C287=""),"",'OddsRatio_working_3-way'!I286)</f>
        <v>3.1217728097337387</v>
      </c>
      <c r="M287" s="48">
        <f>IF(OR($A287="",$B287="",$C287=""),"",'OddsRatio_working_3-way'!J286)</f>
        <v>2.9852230744538457</v>
      </c>
      <c r="N287" s="49">
        <f t="shared" si="64"/>
        <v>34.449711662568234</v>
      </c>
      <c r="O287" s="50">
        <f t="shared" si="65"/>
        <v>32.054201911197595</v>
      </c>
      <c r="P287" s="50">
        <f t="shared" si="66"/>
        <v>33.496086426234164</v>
      </c>
      <c r="Q287" t="s">
        <v>182</v>
      </c>
      <c r="R287" t="s">
        <v>173</v>
      </c>
      <c r="S287" t="s">
        <v>365</v>
      </c>
      <c r="T287" s="52">
        <v>100</v>
      </c>
      <c r="U287" s="52">
        <f t="shared" si="55"/>
        <v>64.412811387900362</v>
      </c>
      <c r="V287" s="52">
        <f t="shared" si="56"/>
        <v>66.88741721854305</v>
      </c>
      <c r="W287" s="52">
        <f t="shared" si="57"/>
        <v>65.397923875432525</v>
      </c>
      <c r="X287" s="52">
        <f t="shared" si="58"/>
        <v>67.714658906024425</v>
      </c>
      <c r="Y287" s="52">
        <f t="shared" si="59"/>
        <v>70.189264736667113</v>
      </c>
      <c r="Z287" s="52">
        <f t="shared" si="60"/>
        <v>68.699771393556603</v>
      </c>
      <c r="AA287" s="52">
        <f t="shared" si="61"/>
        <v>-3.3018475181240632</v>
      </c>
      <c r="AB287" s="52">
        <f t="shared" si="62"/>
        <v>-3.3018475181240632</v>
      </c>
      <c r="AC287" s="52">
        <f t="shared" si="63"/>
        <v>-3.3018475181240774</v>
      </c>
      <c r="AF287">
        <v>2.2799999999999998</v>
      </c>
      <c r="AG287">
        <v>1.67</v>
      </c>
      <c r="AJ287" t="s">
        <v>268</v>
      </c>
    </row>
    <row r="288" spans="1:36" ht="15" x14ac:dyDescent="0.25">
      <c r="A288">
        <v>4.8600000000000003</v>
      </c>
      <c r="B288">
        <v>3.84</v>
      </c>
      <c r="C288">
        <v>1.75</v>
      </c>
      <c r="D288" s="45">
        <f t="shared" si="67"/>
        <v>3.7606554967666073E-2</v>
      </c>
      <c r="E288" s="46">
        <f>IF(OR($A288="",$B288="",$C288=""),"",A288*'MPTO_working_3-way'!$I287)</f>
        <v>5.0427678571428576</v>
      </c>
      <c r="F288" s="47">
        <f>IF(OR($A288="",$B288="",$C288=""),"",B288*'MPTO_working_3-way'!$I287)</f>
        <v>3.9844091710758374</v>
      </c>
      <c r="G288" s="48">
        <f>IF(OR($A288="",$B288="",$C288=""),"",C288*'MPTO_working_3-way'!$I287)</f>
        <v>1.8158114711934157</v>
      </c>
      <c r="H288" s="46">
        <f>IF(OR($A288="",$B288="",$C288=""),"",'MPTO_working_3-way'!E287)</f>
        <v>5.1752923652267624</v>
      </c>
      <c r="I288" s="47">
        <f>IF(OR($A288="",$B288="",$C288=""),"",'MPTO_working_3-way'!F287)</f>
        <v>4.0341914126192</v>
      </c>
      <c r="J288" s="48">
        <f>IF(OR($A288="",$B288="",$C288=""),"",'MPTO_working_3-way'!G287)</f>
        <v>1.7892510820139154</v>
      </c>
      <c r="K288" s="46">
        <f>IF(OR($A288="",$B288="",$C288=""),"",'OddsRatio_working_3-way'!H287)</f>
        <v>5.1114132550659095</v>
      </c>
      <c r="L288" s="47">
        <f>IF(OR($A288="",$B288="",$C288=""),"",'OddsRatio_working_3-way'!I287)</f>
        <v>4.024977628079581</v>
      </c>
      <c r="M288" s="48">
        <f>IF(OR($A288="",$B288="",$C288=""),"",'OddsRatio_working_3-way'!J287)</f>
        <v>1.7988497257252416</v>
      </c>
      <c r="N288" s="49">
        <f t="shared" si="64"/>
        <v>19.830379433063612</v>
      </c>
      <c r="O288" s="50">
        <f t="shared" si="65"/>
        <v>25.097823969971145</v>
      </c>
      <c r="P288" s="50">
        <f t="shared" si="66"/>
        <v>55.071796596965243</v>
      </c>
      <c r="Q288" t="s">
        <v>361</v>
      </c>
      <c r="R288" t="s">
        <v>147</v>
      </c>
      <c r="S288" t="s">
        <v>365</v>
      </c>
      <c r="T288" s="52">
        <v>100</v>
      </c>
      <c r="U288" s="52">
        <f t="shared" si="55"/>
        <v>79.423868312757207</v>
      </c>
      <c r="V288" s="52">
        <f t="shared" si="56"/>
        <v>73.958333333333343</v>
      </c>
      <c r="W288" s="52">
        <f t="shared" si="57"/>
        <v>42.857142857142854</v>
      </c>
      <c r="X288" s="52">
        <f t="shared" si="58"/>
        <v>83.18452380952381</v>
      </c>
      <c r="Y288" s="52">
        <f t="shared" si="59"/>
        <v>77.718988830099931</v>
      </c>
      <c r="Z288" s="52">
        <f t="shared" si="60"/>
        <v>46.617798353909464</v>
      </c>
      <c r="AA288" s="52">
        <f t="shared" si="61"/>
        <v>-3.7606554967666028</v>
      </c>
      <c r="AB288" s="52">
        <f t="shared" si="62"/>
        <v>-3.7606554967665886</v>
      </c>
      <c r="AC288" s="52">
        <f t="shared" si="63"/>
        <v>-3.7606554967666099</v>
      </c>
      <c r="AF288">
        <v>1.85</v>
      </c>
      <c r="AG288">
        <v>2.02</v>
      </c>
      <c r="AJ288" t="s">
        <v>268</v>
      </c>
    </row>
    <row r="289" spans="1:35" ht="15" x14ac:dyDescent="0.25">
      <c r="A289"/>
      <c r="B289"/>
      <c r="C289"/>
      <c r="D289" s="45"/>
      <c r="E289" s="46"/>
      <c r="F289" s="47"/>
      <c r="G289" s="48"/>
      <c r="H289" s="46"/>
      <c r="I289" s="47"/>
      <c r="J289" s="48"/>
      <c r="K289" s="46"/>
      <c r="L289" s="47"/>
      <c r="M289" s="48"/>
      <c r="N289" s="49"/>
      <c r="O289" s="50"/>
      <c r="P289" s="50"/>
      <c r="Q289"/>
      <c r="R289"/>
      <c r="S289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F289"/>
      <c r="AG289"/>
    </row>
    <row r="290" spans="1:35" ht="15" x14ac:dyDescent="0.25">
      <c r="A290"/>
      <c r="B290"/>
      <c r="C290"/>
      <c r="D290" s="45"/>
      <c r="E290" s="46"/>
      <c r="F290" s="47"/>
      <c r="G290" s="48"/>
      <c r="H290" s="46"/>
      <c r="I290" s="47"/>
      <c r="J290" s="48"/>
      <c r="K290" s="46"/>
      <c r="L290" s="47"/>
      <c r="M290" s="48"/>
      <c r="N290" s="49"/>
      <c r="O290" s="50"/>
      <c r="P290" s="50"/>
      <c r="Q290"/>
      <c r="R290"/>
      <c r="S290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F290"/>
      <c r="AG290"/>
    </row>
    <row r="291" spans="1:35" ht="15" x14ac:dyDescent="0.25">
      <c r="A291"/>
      <c r="B291"/>
      <c r="C291"/>
      <c r="D291" s="45"/>
      <c r="E291" s="46"/>
      <c r="F291" s="47"/>
      <c r="G291" s="48"/>
      <c r="H291" s="46"/>
      <c r="I291" s="47"/>
      <c r="J291" s="48"/>
      <c r="K291" s="46"/>
      <c r="L291" s="47"/>
      <c r="M291" s="48"/>
      <c r="N291" s="49"/>
      <c r="O291" s="50"/>
      <c r="P291" s="50"/>
      <c r="Q291"/>
      <c r="R291"/>
      <c r="S291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F291"/>
      <c r="AG291"/>
    </row>
    <row r="292" spans="1:35" ht="15" x14ac:dyDescent="0.25">
      <c r="A292"/>
      <c r="B292"/>
      <c r="C292"/>
      <c r="D292" s="45"/>
      <c r="E292" s="46"/>
      <c r="F292" s="47"/>
      <c r="G292" s="48"/>
      <c r="H292" s="46"/>
      <c r="I292" s="47"/>
      <c r="J292" s="48"/>
      <c r="K292" s="46"/>
      <c r="L292" s="47"/>
      <c r="M292" s="48"/>
      <c r="N292" s="49"/>
      <c r="O292" s="50"/>
      <c r="P292" s="50"/>
      <c r="Q292"/>
      <c r="R292"/>
      <c r="S29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F292"/>
      <c r="AG292"/>
    </row>
    <row r="293" spans="1:35" s="52" customFormat="1" ht="15" x14ac:dyDescent="0.25">
      <c r="A293"/>
      <c r="B293"/>
      <c r="C293"/>
      <c r="D293" s="45"/>
      <c r="E293" s="46"/>
      <c r="F293" s="47"/>
      <c r="G293" s="48"/>
      <c r="H293" s="46"/>
      <c r="I293" s="47"/>
      <c r="J293" s="48"/>
      <c r="K293" s="46"/>
      <c r="L293" s="47"/>
      <c r="M293" s="48"/>
      <c r="N293" s="49"/>
      <c r="O293" s="50"/>
      <c r="P293" s="50"/>
      <c r="Q293"/>
      <c r="R293"/>
      <c r="S293"/>
      <c r="AD293" s="53"/>
      <c r="AE293" s="53"/>
      <c r="AF293"/>
      <c r="AG293"/>
      <c r="AH293" s="53"/>
      <c r="AI293" s="53"/>
    </row>
    <row r="294" spans="1:35" ht="15" x14ac:dyDescent="0.25">
      <c r="A294"/>
      <c r="B294"/>
      <c r="C294"/>
      <c r="D294" s="45"/>
      <c r="E294" s="46"/>
      <c r="F294" s="47"/>
      <c r="G294" s="48"/>
      <c r="H294" s="46"/>
      <c r="I294" s="47"/>
      <c r="J294" s="48"/>
      <c r="K294" s="46"/>
      <c r="L294" s="47"/>
      <c r="M294" s="48"/>
      <c r="N294" s="49"/>
      <c r="O294" s="50"/>
      <c r="P294" s="50"/>
      <c r="Q294"/>
      <c r="R294"/>
      <c r="S294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F294"/>
      <c r="AG294"/>
    </row>
    <row r="295" spans="1:35" ht="15" x14ac:dyDescent="0.25">
      <c r="A295"/>
      <c r="B295"/>
      <c r="C295"/>
      <c r="D295" s="45"/>
      <c r="E295" s="46"/>
      <c r="F295" s="47"/>
      <c r="G295" s="48"/>
      <c r="H295" s="46"/>
      <c r="I295" s="47"/>
      <c r="J295" s="48"/>
      <c r="K295" s="46"/>
      <c r="L295" s="47"/>
      <c r="M295" s="48"/>
      <c r="N295" s="49"/>
      <c r="O295" s="50"/>
      <c r="P295" s="50"/>
      <c r="Q295"/>
      <c r="R295"/>
      <c r="S295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F295"/>
      <c r="AG295"/>
    </row>
    <row r="296" spans="1:35" ht="15" x14ac:dyDescent="0.25">
      <c r="A296"/>
      <c r="B296"/>
      <c r="C296"/>
      <c r="D296" s="45"/>
      <c r="E296" s="46"/>
      <c r="F296" s="47"/>
      <c r="G296" s="48"/>
      <c r="H296" s="46"/>
      <c r="I296" s="47"/>
      <c r="J296" s="48"/>
      <c r="K296" s="46"/>
      <c r="L296" s="47"/>
      <c r="M296" s="48"/>
      <c r="N296" s="49"/>
      <c r="O296" s="50"/>
      <c r="P296" s="50"/>
      <c r="Q296"/>
      <c r="R296"/>
      <c r="S296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F296"/>
      <c r="AG296"/>
    </row>
    <row r="297" spans="1:35" ht="15" x14ac:dyDescent="0.25">
      <c r="A297"/>
      <c r="B297"/>
      <c r="C297"/>
      <c r="D297" s="45"/>
      <c r="E297" s="46"/>
      <c r="F297" s="47"/>
      <c r="G297" s="48"/>
      <c r="H297" s="46"/>
      <c r="I297" s="47"/>
      <c r="J297" s="48"/>
      <c r="K297" s="46"/>
      <c r="L297" s="47"/>
      <c r="M297" s="48"/>
      <c r="N297" s="49"/>
      <c r="O297" s="50"/>
      <c r="P297" s="50"/>
      <c r="Q297"/>
      <c r="R297"/>
      <c r="S297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F297"/>
      <c r="AG297"/>
    </row>
    <row r="298" spans="1:35" ht="15" x14ac:dyDescent="0.25">
      <c r="A298"/>
      <c r="B298"/>
      <c r="C298"/>
      <c r="D298" s="45"/>
      <c r="E298" s="46"/>
      <c r="F298" s="47"/>
      <c r="G298" s="48"/>
      <c r="H298" s="46"/>
      <c r="I298" s="47"/>
      <c r="J298" s="48"/>
      <c r="K298" s="46"/>
      <c r="L298" s="47"/>
      <c r="M298" s="48"/>
      <c r="N298" s="49"/>
      <c r="O298" s="50"/>
      <c r="P298" s="50"/>
      <c r="Q298"/>
      <c r="R298"/>
      <c r="S298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F298"/>
      <c r="AG298"/>
    </row>
    <row r="299" spans="1:35" ht="15" x14ac:dyDescent="0.25">
      <c r="A299"/>
      <c r="B299"/>
      <c r="C299"/>
      <c r="D299" s="45"/>
      <c r="E299" s="46"/>
      <c r="F299" s="47"/>
      <c r="G299" s="48"/>
      <c r="H299" s="46"/>
      <c r="I299" s="47"/>
      <c r="J299" s="48"/>
      <c r="K299" s="46"/>
      <c r="L299" s="47"/>
      <c r="M299" s="48"/>
      <c r="N299" s="49"/>
      <c r="O299" s="50"/>
      <c r="P299" s="50"/>
      <c r="Q299"/>
      <c r="R299"/>
      <c r="S299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F299"/>
      <c r="AG299"/>
    </row>
    <row r="300" spans="1:35" ht="15" x14ac:dyDescent="0.25">
      <c r="A300"/>
      <c r="B300"/>
      <c r="C300"/>
      <c r="D300" s="45"/>
      <c r="E300" s="46"/>
      <c r="F300" s="47"/>
      <c r="G300" s="48"/>
      <c r="H300" s="46"/>
      <c r="I300" s="47"/>
      <c r="J300" s="48"/>
      <c r="K300" s="46"/>
      <c r="L300" s="47"/>
      <c r="M300" s="48"/>
      <c r="N300" s="49"/>
      <c r="O300" s="50"/>
      <c r="P300" s="50"/>
      <c r="Q300"/>
      <c r="R300"/>
      <c r="S300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F300"/>
      <c r="AG300"/>
    </row>
    <row r="301" spans="1:35" s="52" customFormat="1" ht="15" x14ac:dyDescent="0.25">
      <c r="A301"/>
      <c r="B301"/>
      <c r="C301"/>
      <c r="D301" s="45"/>
      <c r="E301" s="46"/>
      <c r="F301" s="47"/>
      <c r="G301" s="48"/>
      <c r="H301" s="46"/>
      <c r="I301" s="47"/>
      <c r="J301" s="48"/>
      <c r="K301" s="46"/>
      <c r="L301" s="47"/>
      <c r="M301" s="48"/>
      <c r="N301" s="49"/>
      <c r="O301" s="50"/>
      <c r="P301" s="50"/>
      <c r="Q301"/>
      <c r="R301"/>
      <c r="S301"/>
      <c r="AD301" s="53"/>
      <c r="AE301" s="53"/>
      <c r="AF301"/>
      <c r="AG301"/>
      <c r="AH301" s="53"/>
      <c r="AI301" s="53"/>
    </row>
    <row r="302" spans="1:35" ht="15" x14ac:dyDescent="0.25">
      <c r="A302"/>
      <c r="B302"/>
      <c r="C302"/>
      <c r="D302" s="45"/>
      <c r="E302" s="46"/>
      <c r="F302" s="47"/>
      <c r="G302" s="48"/>
      <c r="H302" s="46"/>
      <c r="I302" s="47"/>
      <c r="J302" s="48"/>
      <c r="K302" s="46"/>
      <c r="L302" s="47"/>
      <c r="M302" s="48"/>
      <c r="N302" s="49"/>
      <c r="O302" s="50"/>
      <c r="P302" s="50"/>
      <c r="Q302"/>
      <c r="R302"/>
      <c r="S30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F302"/>
      <c r="AG302"/>
    </row>
    <row r="303" spans="1:35" ht="15" x14ac:dyDescent="0.25">
      <c r="A303"/>
      <c r="B303"/>
      <c r="C303"/>
      <c r="D303" s="45"/>
      <c r="E303" s="46"/>
      <c r="F303" s="47"/>
      <c r="G303" s="48"/>
      <c r="H303" s="46"/>
      <c r="I303" s="47"/>
      <c r="J303" s="48"/>
      <c r="K303" s="46"/>
      <c r="L303" s="47"/>
      <c r="M303" s="48"/>
      <c r="N303" s="49"/>
      <c r="O303" s="50"/>
      <c r="P303" s="50"/>
      <c r="Q303"/>
      <c r="R303"/>
      <c r="S303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F303"/>
      <c r="AG303"/>
    </row>
    <row r="304" spans="1:35" s="52" customFormat="1" ht="15" x14ac:dyDescent="0.25">
      <c r="A304"/>
      <c r="B304"/>
      <c r="C304"/>
      <c r="D304" s="45"/>
      <c r="E304" s="46"/>
      <c r="F304" s="47"/>
      <c r="G304" s="48"/>
      <c r="H304" s="46"/>
      <c r="I304" s="47"/>
      <c r="J304" s="48"/>
      <c r="K304" s="46"/>
      <c r="L304" s="47"/>
      <c r="M304" s="48"/>
      <c r="N304" s="49"/>
      <c r="O304" s="50"/>
      <c r="P304" s="50"/>
      <c r="Q304"/>
      <c r="R304"/>
      <c r="S304"/>
      <c r="AD304" s="53"/>
      <c r="AE304" s="53"/>
      <c r="AF304"/>
      <c r="AG304"/>
      <c r="AH304" s="53"/>
      <c r="AI304" s="53"/>
    </row>
    <row r="305" spans="1:35" ht="15" x14ac:dyDescent="0.25">
      <c r="A305"/>
      <c r="B305"/>
      <c r="C305"/>
      <c r="D305" s="45"/>
      <c r="E305" s="46"/>
      <c r="F305" s="47"/>
      <c r="G305" s="48"/>
      <c r="H305" s="46"/>
      <c r="I305" s="47"/>
      <c r="J305" s="48"/>
      <c r="K305" s="46"/>
      <c r="L305" s="47"/>
      <c r="M305" s="48"/>
      <c r="N305" s="49"/>
      <c r="O305" s="50"/>
      <c r="P305" s="50"/>
      <c r="Q305"/>
      <c r="R305"/>
      <c r="S305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F305"/>
      <c r="AG305"/>
    </row>
    <row r="306" spans="1:35" ht="15" x14ac:dyDescent="0.25">
      <c r="A306"/>
      <c r="B306"/>
      <c r="C306"/>
      <c r="D306" s="45"/>
      <c r="E306" s="46"/>
      <c r="F306" s="47"/>
      <c r="G306" s="48"/>
      <c r="H306" s="46"/>
      <c r="I306" s="47"/>
      <c r="J306" s="48"/>
      <c r="K306" s="46"/>
      <c r="L306" s="47"/>
      <c r="M306" s="48"/>
      <c r="N306" s="49"/>
      <c r="O306" s="50"/>
      <c r="P306" s="50"/>
      <c r="Q306"/>
      <c r="R306"/>
      <c r="S306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F306"/>
      <c r="AG306"/>
    </row>
    <row r="307" spans="1:35" ht="15" x14ac:dyDescent="0.25">
      <c r="A307"/>
      <c r="B307"/>
      <c r="C307"/>
      <c r="D307" s="45"/>
      <c r="E307" s="46"/>
      <c r="F307" s="47"/>
      <c r="G307" s="48"/>
      <c r="H307" s="46"/>
      <c r="I307" s="47"/>
      <c r="J307" s="48"/>
      <c r="K307" s="46"/>
      <c r="L307" s="47"/>
      <c r="M307" s="48"/>
      <c r="N307" s="49"/>
      <c r="O307" s="50"/>
      <c r="P307" s="50"/>
      <c r="Q307"/>
      <c r="R307"/>
      <c r="S307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F307"/>
      <c r="AG307"/>
    </row>
    <row r="308" spans="1:35" ht="15" x14ac:dyDescent="0.25">
      <c r="A308"/>
      <c r="B308"/>
      <c r="C308"/>
      <c r="D308" s="45"/>
      <c r="E308" s="46"/>
      <c r="F308" s="47"/>
      <c r="G308" s="48"/>
      <c r="H308" s="46"/>
      <c r="I308" s="47"/>
      <c r="J308" s="48"/>
      <c r="K308" s="46"/>
      <c r="L308" s="47"/>
      <c r="M308" s="48"/>
      <c r="N308" s="49"/>
      <c r="O308" s="50"/>
      <c r="P308" s="50"/>
      <c r="Q308"/>
      <c r="R308"/>
      <c r="S308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F308"/>
      <c r="AG308"/>
    </row>
    <row r="309" spans="1:35" ht="15" x14ac:dyDescent="0.25">
      <c r="A309"/>
      <c r="B309"/>
      <c r="C309"/>
      <c r="D309" s="45"/>
      <c r="E309" s="46"/>
      <c r="F309" s="47"/>
      <c r="G309" s="48"/>
      <c r="H309" s="46"/>
      <c r="I309" s="47"/>
      <c r="J309" s="48"/>
      <c r="K309" s="46"/>
      <c r="L309" s="47"/>
      <c r="M309" s="48"/>
      <c r="N309" s="49"/>
      <c r="O309" s="50"/>
      <c r="P309" s="50"/>
      <c r="Q309"/>
      <c r="R309"/>
      <c r="S309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F309"/>
      <c r="AG309"/>
    </row>
    <row r="310" spans="1:35" s="52" customFormat="1" ht="15" x14ac:dyDescent="0.25">
      <c r="A310"/>
      <c r="B310"/>
      <c r="C310"/>
      <c r="D310" s="45"/>
      <c r="E310" s="46"/>
      <c r="F310" s="47"/>
      <c r="G310" s="48"/>
      <c r="H310" s="46"/>
      <c r="I310" s="47"/>
      <c r="J310" s="48"/>
      <c r="K310" s="46"/>
      <c r="L310" s="47"/>
      <c r="M310" s="48"/>
      <c r="N310" s="49"/>
      <c r="O310" s="50"/>
      <c r="P310" s="50"/>
      <c r="Q310"/>
      <c r="R310"/>
      <c r="S310"/>
      <c r="AD310" s="53"/>
      <c r="AE310" s="53"/>
      <c r="AF310"/>
      <c r="AG310"/>
      <c r="AH310" s="53"/>
      <c r="AI310" s="53"/>
    </row>
    <row r="311" spans="1:35" s="52" customFormat="1" ht="15" x14ac:dyDescent="0.25">
      <c r="A311"/>
      <c r="B311"/>
      <c r="C311"/>
      <c r="D311" s="45"/>
      <c r="E311" s="46"/>
      <c r="F311" s="47"/>
      <c r="G311" s="48"/>
      <c r="H311" s="46"/>
      <c r="I311" s="47"/>
      <c r="J311" s="48"/>
      <c r="K311" s="46"/>
      <c r="L311" s="47"/>
      <c r="M311" s="48"/>
      <c r="N311" s="49"/>
      <c r="O311" s="50"/>
      <c r="P311" s="50"/>
      <c r="Q311"/>
      <c r="R311"/>
      <c r="S311"/>
      <c r="AD311" s="53"/>
      <c r="AE311" s="53"/>
      <c r="AF311"/>
      <c r="AG311"/>
      <c r="AH311" s="53"/>
      <c r="AI311" s="53"/>
    </row>
    <row r="312" spans="1:35" s="52" customFormat="1" ht="15" x14ac:dyDescent="0.25">
      <c r="A312"/>
      <c r="B312"/>
      <c r="C312"/>
      <c r="D312" s="45"/>
      <c r="E312" s="46"/>
      <c r="F312" s="47"/>
      <c r="G312" s="48"/>
      <c r="H312" s="46"/>
      <c r="I312" s="47"/>
      <c r="J312" s="48"/>
      <c r="K312" s="46"/>
      <c r="L312" s="47"/>
      <c r="M312" s="48"/>
      <c r="N312" s="49"/>
      <c r="O312" s="50"/>
      <c r="P312" s="50"/>
      <c r="Q312"/>
      <c r="R312"/>
      <c r="S312"/>
      <c r="AD312" s="53"/>
      <c r="AE312" s="53"/>
      <c r="AF312"/>
      <c r="AG312"/>
      <c r="AH312" s="53"/>
      <c r="AI312" s="53"/>
    </row>
    <row r="313" spans="1:35" ht="15" x14ac:dyDescent="0.25">
      <c r="A313"/>
      <c r="B313"/>
      <c r="C313"/>
      <c r="D313" s="45"/>
      <c r="E313" s="46"/>
      <c r="F313" s="47"/>
      <c r="G313" s="48"/>
      <c r="H313" s="46"/>
      <c r="I313" s="47"/>
      <c r="J313" s="48"/>
      <c r="K313" s="46"/>
      <c r="L313" s="47"/>
      <c r="M313" s="48"/>
      <c r="N313" s="49"/>
      <c r="O313" s="50"/>
      <c r="P313" s="50"/>
      <c r="Q313"/>
      <c r="R313"/>
      <c r="S313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F313"/>
      <c r="AG313"/>
    </row>
    <row r="314" spans="1:35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5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5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5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5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5" s="52" customFormat="1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/>
      <c r="AD319" s="53"/>
      <c r="AE319" s="53"/>
      <c r="AF319"/>
      <c r="AG319"/>
      <c r="AH319" s="53"/>
      <c r="AI319" s="53"/>
    </row>
    <row r="320" spans="1:35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68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6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6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B5" sqref="B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1.333</v>
      </c>
      <c r="B5">
        <v>2.25</v>
      </c>
      <c r="C5">
        <f t="shared" ref="C5" si="1">A5-1</f>
        <v>0.33299999999999996</v>
      </c>
      <c r="D5">
        <f t="shared" ref="D5" si="2">B5-1</f>
        <v>1.25</v>
      </c>
      <c r="E5">
        <f>C5/D5</f>
        <v>0.26639999999999997</v>
      </c>
      <c r="F5" s="58">
        <f>C5/D5</f>
        <v>0.26639999999999997</v>
      </c>
      <c r="G5">
        <v>66</v>
      </c>
      <c r="H5">
        <f>E5*G5</f>
        <v>17.5824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2020-12-28T05:03:53Z</dcterms:modified>
</cp:coreProperties>
</file>