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9A4FD9D8-82EB-4807-A05E-6D46D516B927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G6" i="2"/>
  <c r="N6" i="2"/>
  <c r="O6" i="2"/>
  <c r="P6" i="2"/>
  <c r="E7" i="2"/>
  <c r="F7" i="2"/>
  <c r="G7" i="2"/>
  <c r="P7" i="2" s="1"/>
  <c r="N7" i="2"/>
  <c r="O7" i="2"/>
  <c r="E8" i="2"/>
  <c r="F8" i="2"/>
  <c r="G8" i="2"/>
  <c r="N8" i="2"/>
  <c r="O8" i="2"/>
  <c r="P8" i="2"/>
  <c r="E9" i="2"/>
  <c r="F9" i="2"/>
  <c r="G9" i="2"/>
  <c r="P9" i="2" s="1"/>
  <c r="N9" i="2"/>
  <c r="O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E14" i="2"/>
  <c r="N14" i="2" s="1"/>
  <c r="F14" i="2"/>
  <c r="G14" i="2"/>
  <c r="P14" i="2" s="1"/>
  <c r="O14" i="2"/>
  <c r="E15" i="2"/>
  <c r="N15" i="2" s="1"/>
  <c r="F15" i="2"/>
  <c r="G15" i="2"/>
  <c r="P15" i="2" s="1"/>
  <c r="O15" i="2"/>
  <c r="E16" i="2"/>
  <c r="N16" i="2" s="1"/>
  <c r="F16" i="2"/>
  <c r="G16" i="2"/>
  <c r="P16" i="2" s="1"/>
  <c r="O16" i="2"/>
  <c r="E17" i="2"/>
  <c r="N17" i="2" s="1"/>
  <c r="F17" i="2"/>
  <c r="G17" i="2"/>
  <c r="P17" i="2" s="1"/>
  <c r="O17" i="2"/>
  <c r="E18" i="2"/>
  <c r="N18" i="2" s="1"/>
  <c r="F18" i="2"/>
  <c r="G18" i="2"/>
  <c r="P18" i="2" s="1"/>
  <c r="O18" i="2"/>
  <c r="E19" i="2"/>
  <c r="N19" i="2" s="1"/>
  <c r="F19" i="2"/>
  <c r="G19" i="2"/>
  <c r="P19" i="2" s="1"/>
  <c r="O19" i="2"/>
  <c r="E20" i="2"/>
  <c r="N20" i="2" s="1"/>
  <c r="F20" i="2"/>
  <c r="G20" i="2"/>
  <c r="P20" i="2" s="1"/>
  <c r="O20" i="2"/>
  <c r="E21" i="2"/>
  <c r="N21" i="2" s="1"/>
  <c r="F21" i="2"/>
  <c r="G21" i="2"/>
  <c r="P21" i="2" s="1"/>
  <c r="O21" i="2"/>
  <c r="E22" i="2"/>
  <c r="N22" i="2" s="1"/>
  <c r="F22" i="2"/>
  <c r="G22" i="2"/>
  <c r="P22" i="2" s="1"/>
  <c r="O22" i="2"/>
  <c r="E23" i="2"/>
  <c r="N23" i="2" s="1"/>
  <c r="F23" i="2"/>
  <c r="G23" i="2"/>
  <c r="P23" i="2" s="1"/>
  <c r="O23" i="2"/>
  <c r="E24" i="2"/>
  <c r="N24" i="2" s="1"/>
  <c r="F24" i="2"/>
  <c r="G24" i="2"/>
  <c r="P24" i="2" s="1"/>
  <c r="O24" i="2"/>
  <c r="E25" i="2"/>
  <c r="N25" i="2" s="1"/>
  <c r="F25" i="2"/>
  <c r="G25" i="2"/>
  <c r="P25" i="2" s="1"/>
  <c r="O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P50" i="2" s="1"/>
  <c r="O50" i="2"/>
  <c r="E51" i="2"/>
  <c r="N51" i="2" s="1"/>
  <c r="F51" i="2"/>
  <c r="G51" i="2"/>
  <c r="O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O75" i="2" s="1"/>
  <c r="G75" i="2"/>
  <c r="N75" i="2"/>
  <c r="P75" i="2"/>
  <c r="E76" i="2"/>
  <c r="F76" i="2"/>
  <c r="O76" i="2" s="1"/>
  <c r="G76" i="2"/>
  <c r="N76" i="2"/>
  <c r="P76" i="2"/>
  <c r="E77" i="2"/>
  <c r="F77" i="2"/>
  <c r="O77" i="2" s="1"/>
  <c r="G77" i="2"/>
  <c r="N77" i="2"/>
  <c r="P77" i="2"/>
  <c r="E78" i="2"/>
  <c r="F78" i="2"/>
  <c r="O78" i="2" s="1"/>
  <c r="G78" i="2"/>
  <c r="N78" i="2"/>
  <c r="P78" i="2"/>
  <c r="E79" i="2"/>
  <c r="F79" i="2"/>
  <c r="O79" i="2" s="1"/>
  <c r="G79" i="2"/>
  <c r="N79" i="2"/>
  <c r="P79" i="2"/>
  <c r="E80" i="2"/>
  <c r="F80" i="2"/>
  <c r="O80" i="2" s="1"/>
  <c r="G80" i="2"/>
  <c r="N80" i="2"/>
  <c r="P80" i="2"/>
  <c r="E81" i="2"/>
  <c r="F81" i="2"/>
  <c r="O81" i="2" s="1"/>
  <c r="G81" i="2"/>
  <c r="N81" i="2"/>
  <c r="P81" i="2"/>
  <c r="E82" i="2"/>
  <c r="F82" i="2"/>
  <c r="O82" i="2" s="1"/>
  <c r="G82" i="2"/>
  <c r="N82" i="2"/>
  <c r="P82" i="2"/>
  <c r="E83" i="2"/>
  <c r="F83" i="2"/>
  <c r="O83" i="2" s="1"/>
  <c r="G83" i="2"/>
  <c r="N83" i="2"/>
  <c r="P83" i="2"/>
  <c r="E84" i="2"/>
  <c r="F84" i="2"/>
  <c r="O84" i="2" s="1"/>
  <c r="G84" i="2"/>
  <c r="N84" i="2"/>
  <c r="P84" i="2"/>
  <c r="E85" i="2"/>
  <c r="F85" i="2"/>
  <c r="O85" i="2" s="1"/>
  <c r="G85" i="2"/>
  <c r="N85" i="2"/>
  <c r="P85" i="2"/>
  <c r="E86" i="2"/>
  <c r="F86" i="2"/>
  <c r="O86" i="2" s="1"/>
  <c r="G86" i="2"/>
  <c r="N86" i="2"/>
  <c r="P86" i="2"/>
  <c r="E87" i="2"/>
  <c r="F87" i="2"/>
  <c r="O87" i="2" s="1"/>
  <c r="G87" i="2"/>
  <c r="N87" i="2"/>
  <c r="P87" i="2"/>
  <c r="E88" i="2"/>
  <c r="F88" i="2"/>
  <c r="O88" i="2" s="1"/>
  <c r="G88" i="2"/>
  <c r="N88" i="2"/>
  <c r="P88" i="2"/>
  <c r="E89" i="2"/>
  <c r="F89" i="2"/>
  <c r="O89" i="2" s="1"/>
  <c r="G89" i="2"/>
  <c r="N89" i="2"/>
  <c r="P89" i="2"/>
  <c r="E90" i="2"/>
  <c r="F90" i="2"/>
  <c r="O90" i="2" s="1"/>
  <c r="G90" i="2"/>
  <c r="N90" i="2"/>
  <c r="P90" i="2"/>
  <c r="E91" i="2"/>
  <c r="F91" i="2"/>
  <c r="O91" i="2" s="1"/>
  <c r="G91" i="2"/>
  <c r="N91" i="2"/>
  <c r="P91" i="2"/>
  <c r="E92" i="2"/>
  <c r="F92" i="2"/>
  <c r="O92" i="2" s="1"/>
  <c r="G92" i="2"/>
  <c r="N92" i="2"/>
  <c r="P92" i="2"/>
  <c r="E93" i="2"/>
  <c r="F93" i="2"/>
  <c r="O93" i="2" s="1"/>
  <c r="G93" i="2"/>
  <c r="N93" i="2"/>
  <c r="P93" i="2"/>
  <c r="E94" i="2"/>
  <c r="F94" i="2"/>
  <c r="O94" i="2" s="1"/>
  <c r="G94" i="2"/>
  <c r="N94" i="2"/>
  <c r="P94" i="2"/>
  <c r="E95" i="2"/>
  <c r="F95" i="2"/>
  <c r="O95" i="2" s="1"/>
  <c r="G95" i="2"/>
  <c r="N95" i="2"/>
  <c r="P95" i="2"/>
  <c r="E96" i="2"/>
  <c r="F96" i="2"/>
  <c r="G96" i="2"/>
  <c r="P96" i="2" s="1"/>
  <c r="N96" i="2"/>
  <c r="O96" i="2"/>
  <c r="E97" i="2"/>
  <c r="F97" i="2"/>
  <c r="G97" i="2"/>
  <c r="P97" i="2" s="1"/>
  <c r="N97" i="2"/>
  <c r="O97" i="2"/>
  <c r="E98" i="2"/>
  <c r="N98" i="2" s="1"/>
  <c r="F98" i="2"/>
  <c r="G98" i="2"/>
  <c r="P98" i="2" s="1"/>
  <c r="O98" i="2"/>
  <c r="E99" i="2"/>
  <c r="N99" i="2" s="1"/>
  <c r="F99" i="2"/>
  <c r="G99" i="2"/>
  <c r="P99" i="2" s="1"/>
  <c r="O99" i="2"/>
  <c r="E100" i="2"/>
  <c r="N100" i="2" s="1"/>
  <c r="F100" i="2"/>
  <c r="G100" i="2"/>
  <c r="P100" i="2" s="1"/>
  <c r="O100" i="2"/>
  <c r="E101" i="2"/>
  <c r="N101" i="2" s="1"/>
  <c r="F101" i="2"/>
  <c r="G101" i="2"/>
  <c r="P101" i="2" s="1"/>
  <c r="O101" i="2"/>
  <c r="E102" i="2"/>
  <c r="N102" i="2" s="1"/>
  <c r="F102" i="2"/>
  <c r="G102" i="2"/>
  <c r="P102" i="2" s="1"/>
  <c r="O102" i="2"/>
  <c r="E103" i="2"/>
  <c r="N103" i="2" s="1"/>
  <c r="F103" i="2"/>
  <c r="G103" i="2"/>
  <c r="P103" i="2" s="1"/>
  <c r="O103" i="2"/>
  <c r="E104" i="2"/>
  <c r="N104" i="2" s="1"/>
  <c r="F104" i="2"/>
  <c r="G104" i="2"/>
  <c r="P104" i="2" s="1"/>
  <c r="O104" i="2"/>
  <c r="E105" i="2"/>
  <c r="N105" i="2" s="1"/>
  <c r="F105" i="2"/>
  <c r="G105" i="2"/>
  <c r="P105" i="2" s="1"/>
  <c r="O10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J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E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K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E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P89" i="4" l="1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M19" i="4" s="1"/>
  <c r="AS19" i="4" s="1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E97" i="4" l="1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959" i="4" l="1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26" i="4" l="1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2" i="3"/>
  <c r="D96" i="3"/>
  <c r="D65" i="3"/>
  <c r="D61" i="3"/>
  <c r="D79" i="3"/>
  <c r="D85" i="3"/>
  <c r="D47" i="3"/>
  <c r="D48" i="3"/>
  <c r="D66" i="3"/>
  <c r="D53" i="3"/>
  <c r="D97" i="3"/>
  <c r="D78" i="3"/>
  <c r="D94" i="3"/>
  <c r="D37" i="3"/>
  <c r="D89" i="3"/>
  <c r="D75" i="3"/>
  <c r="D102" i="3"/>
  <c r="D54" i="3"/>
  <c r="D34" i="3"/>
  <c r="D36" i="3"/>
  <c r="D86" i="3"/>
  <c r="D44" i="3"/>
  <c r="D107" i="3"/>
  <c r="D41" i="3"/>
  <c r="D60" i="3"/>
  <c r="D58" i="3"/>
  <c r="D95" i="3"/>
  <c r="D31" i="3"/>
  <c r="D33" i="3"/>
  <c r="D105" i="3"/>
  <c r="D51" i="3"/>
  <c r="D77" i="3"/>
  <c r="D43" i="3"/>
  <c r="D87" i="3"/>
  <c r="D99" i="3"/>
  <c r="D74" i="3"/>
  <c r="D70" i="3"/>
  <c r="D59" i="3"/>
  <c r="D84" i="3"/>
  <c r="D3" i="3"/>
  <c r="D101" i="3"/>
  <c r="D57" i="3"/>
  <c r="D42" i="3"/>
  <c r="D72" i="3"/>
  <c r="D50" i="3"/>
  <c r="D104" i="3"/>
  <c r="D92" i="3"/>
  <c r="D83" i="3"/>
  <c r="D64" i="3"/>
  <c r="D100" i="3"/>
  <c r="D29" i="3"/>
  <c r="D69" i="3"/>
  <c r="D88" i="3"/>
  <c r="D63" i="3"/>
  <c r="D49" i="3"/>
  <c r="D56" i="3"/>
  <c r="D46" i="3"/>
  <c r="D71" i="3"/>
  <c r="D80" i="3"/>
  <c r="D35" i="3"/>
  <c r="D93" i="3"/>
  <c r="D52" i="3"/>
  <c r="D40" i="3"/>
  <c r="D45" i="3"/>
  <c r="D91" i="3"/>
  <c r="D76" i="3"/>
  <c r="D98" i="3"/>
  <c r="D67" i="3"/>
  <c r="D32" i="3"/>
  <c r="D106" i="3"/>
  <c r="D68" i="3"/>
  <c r="D103" i="3"/>
  <c r="D90" i="3"/>
  <c r="D81" i="3"/>
  <c r="D73" i="3"/>
  <c r="D82" i="3"/>
  <c r="D55" i="3"/>
  <c r="D62" i="3"/>
  <c r="D30" i="3"/>
  <c r="D24" i="3"/>
  <c r="D14" i="3"/>
  <c r="D9" i="3"/>
  <c r="D12" i="3"/>
  <c r="D28" i="3"/>
  <c r="D6" i="3"/>
  <c r="D7" i="3"/>
  <c r="D22" i="3"/>
  <c r="D27" i="3"/>
  <c r="D11" i="3"/>
  <c r="D23" i="3"/>
  <c r="D18" i="3"/>
  <c r="D16" i="3"/>
  <c r="D25" i="3"/>
  <c r="D17" i="3"/>
  <c r="D13" i="3"/>
  <c r="D21" i="3"/>
  <c r="D8" i="3"/>
  <c r="D19" i="3"/>
  <c r="D4" i="3"/>
  <c r="D26" i="3"/>
  <c r="D15" i="3"/>
  <c r="D20" i="3"/>
  <c r="D10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<sst xmlns="http://schemas.openxmlformats.org/spreadsheetml/2006/main" count="546" uniqueCount="299">
  <si>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</si>
  <si>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</si>
  <si>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</si>
  <si>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</si>
  <si>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</si>
  <si>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</si>
  <si>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</si>
  <si>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</si>
  <si>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</si>
  <si>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</si>
  <si>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</si>
  <si>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</si>
  <si>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</si>
  <si>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</si>
  <si>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</si>
  <si>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</si>
  <si>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</si>
  <si>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</si>
  <si>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</si>
  <si>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</si>
  <si>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</si>
  <si>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</si>
  <si>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</si>
  <si>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</si>
  <si>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</si>
  <si>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</si>
  <si>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</si>
  <si>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</si>
  <si>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</si>
  <si>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</si>
  <si>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</si>
  <si>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</si>
  <si>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</si>
  <si>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</si>
  <si>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</si>
  <si>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</si>
  <si>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</si>
  <si>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</si>
  <si>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</si>
  <si>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</si>
  <si>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</si>
  <si>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</si>
  <si>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</si>
  <si>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</si>
  <si>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</si>
  <si>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</si>
  <si>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</si>
  <si>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</si>
  <si>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</si>
  <si>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</si>
  <si>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</si>
  <si>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</si>
  <si>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</si>
  <si>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</si>
  <si>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</si>
  <si>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</si>
  <si>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</si>
  <si>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</si>
  <si>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</si>
  <si>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</si>
  <si>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</si>
  <si>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</si>
  <si>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</si>
  <si>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</si>
  <si>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</si>
  <si>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</si>
  <si>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</si>
  <si>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</si>
  <si>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</si>
  <si>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home</t>
  </si>
  <si>
    <t>away</t>
  </si>
  <si>
    <t>0-0</t>
  </si>
  <si>
    <t>MLS</t>
  </si>
  <si>
    <t>Lanus</t>
  </si>
  <si>
    <t>Platense</t>
  </si>
  <si>
    <t>Racing Club</t>
  </si>
  <si>
    <t>Huracan</t>
  </si>
  <si>
    <t>Colon Santa FE</t>
  </si>
  <si>
    <t>Boca Juniors</t>
  </si>
  <si>
    <t>Talleres Cordoba</t>
  </si>
  <si>
    <t>Defensa y Justicia</t>
  </si>
  <si>
    <t>Serie A</t>
  </si>
  <si>
    <t>Veikkausliiga</t>
  </si>
  <si>
    <t>Coritiba</t>
  </si>
  <si>
    <t>Gimnasia L.P.</t>
  </si>
  <si>
    <t>Sao Paulo</t>
  </si>
  <si>
    <t>Union de Santa Fe</t>
  </si>
  <si>
    <t>VPS</t>
  </si>
  <si>
    <t>AC Oulu</t>
  </si>
  <si>
    <t>Degerfors</t>
  </si>
  <si>
    <t>Sirius</t>
  </si>
  <si>
    <t>Grasshoppers</t>
  </si>
  <si>
    <t>Sion</t>
  </si>
  <si>
    <t>Young Boys</t>
  </si>
  <si>
    <t>St. Gallen</t>
  </si>
  <si>
    <t>Toluca</t>
  </si>
  <si>
    <t>Jerv</t>
  </si>
  <si>
    <t>Aalesund</t>
  </si>
  <si>
    <t>Elfsborg</t>
  </si>
  <si>
    <t>Kalmar</t>
  </si>
  <si>
    <t>Malmo FF</t>
  </si>
  <si>
    <t>Varnamo</t>
  </si>
  <si>
    <t>Sundsvall</t>
  </si>
  <si>
    <t>Goteborg</t>
  </si>
  <si>
    <t>AIK</t>
  </si>
  <si>
    <t>Helsingborg</t>
  </si>
  <si>
    <t>Djurgarden</t>
  </si>
  <si>
    <t>Hacken</t>
  </si>
  <si>
    <t>Servette</t>
  </si>
  <si>
    <t>Luzern</t>
  </si>
  <si>
    <t>Lugano</t>
  </si>
  <si>
    <t>Basel</t>
  </si>
  <si>
    <t>Zurich</t>
  </si>
  <si>
    <t>Winterthur</t>
  </si>
  <si>
    <t>Norrkoping</t>
  </si>
  <si>
    <t>Mjallby</t>
  </si>
  <si>
    <t>Hammarby</t>
  </si>
  <si>
    <t>Varberg</t>
  </si>
  <si>
    <t>Eliteserien</t>
  </si>
  <si>
    <t>Allsvenskan</t>
  </si>
  <si>
    <t>Swiss</t>
  </si>
  <si>
    <t>Liga MX</t>
  </si>
  <si>
    <t>Monterrey</t>
  </si>
  <si>
    <t>Club America</t>
  </si>
  <si>
    <t>Pachuca</t>
  </si>
  <si>
    <t>21/10/2022</t>
  </si>
  <si>
    <t>Odense</t>
  </si>
  <si>
    <t>Lyngby</t>
  </si>
  <si>
    <t>Bohemians</t>
  </si>
  <si>
    <t>Finn Harps</t>
  </si>
  <si>
    <t>Derry City</t>
  </si>
  <si>
    <t>Shelbourne</t>
  </si>
  <si>
    <t>Dundalk</t>
  </si>
  <si>
    <t>Sligo Rovers</t>
  </si>
  <si>
    <t>Shamrock Rovers</t>
  </si>
  <si>
    <t>St. Patricks</t>
  </si>
  <si>
    <t>UC Dublin</t>
  </si>
  <si>
    <t>Drogheda</t>
  </si>
  <si>
    <t>Widzew Lodz</t>
  </si>
  <si>
    <t>Legnica</t>
  </si>
  <si>
    <t>FC Rapid Bucuresti</t>
  </si>
  <si>
    <t>Farul Constanta</t>
  </si>
  <si>
    <t>Central Cordoba</t>
  </si>
  <si>
    <t>Atl. Tucuman</t>
  </si>
  <si>
    <t>Estudiantes L.P.</t>
  </si>
  <si>
    <t>Godoy Cruz</t>
  </si>
  <si>
    <t>San Lorenzo</t>
  </si>
  <si>
    <t>Aldosivi</t>
  </si>
  <si>
    <t>Argentinos Jrs</t>
  </si>
  <si>
    <t>Velez Sarsfield</t>
  </si>
  <si>
    <t>Hartberg</t>
  </si>
  <si>
    <t>Tirol</t>
  </si>
  <si>
    <t>Rapid Vienna</t>
  </si>
  <si>
    <t>A. Klagenfurt</t>
  </si>
  <si>
    <t>Salzburg</t>
  </si>
  <si>
    <t>Sturm Graz</t>
  </si>
  <si>
    <t>Bragantino</t>
  </si>
  <si>
    <t>Athletico-PR</t>
  </si>
  <si>
    <t>America MG</t>
  </si>
  <si>
    <t>Flamengo RJ</t>
  </si>
  <si>
    <t>Santos</t>
  </si>
  <si>
    <t>Corinthians</t>
  </si>
  <si>
    <t>FC Copenhagen</t>
  </si>
  <si>
    <t>Midtjylland</t>
  </si>
  <si>
    <t>Shimizu S-Pulse</t>
  </si>
  <si>
    <t>Iwata</t>
  </si>
  <si>
    <t>Ham-Kam</t>
  </si>
  <si>
    <t>Stromsgodset</t>
  </si>
  <si>
    <t>Odd</t>
  </si>
  <si>
    <t>Valerenga</t>
  </si>
  <si>
    <t>Stal Mielec</t>
  </si>
  <si>
    <t>Wisla Plock</t>
  </si>
  <si>
    <t>Legia</t>
  </si>
  <si>
    <t>Pogon Szczecin</t>
  </si>
  <si>
    <t>Rakow</t>
  </si>
  <si>
    <t>Korona Kielce</t>
  </si>
  <si>
    <t>FC Voluntari</t>
  </si>
  <si>
    <t>Chindia Targoviste</t>
  </si>
  <si>
    <t>U Craiova 1948</t>
  </si>
  <si>
    <t>FC Hermannstadt</t>
  </si>
  <si>
    <t>Nizhny Novgorod</t>
  </si>
  <si>
    <t>Krasnodar</t>
  </si>
  <si>
    <t>Fakel Voronezh</t>
  </si>
  <si>
    <t>FK Rostov</t>
  </si>
  <si>
    <t>Lokomotiv Moscow</t>
  </si>
  <si>
    <t>Dynamo Moscow</t>
  </si>
  <si>
    <t>Banfield</t>
  </si>
  <si>
    <t>Sarmiento Junin</t>
  </si>
  <si>
    <t>Independiente</t>
  </si>
  <si>
    <t>Patronato</t>
  </si>
  <si>
    <t>River Plate</t>
  </si>
  <si>
    <t>A. Lustenau</t>
  </si>
  <si>
    <t>Ried</t>
  </si>
  <si>
    <t>Wolfsberger AC</t>
  </si>
  <si>
    <t>Altach</t>
  </si>
  <si>
    <t>LASK</t>
  </si>
  <si>
    <t>Austria Vienna</t>
  </si>
  <si>
    <t>Palmeiras</t>
  </si>
  <si>
    <t>Avai</t>
  </si>
  <si>
    <t>Fluminense</t>
  </si>
  <si>
    <t>Botafogo RJ</t>
  </si>
  <si>
    <t>Juventude</t>
  </si>
  <si>
    <t>Atletico GO</t>
  </si>
  <si>
    <t>Ceara</t>
  </si>
  <si>
    <t>Internacional</t>
  </si>
  <si>
    <t>Cuiaba</t>
  </si>
  <si>
    <t>Goias</t>
  </si>
  <si>
    <t>Randers FC</t>
  </si>
  <si>
    <t>Nordsjaelland</t>
  </si>
  <si>
    <t>Horsens</t>
  </si>
  <si>
    <t>Silkeborg</t>
  </si>
  <si>
    <t>Aarhus</t>
  </si>
  <si>
    <t>Brondby</t>
  </si>
  <si>
    <t>Lahti</t>
  </si>
  <si>
    <t>TPS</t>
  </si>
  <si>
    <t>Sandefjord</t>
  </si>
  <si>
    <t>Bodo/Glimt</t>
  </si>
  <si>
    <t>Kristiansund</t>
  </si>
  <si>
    <t>Haugesund</t>
  </si>
  <si>
    <t>Lillestrom</t>
  </si>
  <si>
    <t>Viking</t>
  </si>
  <si>
    <t>Sarpsborg 08</t>
  </si>
  <si>
    <t>Tromso</t>
  </si>
  <si>
    <t>Molde</t>
  </si>
  <si>
    <t>Rosenborg</t>
  </si>
  <si>
    <t>Warta Poznan</t>
  </si>
  <si>
    <t>Gornik Z.</t>
  </si>
  <si>
    <t>Slask Wroclaw</t>
  </si>
  <si>
    <t>Jagiellonia</t>
  </si>
  <si>
    <t>Cracovia</t>
  </si>
  <si>
    <t>Lech Poznan</t>
  </si>
  <si>
    <t>Mioveni</t>
  </si>
  <si>
    <t>FC Botosani</t>
  </si>
  <si>
    <t>UTA Arad</t>
  </si>
  <si>
    <t>Univ. Craiova</t>
  </si>
  <si>
    <t>U. Cluj</t>
  </si>
  <si>
    <t>CFR Cluj</t>
  </si>
  <si>
    <t>Orenburg</t>
  </si>
  <si>
    <t>CSKA Moscow</t>
  </si>
  <si>
    <t>Spartak Moscow</t>
  </si>
  <si>
    <t>Khimki</t>
  </si>
  <si>
    <t>Akhmat Grozny</t>
  </si>
  <si>
    <t>Torpedo Moscow</t>
  </si>
  <si>
    <t>CF Montreal</t>
  </si>
  <si>
    <t>New York City</t>
  </si>
  <si>
    <t>Barracas Central</t>
  </si>
  <si>
    <t>Newells Old Boys</t>
  </si>
  <si>
    <t>Rosario Central</t>
  </si>
  <si>
    <t>Changchun Yatai</t>
  </si>
  <si>
    <t>Beijing Guoan</t>
  </si>
  <si>
    <t>Shanghai Port</t>
  </si>
  <si>
    <t>Meizhou Hakka</t>
  </si>
  <si>
    <t>Shenzhen</t>
  </si>
  <si>
    <t>Hebei</t>
  </si>
  <si>
    <t>Tianjin Jinmen Tiger</t>
  </si>
  <si>
    <t>Wuhan FC</t>
  </si>
  <si>
    <t>Chengdu Rongcheng</t>
  </si>
  <si>
    <t>Zhejiang Professional</t>
  </si>
  <si>
    <t>Henan Songshan Longmen</t>
  </si>
  <si>
    <t>Cangzhou</t>
  </si>
  <si>
    <t>Shandong Taishan</t>
  </si>
  <si>
    <t>Guangzhou FC</t>
  </si>
  <si>
    <t>Aalborg</t>
  </si>
  <si>
    <t>Viborg</t>
  </si>
  <si>
    <t>Piast Gliwice</t>
  </si>
  <si>
    <t>Radomiak Radom</t>
  </si>
  <si>
    <t>Zaglebie</t>
  </si>
  <si>
    <t>Lechia Gdansk</t>
  </si>
  <si>
    <t>Petrolul</t>
  </si>
  <si>
    <t>FC Arges</t>
  </si>
  <si>
    <t>Sepsi Sf. Gheorghe</t>
  </si>
  <si>
    <t>FCSB</t>
  </si>
  <si>
    <t>Ural</t>
  </si>
  <si>
    <t>samara</t>
  </si>
  <si>
    <t>Zenit</t>
  </si>
  <si>
    <t>Sochi</t>
  </si>
  <si>
    <t>Austin FC</t>
  </si>
  <si>
    <t>FC Dallas</t>
  </si>
  <si>
    <t>Tigre</t>
  </si>
  <si>
    <t>Arsenal Sarandi</t>
  </si>
  <si>
    <t>Fortaleza</t>
  </si>
  <si>
    <t>Atletico-MG</t>
  </si>
  <si>
    <t>Shanghai Shenhua</t>
  </si>
  <si>
    <t>Guangzhou City</t>
  </si>
  <si>
    <t>Wuhan Three Towns</t>
  </si>
  <si>
    <t>Dalian Pro</t>
  </si>
  <si>
    <t>22/10/2022</t>
  </si>
  <si>
    <t>23/10/2022</t>
  </si>
  <si>
    <t>24/10/2022</t>
  </si>
  <si>
    <t>25/10/2022</t>
  </si>
  <si>
    <t>26/10/2022</t>
  </si>
  <si>
    <t>Superliga</t>
  </si>
  <si>
    <t>Premier Division</t>
  </si>
  <si>
    <t>Ekstraklasa</t>
  </si>
  <si>
    <t>Liga 1</t>
  </si>
  <si>
    <t>Admiral Bundesliga</t>
  </si>
  <si>
    <t>J1 League</t>
  </si>
  <si>
    <t>Premier League</t>
  </si>
  <si>
    <t>Super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</si>
</sst>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1.0319859252889192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17.281999187322228</v>
      </c>
      <c r="I2" s="6">
        <f>IF('Log_working_3-way'!$D2="","",'True_Odds_Calculator_3-way'!O3/'True_Odds_Calculator_3-way'!B3-1)</f>
        <v>6.0644102045971193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3.4000247386975158E-2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1.0359560699689292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29.140310003365197</v>
      </c>
      <c r="I3" s="6">
        <f>IF('Log_working_3-way'!$D3="","",'True_Odds_Calculator_3-way'!O4/'True_Odds_Calculator_3-way'!B4-1)</f>
        <v>5.28465790827926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3.5490748715594433E-2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1.0458996480664235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41.186805223261551</v>
      </c>
      <c r="I4" s="6">
        <f>IF('Log_working_3-way'!$D4="","",'True_Odds_Calculator_3-way'!O5/'True_Odds_Calculator_3-way'!B5-1)</f>
        <v>4.5052617035758491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3.960765235123076E-2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1.0316823274322999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3.3649581549616281E-2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1.0351523200016837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24.183409306311791</v>
      </c>
      <c r="I7" s="6">
        <f>IF('Log_working_3-way'!$D7="","",'True_Odds_Calculator_3-way'!O7/'True_Odds_Calculator_3-way'!B7-1)</f>
        <v>6.7200505275565261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3.5998959771957662E-2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1.0307818965679374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12.240767276299183</v>
      </c>
      <c r="I8" s="6">
        <f>IF('Log_working_3-way'!$D8="","",'True_Odds_Calculator_3-way'!O8/'True_Odds_Calculator_3-way'!B8-1)</f>
        <v>6.7025434457069375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3.3084382958714187E-2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1.0347058235264128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23.690723900137009</v>
      </c>
      <c r="I9" s="6">
        <f>IF('Log_working_3-way'!$D9="","",'True_Odds_Calculator_3-way'!O9/'True_Odds_Calculator_3-way'!B9-1)</f>
        <v>6.7242741531885111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3.5675338573096793E-2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1.0399895397835326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10.804410364646637</v>
      </c>
      <c r="I10" s="6">
        <f>IF('Log_working_3-way'!$D10="","",'True_Odds_Calculator_3-way'!O10/'True_Odds_Calculator_3-way'!B10-1)</f>
        <v>10.17073383991203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4.3143294531482468E-2</v>
      </c>
    </row>
    <row r="11" spans="1:11" x14ac:dyDescent="0.25">
      <c r="D11">
        <f>solve_for_c('True_Odds_Calculator_3-way'!A11,'True_Odds_Calculator_3-way'!B11,'True_Odds_Calculator_3-way'!C11,'Log_working_3-way'!B$1,'Log_working_3-way'!B$2)</f>
        <v>1.035246889474664</v>
      </c>
      <c r="F11" s="6" t="e">
        <f>IF('Log_working_3-way'!D11="","",1/'True_Odds_Calculator_3-way'!N11+1/'True_Odds_Calculator_3-way'!O11+1/'True_Odds_Calculator_3-way'!#REF!-1)</f>
        <v>#REF!</v>
      </c>
      <c r="H11" s="6">
        <f>IF('Log_working_3-way'!$D11="","",'True_Odds_Calculator_3-way'!N11/'True_Odds_Calculator_3-way'!A11-1)</f>
        <v>24.471385538681439</v>
      </c>
      <c r="I11" s="6">
        <f>IF('Log_working_3-way'!$D11="","",'True_Odds_Calculator_3-way'!O11/'True_Odds_Calculator_3-way'!B11-1)</f>
        <v>6.9158497335663114</v>
      </c>
      <c r="J11" s="6" t="e">
        <f>IF('Log_working_3-way'!$D11="","",'True_Odds_Calculator_3-way'!#REF!/'True_Odds_Calculator_3-way'!C11-1)</f>
        <v>#REF!</v>
      </c>
      <c r="K11" s="6">
        <f>IF('Log_working_3-way'!$D11="","",1/'True_Odds_Calculator_3-way'!A11+1/'True_Odds_Calculator_3-way'!B11+1/'True_Odds_Calculator_3-way'!C11-1)</f>
        <v>3.5920472465086783E-2</v>
      </c>
    </row>
    <row r="12" spans="1:11" x14ac:dyDescent="0.25">
      <c r="D12">
        <f>solve_for_c('True_Odds_Calculator_3-way'!A12,'True_Odds_Calculator_3-way'!B12,'True_Odds_Calculator_3-way'!C12,'Log_working_3-way'!B$1,'Log_working_3-way'!B$2)</f>
        <v>1.0317467607758704</v>
      </c>
      <c r="F12" s="6" t="e">
        <f>IF('Log_working_3-way'!D12="","",1/'True_Odds_Calculator_3-way'!N12+1/'True_Odds_Calculator_3-way'!O12+1/'True_Odds_Calculator_3-way'!#REF!-1)</f>
        <v>#REF!</v>
      </c>
      <c r="H12" s="6">
        <f>IF('Log_working_3-way'!$D12="","",'True_Odds_Calculator_3-way'!N12/'True_Odds_Calculator_3-way'!A12-1)</f>
        <v>14.44520107989201</v>
      </c>
      <c r="I12" s="6">
        <f>IF('Log_working_3-way'!$D12="","",'True_Odds_Calculator_3-way'!O12/'True_Odds_Calculator_3-way'!B12-1)</f>
        <v>7.8643256886432571</v>
      </c>
      <c r="J12" s="6" t="e">
        <f>IF('Log_working_3-way'!$D12="","",'True_Odds_Calculator_3-way'!#REF!/'True_Odds_Calculator_3-way'!C12-1)</f>
        <v>#REF!</v>
      </c>
      <c r="K12" s="6">
        <f>IF('Log_working_3-way'!$D12="","",1/'True_Odds_Calculator_3-way'!A12+1/'True_Odds_Calculator_3-way'!B12+1/'True_Odds_Calculator_3-way'!C12-1)</f>
        <v>3.4156130844872568E-2</v>
      </c>
    </row>
    <row r="13" spans="1:11" x14ac:dyDescent="0.25">
      <c r="D13">
        <f>solve_for_c('True_Odds_Calculator_3-way'!A13,'True_Odds_Calculator_3-way'!B13,'True_Odds_Calculator_3-way'!C13,'Log_working_3-way'!B$1,'Log_working_3-way'!B$2)</f>
        <v>1.0369868509296492</v>
      </c>
      <c r="F13" s="6" t="e">
        <f>IF('Log_working_3-way'!D13="","",1/'True_Odds_Calculator_3-way'!N13+1/'True_Odds_Calculator_3-way'!O13+1/'True_Odds_Calculator_3-way'!#REF!-1)</f>
        <v>#REF!</v>
      </c>
      <c r="H13" s="6">
        <f>IF('Log_working_3-way'!$D13="","",'True_Odds_Calculator_3-way'!N13/'True_Odds_Calculator_3-way'!A13-1)</f>
        <v>27.253381404716393</v>
      </c>
      <c r="I13" s="6">
        <f>IF('Log_working_3-way'!$D13="","",'True_Odds_Calculator_3-way'!O13/'True_Odds_Calculator_3-way'!B13-1)</f>
        <v>6.2981220457705769</v>
      </c>
      <c r="J13" s="6" t="e">
        <f>IF('Log_working_3-way'!$D13="","",'True_Odds_Calculator_3-way'!#REF!/'True_Odds_Calculator_3-way'!C13-1)</f>
        <v>#REF!</v>
      </c>
      <c r="K13" s="6">
        <f>IF('Log_working_3-way'!$D13="","",1/'True_Odds_Calculator_3-way'!A13+1/'True_Odds_Calculator_3-way'!B13+1/'True_Odds_Calculator_3-way'!C13-1)</f>
        <v>3.6995305287988112E-2</v>
      </c>
    </row>
    <row r="14" spans="1:11" x14ac:dyDescent="0.25">
      <c r="D14">
        <f>solve_for_c('True_Odds_Calculator_3-way'!A14,'True_Odds_Calculator_3-way'!B14,'True_Odds_Calculator_3-way'!C14,'Log_working_3-way'!B$1,'Log_working_3-way'!B$2)</f>
        <v>1.0538542238564022</v>
      </c>
      <c r="F14" s="6" t="e">
        <f>IF('Log_working_3-way'!D14="","",1/'True_Odds_Calculator_3-way'!N14+1/'True_Odds_Calculator_3-way'!O14+1/'True_Odds_Calculator_3-way'!#REF!-1)</f>
        <v>#REF!</v>
      </c>
      <c r="H14" s="6">
        <f>IF('Log_working_3-way'!$D14="","",'True_Odds_Calculator_3-way'!N14/'True_Odds_Calculator_3-way'!A14-1)</f>
        <v>52.704862997683783</v>
      </c>
      <c r="I14" s="6">
        <f>IF('Log_working_3-way'!$D14="","",'True_Odds_Calculator_3-way'!O14/'True_Odds_Calculator_3-way'!B14-1)</f>
        <v>2.8114237832899622</v>
      </c>
      <c r="J14" s="6" t="e">
        <f>IF('Log_working_3-way'!$D14="","",'True_Odds_Calculator_3-way'!#REF!/'True_Odds_Calculator_3-way'!C14-1)</f>
        <v>#REF!</v>
      </c>
      <c r="K14" s="6">
        <f>IF('Log_working_3-way'!$D14="","",1/'True_Odds_Calculator_3-way'!A14+1/'True_Odds_Calculator_3-way'!B14+1/'True_Odds_Calculator_3-way'!C14-1)</f>
        <v>3.9504520100795304E-2</v>
      </c>
    </row>
    <row r="15" spans="1:11" x14ac:dyDescent="0.25">
      <c r="D15">
        <f>solve_for_c('True_Odds_Calculator_3-way'!A15,'True_Odds_Calculator_3-way'!B15,'True_Odds_Calculator_3-way'!C15,'Log_working_3-way'!B$1,'Log_working_3-way'!B$2)</f>
        <v>1.0356616325406445</v>
      </c>
      <c r="F15" s="6" t="e">
        <f>IF('Log_working_3-way'!D15="","",1/'True_Odds_Calculator_3-way'!N15+1/'True_Odds_Calculator_3-way'!O15+1/'True_Odds_Calculator_3-way'!#REF!-1)</f>
        <v>#REF!</v>
      </c>
      <c r="H15" s="6">
        <f>IF('Log_working_3-way'!$D15="","",'True_Odds_Calculator_3-way'!N15/'True_Odds_Calculator_3-way'!A15-1)</f>
        <v>29.36222632592554</v>
      </c>
      <c r="I15" s="6">
        <f>IF('Log_working_3-way'!$D15="","",'True_Odds_Calculator_3-way'!O15/'True_Odds_Calculator_3-way'!B15-1)</f>
        <v>6.4228146520881548</v>
      </c>
      <c r="J15" s="6" t="e">
        <f>IF('Log_working_3-way'!$D15="","",'True_Odds_Calculator_3-way'!#REF!/'True_Odds_Calculator_3-way'!C15-1)</f>
        <v>#REF!</v>
      </c>
      <c r="K15" s="6">
        <f>IF('Log_working_3-way'!$D15="","",1/'True_Odds_Calculator_3-way'!A15+1/'True_Odds_Calculator_3-way'!B15+1/'True_Odds_Calculator_3-way'!C15-1)</f>
        <v>3.4888030586766483E-2</v>
      </c>
    </row>
    <row r="16" spans="1:11" x14ac:dyDescent="0.25">
      <c r="D16">
        <f>solve_for_c('True_Odds_Calculator_3-way'!A16,'True_Odds_Calculator_3-way'!B16,'True_Odds_Calculator_3-way'!C16,'Log_working_3-way'!B$1,'Log_working_3-way'!B$2)</f>
        <v>1.0258237974444875</v>
      </c>
      <c r="F16" s="6" t="e">
        <f>IF('Log_working_3-way'!D16="","",1/'True_Odds_Calculator_3-way'!N16+1/'True_Odds_Calculator_3-way'!O16+1/'True_Odds_Calculator_3-way'!#REF!-1)</f>
        <v>#REF!</v>
      </c>
      <c r="H16" s="6">
        <f>IF('Log_working_3-way'!$D16="","",'True_Odds_Calculator_3-way'!N16/'True_Odds_Calculator_3-way'!A16-1)</f>
        <v>15.098094307931831</v>
      </c>
      <c r="I16" s="6">
        <f>IF('Log_working_3-way'!$D16="","",'True_Odds_Calculator_3-way'!O16/'True_Odds_Calculator_3-way'!B16-1)</f>
        <v>5.9081766052332654</v>
      </c>
      <c r="J16" s="6" t="e">
        <f>IF('Log_working_3-way'!$D16="","",'True_Odds_Calculator_3-way'!#REF!/'True_Odds_Calculator_3-way'!C16-1)</f>
        <v>#REF!</v>
      </c>
      <c r="K16" s="6">
        <f>IF('Log_working_3-way'!$D16="","",1/'True_Odds_Calculator_3-way'!A16+1/'True_Odds_Calculator_3-way'!B16+1/'True_Odds_Calculator_3-way'!C16-1)</f>
        <v>2.7655620506845446E-2</v>
      </c>
    </row>
    <row r="17" spans="4:11" x14ac:dyDescent="0.25">
      <c r="D17">
        <f>solve_for_c('True_Odds_Calculator_3-way'!A17,'True_Odds_Calculator_3-way'!B17,'True_Odds_Calculator_3-way'!C17,'Log_working_3-way'!B$1,'Log_working_3-way'!B$2)</f>
        <v>1.0295601422993113</v>
      </c>
      <c r="F17" s="6" t="e">
        <f>IF('Log_working_3-way'!D17="","",1/'True_Odds_Calculator_3-way'!N17+1/'True_Odds_Calculator_3-way'!O17+1/'True_Odds_Calculator_3-way'!#REF!-1)</f>
        <v>#REF!</v>
      </c>
      <c r="H17" s="6">
        <f>IF('Log_working_3-way'!$D17="","",'True_Odds_Calculator_3-way'!N17/'True_Odds_Calculator_3-way'!A17-1)</f>
        <v>28.056962887088805</v>
      </c>
      <c r="I17" s="6">
        <f>IF('Log_working_3-way'!$D17="","",'True_Odds_Calculator_3-way'!O17/'True_Odds_Calculator_3-way'!B17-1)</f>
        <v>4.6501009152313362</v>
      </c>
      <c r="J17" s="6" t="e">
        <f>IF('Log_working_3-way'!$D17="","",'True_Odds_Calculator_3-way'!#REF!/'True_Odds_Calculator_3-way'!C17-1)</f>
        <v>#REF!</v>
      </c>
      <c r="K17" s="6">
        <f>IF('Log_working_3-way'!$D17="","",1/'True_Odds_Calculator_3-way'!A17+1/'True_Odds_Calculator_3-way'!B17+1/'True_Odds_Calculator_3-way'!C17-1)</f>
        <v>2.9542693458707525E-2</v>
      </c>
    </row>
    <row r="18" spans="4:11" x14ac:dyDescent="0.25">
      <c r="D18">
        <f>solve_for_c('True_Odds_Calculator_3-way'!A18,'True_Odds_Calculator_3-way'!B18,'True_Odds_Calculator_3-way'!C18,'Log_working_3-way'!B$1,'Log_working_3-way'!B$2)</f>
        <v>1.0338260494298401</v>
      </c>
      <c r="F18" s="6" t="e">
        <f>IF('Log_working_3-way'!D18="","",1/'True_Odds_Calculator_3-way'!N18+1/'True_Odds_Calculator_3-way'!O18+1/'True_Odds_Calculator_3-way'!#REF!-1)</f>
        <v>#REF!</v>
      </c>
      <c r="H18" s="6">
        <f>IF('Log_working_3-way'!$D18="","",'True_Odds_Calculator_3-way'!N18/'True_Odds_Calculator_3-way'!A18-1)</f>
        <v>35.113363814348915</v>
      </c>
      <c r="I18" s="6">
        <f>IF('Log_working_3-way'!$D18="","",'True_Odds_Calculator_3-way'!O18/'True_Odds_Calculator_3-way'!B18-1)</f>
        <v>5.0104021753838301</v>
      </c>
      <c r="J18" s="6" t="e">
        <f>IF('Log_working_3-way'!$D18="","",'True_Odds_Calculator_3-way'!#REF!/'True_Odds_Calculator_3-way'!C18-1)</f>
        <v>#REF!</v>
      </c>
      <c r="K18" s="6">
        <f>IF('Log_working_3-way'!$D18="","",1/'True_Odds_Calculator_3-way'!A18+1/'True_Odds_Calculator_3-way'!B18+1/'True_Odds_Calculator_3-way'!C18-1)</f>
        <v>3.1522697089285678E-2</v>
      </c>
    </row>
    <row r="19" spans="4:11" x14ac:dyDescent="0.25">
      <c r="D19">
        <f>solve_for_c('True_Odds_Calculator_3-way'!A19,'True_Odds_Calculator_3-way'!B19,'True_Odds_Calculator_3-way'!C19,'Log_working_3-way'!B$1,'Log_working_3-way'!B$2)</f>
        <v>1.0278957037922332</v>
      </c>
      <c r="F19" s="6" t="e">
        <f>IF('Log_working_3-way'!D19="","",1/'True_Odds_Calculator_3-way'!N19+1/'True_Odds_Calculator_3-way'!O19+1/'True_Odds_Calculator_3-way'!#REF!-1)</f>
        <v>#REF!</v>
      </c>
      <c r="H19" s="6">
        <f>IF('Log_working_3-way'!$D19="","",'True_Odds_Calculator_3-way'!N19/'True_Odds_Calculator_3-way'!A19-1)</f>
        <v>21.40755864186584</v>
      </c>
      <c r="I19" s="6">
        <f>IF('Log_working_3-way'!$D19="","",'True_Odds_Calculator_3-way'!O19/'True_Odds_Calculator_3-way'!B19-1)</f>
        <v>7.3370509118573448</v>
      </c>
      <c r="J19" s="6" t="e">
        <f>IF('Log_working_3-way'!$D19="","",'True_Odds_Calculator_3-way'!#REF!/'True_Odds_Calculator_3-way'!C19-1)</f>
        <v>#REF!</v>
      </c>
      <c r="K19" s="6">
        <f>IF('Log_working_3-way'!$D19="","",1/'True_Odds_Calculator_3-way'!A19+1/'True_Odds_Calculator_3-way'!B19+1/'True_Odds_Calculator_3-way'!C19-1)</f>
        <v>2.9126403550366664E-2</v>
      </c>
    </row>
    <row r="20" spans="4:11" x14ac:dyDescent="0.25">
      <c r="D20">
        <f>solve_for_c('True_Odds_Calculator_3-way'!A20,'True_Odds_Calculator_3-way'!B20,'True_Odds_Calculator_3-way'!C20,'Log_working_3-way'!B$1,'Log_working_3-way'!B$2)</f>
        <v>1.0260662094141646</v>
      </c>
      <c r="F20" s="6" t="e">
        <f>IF('Log_working_3-way'!D20="","",1/'True_Odds_Calculator_3-way'!N20+1/'True_Odds_Calculator_3-way'!O20+1/'True_Odds_Calculator_3-way'!#REF!-1)</f>
        <v>#REF!</v>
      </c>
      <c r="H20" s="6">
        <f>IF('Log_working_3-way'!$D20="","",'True_Odds_Calculator_3-way'!N20/'True_Odds_Calculator_3-way'!A20-1)</f>
        <v>7.9771707010249155</v>
      </c>
      <c r="I20" s="6">
        <f>IF('Log_working_3-way'!$D20="","",'True_Odds_Calculator_3-way'!O20/'True_Odds_Calculator_3-way'!B20-1)</f>
        <v>6.7979755382808476</v>
      </c>
      <c r="J20" s="6" t="e">
        <f>IF('Log_working_3-way'!$D20="","",'True_Odds_Calculator_3-way'!#REF!/'True_Odds_Calculator_3-way'!C20-1)</f>
        <v>#REF!</v>
      </c>
      <c r="K20" s="6">
        <f>IF('Log_working_3-way'!$D20="","",1/'True_Odds_Calculator_3-way'!A20+1/'True_Odds_Calculator_3-way'!B20+1/'True_Odds_Calculator_3-way'!C20-1)</f>
        <v>2.7766121122558385E-2</v>
      </c>
    </row>
    <row r="21" spans="4:11" x14ac:dyDescent="0.25">
      <c r="D21">
        <f>solve_for_c('True_Odds_Calculator_3-way'!A21,'True_Odds_Calculator_3-way'!B21,'True_Odds_Calculator_3-way'!C21,'Log_working_3-way'!B$1,'Log_working_3-way'!B$2)</f>
        <v>1.0257439140482569</v>
      </c>
      <c r="F21" s="6" t="e">
        <f>IF('Log_working_3-way'!D21="","",1/'True_Odds_Calculator_3-way'!N21+1/'True_Odds_Calculator_3-way'!O21+1/'True_Odds_Calculator_3-way'!#REF!-1)</f>
        <v>#REF!</v>
      </c>
      <c r="H21" s="6">
        <f>IF('Log_working_3-way'!$D21="","",'True_Odds_Calculator_3-way'!N21/'True_Odds_Calculator_3-way'!A21-1)</f>
        <v>15.614029236025555</v>
      </c>
      <c r="I21" s="6">
        <f>IF('Log_working_3-way'!$D21="","",'True_Odds_Calculator_3-way'!O21/'True_Odds_Calculator_3-way'!B21-1)</f>
        <v>9.6682163959760601</v>
      </c>
      <c r="J21" s="6" t="e">
        <f>IF('Log_working_3-way'!$D21="","",'True_Odds_Calculator_3-way'!#REF!/'True_Odds_Calculator_3-way'!C21-1)</f>
        <v>#REF!</v>
      </c>
      <c r="K21" s="6">
        <f>IF('Log_working_3-way'!$D21="","",1/'True_Odds_Calculator_3-way'!A21+1/'True_Odds_Calculator_3-way'!B21+1/'True_Odds_Calculator_3-way'!C21-1)</f>
        <v>2.7635087290607263E-2</v>
      </c>
    </row>
    <row r="22" spans="4:11" x14ac:dyDescent="0.25">
      <c r="D22">
        <f>solve_for_c('True_Odds_Calculator_3-way'!A22,'True_Odds_Calculator_3-way'!B22,'True_Odds_Calculator_3-way'!C22,'Log_working_3-way'!B$1,'Log_working_3-way'!B$2)</f>
        <v>1.0316722515481709</v>
      </c>
      <c r="F22" s="6" t="e">
        <f>IF('Log_working_3-way'!D22="","",1/'True_Odds_Calculator_3-way'!N22+1/'True_Odds_Calculator_3-way'!O22+1/'True_Odds_Calculator_3-way'!#REF!-1)</f>
        <v>#REF!</v>
      </c>
      <c r="H22" s="6">
        <f>IF('Log_working_3-way'!$D22="","",'True_Odds_Calculator_3-way'!N22/'True_Odds_Calculator_3-way'!A22-1)</f>
        <v>15.616147692218686</v>
      </c>
      <c r="I22" s="6">
        <f>IF('Log_working_3-way'!$D22="","",'True_Odds_Calculator_3-way'!O22/'True_Odds_Calculator_3-way'!B22-1)</f>
        <v>6.4670089505689408</v>
      </c>
      <c r="J22" s="6" t="e">
        <f>IF('Log_working_3-way'!$D22="","",'True_Odds_Calculator_3-way'!#REF!/'True_Odds_Calculator_3-way'!C22-1)</f>
        <v>#REF!</v>
      </c>
      <c r="K22" s="6">
        <f>IF('Log_working_3-way'!$D22="","",1/'True_Odds_Calculator_3-way'!A22+1/'True_Odds_Calculator_3-way'!B22+1/'True_Odds_Calculator_3-way'!C22-1)</f>
        <v>3.3874062429024132E-2</v>
      </c>
    </row>
    <row r="23" spans="4:11" x14ac:dyDescent="0.25">
      <c r="D23">
        <f>solve_for_c('True_Odds_Calculator_3-way'!A23,'True_Odds_Calculator_3-way'!B23,'True_Odds_Calculator_3-way'!C23,'Log_working_3-way'!B$1,'Log_working_3-way'!B$2)</f>
        <v>1.0253134653557241</v>
      </c>
      <c r="F23" s="6" t="e">
        <f>IF('Log_working_3-way'!D23="","",1/'True_Odds_Calculator_3-way'!N23+1/'True_Odds_Calculator_3-way'!O23+1/'True_Odds_Calculator_3-way'!#REF!-1)</f>
        <v>#REF!</v>
      </c>
      <c r="H23" s="6">
        <f>IF('Log_working_3-way'!$D23="","",'True_Odds_Calculator_3-way'!N23/'True_Odds_Calculator_3-way'!A23-1)</f>
        <v>11.337191254076917</v>
      </c>
      <c r="I23" s="6">
        <f>IF('Log_working_3-way'!$D23="","",'True_Odds_Calculator_3-way'!O23/'True_Odds_Calculator_3-way'!B23-1)</f>
        <v>6.2205484959212729</v>
      </c>
      <c r="J23" s="6" t="e">
        <f>IF('Log_working_3-way'!$D23="","",'True_Odds_Calculator_3-way'!#REF!/'True_Odds_Calculator_3-way'!C23-1)</f>
        <v>#REF!</v>
      </c>
      <c r="K23" s="6">
        <f>IF('Log_working_3-way'!$D23="","",1/'True_Odds_Calculator_3-way'!A23+1/'True_Odds_Calculator_3-way'!B23+1/'True_Odds_Calculator_3-way'!C23-1)</f>
        <v>2.7192297684100808E-2</v>
      </c>
    </row>
    <row r="24" spans="4:11" x14ac:dyDescent="0.25">
      <c r="D24">
        <f>solve_for_c('True_Odds_Calculator_3-way'!A24,'True_Odds_Calculator_3-way'!B24,'True_Odds_Calculator_3-way'!C24,'Log_working_3-way'!B$1,'Log_working_3-way'!B$2)</f>
        <v>1.0307544887852194</v>
      </c>
      <c r="F24" s="6" t="e">
        <f>IF('Log_working_3-way'!D24="","",1/'True_Odds_Calculator_3-way'!N24+1/'True_Odds_Calculator_3-way'!O24+1/'True_Odds_Calculator_3-way'!#REF!-1)</f>
        <v>#REF!</v>
      </c>
      <c r="H24" s="6">
        <f>IF('Log_working_3-way'!$D24="","",'True_Odds_Calculator_3-way'!N24/'True_Odds_Calculator_3-way'!A24-1)</f>
        <v>26.54435120760801</v>
      </c>
      <c r="I24" s="6">
        <f>IF('Log_working_3-way'!$D24="","",'True_Odds_Calculator_3-way'!O24/'True_Odds_Calculator_3-way'!B24-1)</f>
        <v>5.7775046754178643</v>
      </c>
      <c r="J24" s="6" t="e">
        <f>IF('Log_working_3-way'!$D24="","",'True_Odds_Calculator_3-way'!#REF!/'True_Odds_Calculator_3-way'!C24-1)</f>
        <v>#REF!</v>
      </c>
      <c r="K24" s="6">
        <f>IF('Log_working_3-way'!$D24="","",1/'True_Odds_Calculator_3-way'!A24+1/'True_Odds_Calculator_3-way'!B24+1/'True_Odds_Calculator_3-way'!C24-1)</f>
        <v>3.1061254008143413E-2</v>
      </c>
    </row>
    <row r="25" spans="4:11" x14ac:dyDescent="0.25">
      <c r="D25">
        <f>solve_for_c('True_Odds_Calculator_3-way'!A25,'True_Odds_Calculator_3-way'!B25,'True_Odds_Calculator_3-way'!C25,'Log_working_3-way'!B$1,'Log_working_3-way'!B$2)</f>
        <v>1.026742618255666</v>
      </c>
      <c r="F25" s="6" t="e">
        <f>IF('Log_working_3-way'!D25="","",1/'True_Odds_Calculator_3-way'!N25+1/'True_Odds_Calculator_3-way'!O25+1/'True_Odds_Calculator_3-way'!#REF!-1)</f>
        <v>#REF!</v>
      </c>
      <c r="H25" s="6">
        <f>IF('Log_working_3-way'!$D25="","",'True_Odds_Calculator_3-way'!N25/'True_Odds_Calculator_3-way'!A25-1)</f>
        <v>21.417586962550367</v>
      </c>
      <c r="I25" s="6">
        <f>IF('Log_working_3-way'!$D25="","",'True_Odds_Calculator_3-way'!O25/'True_Odds_Calculator_3-way'!B25-1)</f>
        <v>6.2402466656796181</v>
      </c>
      <c r="J25" s="6" t="e">
        <f>IF('Log_working_3-way'!$D25="","",'True_Odds_Calculator_3-way'!#REF!/'True_Odds_Calculator_3-way'!C25-1)</f>
        <v>#REF!</v>
      </c>
      <c r="K25" s="6">
        <f>IF('Log_working_3-way'!$D25="","",1/'True_Odds_Calculator_3-way'!A25+1/'True_Odds_Calculator_3-way'!B25+1/'True_Odds_Calculator_3-way'!C25-1)</f>
        <v>2.7965877224803704E-2</v>
      </c>
    </row>
    <row r="26" spans="4:11" x14ac:dyDescent="0.25">
      <c r="D26">
        <f>solve_for_c('True_Odds_Calculator_3-way'!A26,'True_Odds_Calculator_3-way'!B26,'True_Odds_Calculator_3-way'!C26,'Log_working_3-way'!B$1,'Log_working_3-way'!B$2)</f>
        <v>1.025694219734153</v>
      </c>
      <c r="F26" s="6" t="e">
        <f>IF('Log_working_3-way'!D26="","",1/'True_Odds_Calculator_3-way'!N26+1/'True_Odds_Calculator_3-way'!O26+1/'True_Odds_Calculator_3-way'!#REF!-1)</f>
        <v>#REF!</v>
      </c>
      <c r="H26" s="6">
        <f>IF('Log_working_3-way'!$D26="","",'True_Odds_Calculator_3-way'!N26/'True_Odds_Calculator_3-way'!A26-1)</f>
        <v>10.409210642803274</v>
      </c>
      <c r="I26" s="6">
        <f>IF('Log_working_3-way'!$D26="","",'True_Odds_Calculator_3-way'!O26/'True_Odds_Calculator_3-way'!B26-1)</f>
        <v>5.2665550274934825</v>
      </c>
      <c r="J26" s="6" t="e">
        <f>IF('Log_working_3-way'!$D26="","",'True_Odds_Calculator_3-way'!#REF!/'True_Odds_Calculator_3-way'!C26-1)</f>
        <v>#REF!</v>
      </c>
      <c r="K26" s="6">
        <f>IF('Log_working_3-way'!$D26="","",1/'True_Odds_Calculator_3-way'!A26+1/'True_Odds_Calculator_3-way'!B26+1/'True_Odds_Calculator_3-way'!C26-1)</f>
        <v>2.7307342782262989E-2</v>
      </c>
    </row>
    <row r="27" spans="4:11" x14ac:dyDescent="0.25">
      <c r="D27">
        <f>solve_for_c('True_Odds_Calculator_3-way'!A27,'True_Odds_Calculator_3-way'!B27,'True_Odds_Calculator_3-way'!C27,'Log_working_3-way'!B$1,'Log_working_3-way'!B$2)</f>
        <v>1.0303135906235759</v>
      </c>
      <c r="F27" s="6" t="e">
        <f>IF('Log_working_3-way'!D27="","",1/'True_Odds_Calculator_3-way'!N27+1/'True_Odds_Calculator_3-way'!O27+1/'True_Odds_Calculator_3-way'!#REF!-1)</f>
        <v>#REF!</v>
      </c>
      <c r="H27" s="6">
        <f>IF('Log_working_3-way'!$D27="","",'True_Odds_Calculator_3-way'!N27/'True_Odds_Calculator_3-way'!A27-1)</f>
        <v>9.8882286173857405</v>
      </c>
      <c r="I27" s="6">
        <f>IF('Log_working_3-way'!$D27="","",'True_Odds_Calculator_3-way'!O27/'True_Odds_Calculator_3-way'!B27-1)</f>
        <v>6.9918763115483689</v>
      </c>
      <c r="J27" s="6" t="e">
        <f>IF('Log_working_3-way'!$D27="","",'True_Odds_Calculator_3-way'!#REF!/'True_Odds_Calculator_3-way'!C27-1)</f>
        <v>#REF!</v>
      </c>
      <c r="K27" s="6">
        <f>IF('Log_working_3-way'!$D27="","",1/'True_Odds_Calculator_3-way'!A27+1/'True_Odds_Calculator_3-way'!B27+1/'True_Odds_Calculator_3-way'!C27-1)</f>
        <v>3.2503745569371301E-2</v>
      </c>
    </row>
    <row r="28" spans="4:11" x14ac:dyDescent="0.25">
      <c r="D28">
        <f>solve_for_c('True_Odds_Calculator_3-way'!A28,'True_Odds_Calculator_3-way'!B28,'True_Odds_Calculator_3-way'!C28,'Log_working_3-way'!B$1,'Log_working_3-way'!B$2)</f>
        <v>1.0310492313396007</v>
      </c>
      <c r="F28" s="6" t="e">
        <f>IF('Log_working_3-way'!D28="","",1/'True_Odds_Calculator_3-way'!N28+1/'True_Odds_Calculator_3-way'!O28+1/'True_Odds_Calculator_3-way'!#REF!-1)</f>
        <v>#REF!</v>
      </c>
      <c r="H28" s="6">
        <f>IF('Log_working_3-way'!$D28="","",'True_Odds_Calculator_3-way'!N28/'True_Odds_Calculator_3-way'!A28-1)</f>
        <v>18.302445172036879</v>
      </c>
      <c r="I28" s="6">
        <f>IF('Log_working_3-way'!$D28="","",'True_Odds_Calculator_3-way'!O28/'True_Odds_Calculator_3-way'!B28-1)</f>
        <v>7.4276980617304282</v>
      </c>
      <c r="J28" s="6" t="e">
        <f>IF('Log_working_3-way'!$D28="","",'True_Odds_Calculator_3-way'!#REF!/'True_Odds_Calculator_3-way'!C28-1)</f>
        <v>#REF!</v>
      </c>
      <c r="K28" s="6">
        <f>IF('Log_working_3-way'!$D28="","",1/'True_Odds_Calculator_3-way'!A28+1/'True_Odds_Calculator_3-way'!B28+1/'True_Odds_Calculator_3-way'!C28-1)</f>
        <v>3.2959011670407712E-2</v>
      </c>
    </row>
    <row r="29" spans="4:11" x14ac:dyDescent="0.25">
      <c r="D29">
        <f>solve_for_c('True_Odds_Calculator_3-way'!A29,'True_Odds_Calculator_3-way'!B29,'True_Odds_Calculator_3-way'!C29,'Log_working_3-way'!B$1,'Log_working_3-way'!B$2)</f>
        <v>1.0661256621694108</v>
      </c>
      <c r="F29" s="6" t="e">
        <f>IF('Log_working_3-way'!D29="","",1/'True_Odds_Calculator_3-way'!N29+1/'True_Odds_Calculator_3-way'!O29+1/'True_Odds_Calculator_3-way'!#REF!-1)</f>
        <v>#REF!</v>
      </c>
      <c r="H29" s="6">
        <f>IF('Log_working_3-way'!$D29="","",'True_Odds_Calculator_3-way'!N29/'True_Odds_Calculator_3-way'!A29-1)</f>
        <v>64.042503622043682</v>
      </c>
      <c r="I29" s="6">
        <f>IF('Log_working_3-way'!$D29="","",'True_Odds_Calculator_3-way'!O29/'True_Odds_Calculator_3-way'!B29-1)</f>
        <v>1.1695216391554428</v>
      </c>
      <c r="J29" s="6" t="e">
        <f>IF('Log_working_3-way'!$D29="","",'True_Odds_Calculator_3-way'!#REF!/'True_Odds_Calculator_3-way'!C29-1)</f>
        <v>#REF!</v>
      </c>
      <c r="K29" s="6">
        <f>IF('Log_working_3-way'!$D29="","",1/'True_Odds_Calculator_3-way'!A29+1/'True_Odds_Calculator_3-way'!B29+1/'True_Odds_Calculator_3-way'!C29-1)</f>
        <v>3.9696217994943162E-2</v>
      </c>
    </row>
    <row r="30" spans="4:11" x14ac:dyDescent="0.25">
      <c r="D30">
        <f>solve_for_c('True_Odds_Calculator_3-way'!A30,'True_Odds_Calculator_3-way'!B30,'True_Odds_Calculator_3-way'!C30,'Log_working_3-way'!B$1,'Log_working_3-way'!B$2)</f>
        <v>1.0421685596106338</v>
      </c>
      <c r="F30" s="6" t="e">
        <f>IF('Log_working_3-way'!D30="","",1/'True_Odds_Calculator_3-way'!N30+1/'True_Odds_Calculator_3-way'!O30+1/'True_Odds_Calculator_3-way'!#REF!-1)</f>
        <v>#REF!</v>
      </c>
      <c r="H30" s="6">
        <f>IF('Log_working_3-way'!$D30="","",'True_Odds_Calculator_3-way'!N30/'True_Odds_Calculator_3-way'!A30-1)</f>
        <v>15.423389917736355</v>
      </c>
      <c r="I30" s="6">
        <f>IF('Log_working_3-way'!$D30="","",'True_Odds_Calculator_3-way'!O30/'True_Odds_Calculator_3-way'!B30-1)</f>
        <v>10.676958651219655</v>
      </c>
      <c r="J30" s="6" t="e">
        <f>IF('Log_working_3-way'!$D30="","",'True_Odds_Calculator_3-way'!#REF!/'True_Odds_Calculator_3-way'!C30-1)</f>
        <v>#REF!</v>
      </c>
      <c r="K30" s="6">
        <f>IF('Log_working_3-way'!$D30="","",1/'True_Odds_Calculator_3-way'!A30+1/'True_Odds_Calculator_3-way'!B30+1/'True_Odds_Calculator_3-way'!C30-1)</f>
        <v>4.4941315225166534E-2</v>
      </c>
    </row>
    <row r="31" spans="4:11" x14ac:dyDescent="0.25">
      <c r="D31">
        <f>solve_for_c('True_Odds_Calculator_3-way'!A31,'True_Odds_Calculator_3-way'!B31,'True_Odds_Calculator_3-way'!C31,'Log_working_3-way'!B$1,'Log_working_3-way'!B$2)</f>
        <v>1.0425912924461294</v>
      </c>
      <c r="F31" s="6" t="e">
        <f>IF('Log_working_3-way'!D31="","",1/'True_Odds_Calculator_3-way'!N31+1/'True_Odds_Calculator_3-way'!O31+1/'True_Odds_Calculator_3-way'!#REF!-1)</f>
        <v>#REF!</v>
      </c>
      <c r="H31" s="6">
        <f>IF('Log_working_3-way'!$D31="","",'True_Odds_Calculator_3-way'!N31/'True_Odds_Calculator_3-way'!A31-1)</f>
        <v>20.093511901675345</v>
      </c>
      <c r="I31" s="6">
        <f>IF('Log_working_3-way'!$D31="","",'True_Odds_Calculator_3-way'!O31/'True_Odds_Calculator_3-way'!B31-1)</f>
        <v>8.8310275052094482</v>
      </c>
      <c r="J31" s="6" t="e">
        <f>IF('Log_working_3-way'!$D31="","",'True_Odds_Calculator_3-way'!#REF!/'True_Odds_Calculator_3-way'!C31-1)</f>
        <v>#REF!</v>
      </c>
      <c r="K31" s="6">
        <f>IF('Log_working_3-way'!$D31="","",1/'True_Odds_Calculator_3-way'!A31+1/'True_Odds_Calculator_3-way'!B31+1/'True_Odds_Calculator_3-way'!C31-1)</f>
        <v>4.4449314796589201E-2</v>
      </c>
    </row>
    <row r="32" spans="4:11" x14ac:dyDescent="0.25">
      <c r="D32">
        <f>solve_for_c('True_Odds_Calculator_3-way'!A32,'True_Odds_Calculator_3-way'!B32,'True_Odds_Calculator_3-way'!C32,'Log_working_3-way'!B$1,'Log_working_3-way'!B$2)</f>
        <v>1.0308460189180166</v>
      </c>
      <c r="F32" s="6" t="e">
        <f>IF('Log_working_3-way'!D32="","",1/'True_Odds_Calculator_3-way'!N32+1/'True_Odds_Calculator_3-way'!O32+1/'True_Odds_Calculator_3-way'!#REF!-1)</f>
        <v>#REF!</v>
      </c>
      <c r="H32" s="6">
        <f>IF('Log_working_3-way'!$D32="","",'True_Odds_Calculator_3-way'!N32/'True_Odds_Calculator_3-way'!A32-1)</f>
        <v>9.497810883933381</v>
      </c>
      <c r="I32" s="6">
        <f>IF('Log_working_3-way'!$D32="","",'True_Odds_Calculator_3-way'!O32/'True_Odds_Calculator_3-way'!B32-1)</f>
        <v>6.5972413716188054</v>
      </c>
      <c r="J32" s="6" t="e">
        <f>IF('Log_working_3-way'!$D32="","",'True_Odds_Calculator_3-way'!#REF!/'True_Odds_Calculator_3-way'!C32-1)</f>
        <v>#REF!</v>
      </c>
      <c r="K32" s="6">
        <f>IF('Log_working_3-way'!$D32="","",1/'True_Odds_Calculator_3-way'!A32+1/'True_Odds_Calculator_3-way'!B32+1/'True_Odds_Calculator_3-way'!C32-1)</f>
        <v>3.298403588653076E-2</v>
      </c>
    </row>
    <row r="33" spans="4:11" x14ac:dyDescent="0.25">
      <c r="D33">
        <f>solve_for_c('True_Odds_Calculator_3-way'!A33,'True_Odds_Calculator_3-way'!B33,'True_Odds_Calculator_3-way'!C33,'Log_working_3-way'!B$1,'Log_working_3-way'!B$2)</f>
        <v>1.0311050573534271</v>
      </c>
      <c r="F33" s="6" t="e">
        <f>IF('Log_working_3-way'!D33="","",1/'True_Odds_Calculator_3-way'!N33+1/'True_Odds_Calculator_3-way'!O33+1/'True_Odds_Calculator_3-way'!#REF!-1)</f>
        <v>#REF!</v>
      </c>
      <c r="H33" s="6">
        <f>IF('Log_working_3-way'!$D33="","",'True_Odds_Calculator_3-way'!N33/'True_Odds_Calculator_3-way'!A33-1)</f>
        <v>8.9448263036242892</v>
      </c>
      <c r="I33" s="6">
        <f>IF('Log_working_3-way'!$D33="","",'True_Odds_Calculator_3-way'!O33/'True_Odds_Calculator_3-way'!B33-1)</f>
        <v>7.0863808655484899</v>
      </c>
      <c r="J33" s="6" t="e">
        <f>IF('Log_working_3-way'!$D33="","",'True_Odds_Calculator_3-way'!#REF!/'True_Odds_Calculator_3-way'!C33-1)</f>
        <v>#REF!</v>
      </c>
      <c r="K33" s="6">
        <f>IF('Log_working_3-way'!$D33="","",1/'True_Odds_Calculator_3-way'!A33+1/'True_Odds_Calculator_3-way'!B33+1/'True_Odds_Calculator_3-way'!C33-1)</f>
        <v>3.3258975112604894E-2</v>
      </c>
    </row>
    <row r="34" spans="4:11" x14ac:dyDescent="0.25">
      <c r="D34">
        <f>solve_for_c('True_Odds_Calculator_3-way'!A34,'True_Odds_Calculator_3-way'!B34,'True_Odds_Calculator_3-way'!C34,'Log_working_3-way'!B$1,'Log_working_3-way'!B$2)</f>
        <v>1.0318115527376632</v>
      </c>
      <c r="F34" s="6" t="e">
        <f>IF('Log_working_3-way'!D34="","",1/'True_Odds_Calculator_3-way'!N34+1/'True_Odds_Calculator_3-way'!O34+1/'True_Odds_Calculator_3-way'!#REF!-1)</f>
        <v>#REF!</v>
      </c>
      <c r="H34" s="6">
        <f>IF('Log_working_3-way'!$D34="","",'True_Odds_Calculator_3-way'!N34/'True_Odds_Calculator_3-way'!A34-1)</f>
        <v>12.474765799557504</v>
      </c>
      <c r="I34" s="6">
        <f>IF('Log_working_3-way'!$D34="","",'True_Odds_Calculator_3-way'!O34/'True_Odds_Calculator_3-way'!B34-1)</f>
        <v>6.5513527885164207</v>
      </c>
      <c r="J34" s="6" t="e">
        <f>IF('Log_working_3-way'!$D34="","",'True_Odds_Calculator_3-way'!#REF!/'True_Odds_Calculator_3-way'!C34-1)</f>
        <v>#REF!</v>
      </c>
      <c r="K34" s="6">
        <f>IF('Log_working_3-way'!$D34="","",1/'True_Odds_Calculator_3-way'!A34+1/'True_Odds_Calculator_3-way'!B34+1/'True_Odds_Calculator_3-way'!C34-1)</f>
        <v>3.4143326609733515E-2</v>
      </c>
    </row>
    <row r="35" spans="4:11" x14ac:dyDescent="0.25">
      <c r="D35">
        <f>solve_for_c('True_Odds_Calculator_3-way'!A35,'True_Odds_Calculator_3-way'!B35,'True_Odds_Calculator_3-way'!C35,'Log_working_3-way'!B$1,'Log_working_3-way'!B$2)</f>
        <v>1.0468675558413911</v>
      </c>
      <c r="F35" s="6" t="e">
        <f>IF('Log_working_3-way'!D35="","",1/'True_Odds_Calculator_3-way'!N35+1/'True_Odds_Calculator_3-way'!O35+1/'True_Odds_Calculator_3-way'!#REF!-1)</f>
        <v>#REF!</v>
      </c>
      <c r="H35" s="6">
        <f>IF('Log_working_3-way'!$D35="","",'True_Odds_Calculator_3-way'!N35/'True_Odds_Calculator_3-way'!A35-1)</f>
        <v>44.992102312969863</v>
      </c>
      <c r="I35" s="6">
        <f>IF('Log_working_3-way'!$D35="","",'True_Odds_Calculator_3-way'!O35/'True_Odds_Calculator_3-way'!B35-1)</f>
        <v>2.962464354153449</v>
      </c>
      <c r="J35" s="6" t="e">
        <f>IF('Log_working_3-way'!$D35="","",'True_Odds_Calculator_3-way'!#REF!/'True_Odds_Calculator_3-way'!C35-1)</f>
        <v>#REF!</v>
      </c>
      <c r="K35" s="6">
        <f>IF('Log_working_3-way'!$D35="","",1/'True_Odds_Calculator_3-way'!A35+1/'True_Odds_Calculator_3-way'!B35+1/'True_Odds_Calculator_3-way'!C35-1)</f>
        <v>3.914314574077582E-2</v>
      </c>
    </row>
    <row r="36" spans="4:11" x14ac:dyDescent="0.25">
      <c r="D36">
        <f>solve_for_c('True_Odds_Calculator_3-way'!A36,'True_Odds_Calculator_3-way'!B36,'True_Odds_Calculator_3-way'!C36,'Log_working_3-way'!B$1,'Log_working_3-way'!B$2)</f>
        <v>1.0330487799559416</v>
      </c>
      <c r="F36" s="6" t="e">
        <f>IF('Log_working_3-way'!D36="","",1/'True_Odds_Calculator_3-way'!N36+1/'True_Odds_Calculator_3-way'!O36+1/'True_Odds_Calculator_3-way'!#REF!-1)</f>
        <v>#REF!</v>
      </c>
      <c r="H36" s="6">
        <f>IF('Log_working_3-way'!$D36="","",'True_Odds_Calculator_3-way'!N36/'True_Odds_Calculator_3-way'!A36-1)</f>
        <v>22.819492703302267</v>
      </c>
      <c r="I36" s="6">
        <f>IF('Log_working_3-way'!$D36="","",'True_Odds_Calculator_3-way'!O36/'True_Odds_Calculator_3-way'!B36-1)</f>
        <v>5.5262269741896883</v>
      </c>
      <c r="J36" s="6" t="e">
        <f>IF('Log_working_3-way'!$D36="","",'True_Odds_Calculator_3-way'!#REF!/'True_Odds_Calculator_3-way'!C36-1)</f>
        <v>#REF!</v>
      </c>
      <c r="K36" s="6">
        <f>IF('Log_working_3-way'!$D36="","",1/'True_Odds_Calculator_3-way'!A36+1/'True_Odds_Calculator_3-way'!B36+1/'True_Odds_Calculator_3-way'!C36-1)</f>
        <v>3.4172198400263865E-2</v>
      </c>
    </row>
    <row r="37" spans="4:11" x14ac:dyDescent="0.25">
      <c r="D37">
        <f>solve_for_c('True_Odds_Calculator_3-way'!A37,'True_Odds_Calculator_3-way'!B37,'True_Odds_Calculator_3-way'!C37,'Log_working_3-way'!B$1,'Log_working_3-way'!B$2)</f>
        <v>1.0405221615544897</v>
      </c>
      <c r="F37" s="6" t="e">
        <f>IF('Log_working_3-way'!D37="","",1/'True_Odds_Calculator_3-way'!N37+1/'True_Odds_Calculator_3-way'!O37+1/'True_Odds_Calculator_3-way'!#REF!-1)</f>
        <v>#REF!</v>
      </c>
      <c r="H37" s="6">
        <f>IF('Log_working_3-way'!$D37="","",'True_Odds_Calculator_3-way'!N37/'True_Odds_Calculator_3-way'!A37-1)</f>
        <v>11.879707963747089</v>
      </c>
      <c r="I37" s="6">
        <f>IF('Log_working_3-way'!$D37="","",'True_Odds_Calculator_3-way'!O37/'True_Odds_Calculator_3-way'!B37-1)</f>
        <v>8.9973837645007482</v>
      </c>
      <c r="J37" s="6" t="e">
        <f>IF('Log_working_3-way'!$D37="","",'True_Odds_Calculator_3-way'!#REF!/'True_Odds_Calculator_3-way'!C37-1)</f>
        <v>#REF!</v>
      </c>
      <c r="K37" s="6">
        <f>IF('Log_working_3-way'!$D37="","",1/'True_Odds_Calculator_3-way'!A37+1/'True_Odds_Calculator_3-way'!B37+1/'True_Odds_Calculator_3-way'!C37-1)</f>
        <v>4.3649769152620754E-2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solve_for_c('True_Odds_Calculator_3-way'!A38,'True_Odds_Calculator_3-way'!B38,'True_Odds_Calculator_3-way'!C38,'Log_working_3-way'!B$1,'Log_working_3-way'!B$2)</f>
        <v>1.0469346922148306</v>
      </c>
      <c r="F40" s="6" t="e">
        <f>IF('Log_working_3-way'!D40="","",1/'True_Odds_Calculator_3-way'!N38+1/'True_Odds_Calculator_3-way'!O38+1/'True_Odds_Calculator_3-way'!#REF!-1)</f>
        <v>#REF!</v>
      </c>
      <c r="H40" s="6">
        <f>IF('Log_working_3-way'!$D40="","",'True_Odds_Calculator_3-way'!N38/'True_Odds_Calculator_3-way'!A38-1)</f>
        <v>3.5878881178975677</v>
      </c>
      <c r="I40" s="6">
        <f>IF('Log_working_3-way'!$D40="","",'True_Odds_Calculator_3-way'!O38/'True_Odds_Calculator_3-way'!B38-1)</f>
        <v>7.9063043346109954</v>
      </c>
      <c r="J40" s="6" t="e">
        <f>IF('Log_working_3-way'!$D40="","",'True_Odds_Calculator_3-way'!#REF!/'True_Odds_Calculator_3-way'!C38-1)</f>
        <v>#REF!</v>
      </c>
      <c r="K40" s="6">
        <f>IF('Log_working_3-way'!$D40="","",1/'True_Odds_Calculator_3-way'!A38+1/'True_Odds_Calculator_3-way'!B38+1/'True_Odds_Calculator_3-way'!C38-1)</f>
        <v>4.7256638948554031E-2</v>
      </c>
    </row>
    <row r="41" spans="4:11" x14ac:dyDescent="0.25">
      <c r="D41">
        <f>solve_for_c('True_Odds_Calculator_3-way'!A39,'True_Odds_Calculator_3-way'!B39,'True_Odds_Calculator_3-way'!C39,'Log_working_3-way'!B$1,'Log_working_3-way'!B$2)</f>
        <v>1.0698862564485587</v>
      </c>
      <c r="F41" s="6" t="e">
        <f>IF('Log_working_3-way'!D41="","",1/'True_Odds_Calculator_3-way'!N39+1/'True_Odds_Calculator_3-way'!O39+1/'True_Odds_Calculator_3-way'!#REF!-1)</f>
        <v>#REF!</v>
      </c>
      <c r="H41" s="6" t="e">
        <f>IF('Log_working_3-way'!$D41="","",'True_Odds_Calculator_3-way'!N39/'True_Odds_Calculator_3-way'!A39-1)</f>
        <v>#REF!</v>
      </c>
      <c r="I41" s="6" t="e">
        <f>IF('Log_working_3-way'!$D41="","",'True_Odds_Calculator_3-way'!O39/'True_Odds_Calculator_3-way'!B39-1)</f>
        <v>#REF!</v>
      </c>
      <c r="J41" s="6" t="e">
        <f>IF('Log_working_3-way'!$D41="","",'True_Odds_Calculator_3-way'!#REF!/'True_Odds_Calculator_3-way'!C39-1)</f>
        <v>#REF!</v>
      </c>
      <c r="K41" s="6">
        <f>IF('Log_working_3-way'!$D41="","",1/'True_Odds_Calculator_3-way'!A39+1/'True_Odds_Calculator_3-way'!B39+1/'True_Odds_Calculator_3-way'!C39-1)</f>
        <v>5.01784470870974E-2</v>
      </c>
    </row>
    <row r="42" spans="4:11" x14ac:dyDescent="0.25">
      <c r="D42">
        <f>solve_for_c('True_Odds_Calculator_3-way'!A40,'True_Odds_Calculator_3-way'!B40,'True_Odds_Calculator_3-way'!C40,'Log_working_3-way'!B$1,'Log_working_3-way'!B$2)</f>
        <v>1.054145517736415</v>
      </c>
      <c r="F42" s="6" t="e">
        <f>IF('Log_working_3-way'!D42="","",1/'True_Odds_Calculator_3-way'!N40+1/'True_Odds_Calculator_3-way'!O40+1/'True_Odds_Calculator_3-way'!#REF!-1)</f>
        <v>#REF!</v>
      </c>
      <c r="H42" s="6" t="e">
        <f>IF('Log_working_3-way'!$D42="","",'True_Odds_Calculator_3-way'!N40/'True_Odds_Calculator_3-way'!A40-1)</f>
        <v>#REF!</v>
      </c>
      <c r="I42" s="6" t="e">
        <f>IF('Log_working_3-way'!$D42="","",'True_Odds_Calculator_3-way'!O40/'True_Odds_Calculator_3-way'!B40-1)</f>
        <v>#REF!</v>
      </c>
      <c r="J42" s="6" t="e">
        <f>IF('Log_working_3-way'!$D42="","",'True_Odds_Calculator_3-way'!#REF!/'True_Odds_Calculator_3-way'!C40-1)</f>
        <v>#REF!</v>
      </c>
      <c r="K42" s="6">
        <f>IF('Log_working_3-way'!$D42="","",1/'True_Odds_Calculator_3-way'!A40+1/'True_Odds_Calculator_3-way'!B40+1/'True_Odds_Calculator_3-way'!C40-1)</f>
        <v>5.1284134605618981E-2</v>
      </c>
    </row>
    <row r="43" spans="4:11" x14ac:dyDescent="0.25">
      <c r="D43">
        <f>solve_for_c('True_Odds_Calculator_3-way'!A41,'True_Odds_Calculator_3-way'!B41,'True_Odds_Calculator_3-way'!C41,'Log_working_3-way'!B$1,'Log_working_3-way'!B$2)</f>
        <v>1.0514546601679915</v>
      </c>
      <c r="F43" s="6" t="e">
        <f>IF('Log_working_3-way'!D43="","",1/'True_Odds_Calculator_3-way'!N41+1/'True_Odds_Calculator_3-way'!O41+1/'True_Odds_Calculator_3-way'!#REF!-1)</f>
        <v>#REF!</v>
      </c>
      <c r="H43" s="6">
        <f>IF('Log_working_3-way'!$D43="","",'True_Odds_Calculator_3-way'!N41/'True_Odds_Calculator_3-way'!A41-1)</f>
        <v>32.832050029150587</v>
      </c>
      <c r="I43" s="6">
        <f>IF('Log_working_3-way'!$D43="","",'True_Odds_Calculator_3-way'!O41/'True_Odds_Calculator_3-way'!B41-1)</f>
        <v>5.4420696915010698</v>
      </c>
      <c r="J43" s="6" t="e">
        <f>IF('Log_working_3-way'!$D43="","",'True_Odds_Calculator_3-way'!#REF!/'True_Odds_Calculator_3-way'!C41-1)</f>
        <v>#REF!</v>
      </c>
      <c r="K43" s="6">
        <f>IF('Log_working_3-way'!$D43="","",1/'True_Odds_Calculator_3-way'!A41+1/'True_Odds_Calculator_3-way'!B41+1/'True_Odds_Calculator_3-way'!C41-1)</f>
        <v>4.8776804590757949E-2</v>
      </c>
    </row>
    <row r="44" spans="4:11" x14ac:dyDescent="0.25">
      <c r="D44">
        <f>solve_for_c('True_Odds_Calculator_3-way'!A42,'True_Odds_Calculator_3-way'!B42,'True_Odds_Calculator_3-way'!C42,'Log_working_3-way'!B$1,'Log_working_3-way'!B$2)</f>
        <v>1.0260546894666143</v>
      </c>
      <c r="F44" s="6" t="e">
        <f>IF('Log_working_3-way'!D44="","",1/'True_Odds_Calculator_3-way'!N42+1/'True_Odds_Calculator_3-way'!O42+1/'True_Odds_Calculator_3-way'!#REF!-1)</f>
        <v>#REF!</v>
      </c>
      <c r="H44" s="6">
        <f>IF('Log_working_3-way'!$D44="","",'True_Odds_Calculator_3-way'!N42/'True_Odds_Calculator_3-way'!A42-1)</f>
        <v>12.35716762916341</v>
      </c>
      <c r="I44" s="6">
        <f>IF('Log_working_3-way'!$D44="","",'True_Odds_Calculator_3-way'!O42/'True_Odds_Calculator_3-way'!B42-1)</f>
        <v>5.8809914666105181</v>
      </c>
      <c r="J44" s="6" t="e">
        <f>IF('Log_working_3-way'!$D44="","",'True_Odds_Calculator_3-way'!#REF!/'True_Odds_Calculator_3-way'!C42-1)</f>
        <v>#REF!</v>
      </c>
      <c r="K44" s="6">
        <f>IF('Log_working_3-way'!$D44="","",1/'True_Odds_Calculator_3-way'!A42+1/'True_Odds_Calculator_3-way'!B42+1/'True_Odds_Calculator_3-way'!C42-1)</f>
        <v>2.7964424122452369E-2</v>
      </c>
    </row>
    <row r="45" spans="4:11" x14ac:dyDescent="0.25">
      <c r="D45">
        <f>solve_for_c('True_Odds_Calculator_3-way'!A43,'True_Odds_Calculator_3-way'!B43,'True_Odds_Calculator_3-way'!C43,'Log_working_3-way'!B$1,'Log_working_3-way'!B$2)</f>
        <v>1.0328458703458079</v>
      </c>
      <c r="F45" s="6" t="e">
        <f>IF('Log_working_3-way'!D45="","",1/'True_Odds_Calculator_3-way'!N43+1/'True_Odds_Calculator_3-way'!O43+1/'True_Odds_Calculator_3-way'!#REF!-1)</f>
        <v>#REF!</v>
      </c>
      <c r="H45" s="6">
        <f>IF('Log_working_3-way'!$D45="","",'True_Odds_Calculator_3-way'!N43/'True_Odds_Calculator_3-way'!A43-1)</f>
        <v>32.30477319313141</v>
      </c>
      <c r="I45" s="6">
        <f>IF('Log_working_3-way'!$D45="","",'True_Odds_Calculator_3-way'!O43/'True_Odds_Calculator_3-way'!B43-1)</f>
        <v>3.9582870830936923</v>
      </c>
      <c r="J45" s="6" t="e">
        <f>IF('Log_working_3-way'!$D45="","",'True_Odds_Calculator_3-way'!#REF!/'True_Odds_Calculator_3-way'!C43-1)</f>
        <v>#REF!</v>
      </c>
      <c r="K45" s="6">
        <f>IF('Log_working_3-way'!$D45="","",1/'True_Odds_Calculator_3-way'!A43+1/'True_Odds_Calculator_3-way'!B43+1/'True_Odds_Calculator_3-way'!C43-1)</f>
        <v>3.1442969100723861E-2</v>
      </c>
    </row>
    <row r="46" spans="4:11" x14ac:dyDescent="0.25">
      <c r="D46">
        <f>solve_for_c('True_Odds_Calculator_3-way'!A44,'True_Odds_Calculator_3-way'!B44,'True_Odds_Calculator_3-way'!C44,'Log_working_3-way'!B$1,'Log_working_3-way'!B$2)</f>
        <v>1.0279310976753724</v>
      </c>
      <c r="F46" s="6" t="e">
        <f>IF('Log_working_3-way'!D46="","",1/'True_Odds_Calculator_3-way'!N44+1/'True_Odds_Calculator_3-way'!O44+1/'True_Odds_Calculator_3-way'!#REF!-1)</f>
        <v>#REF!</v>
      </c>
      <c r="H46" s="6">
        <f>IF('Log_working_3-way'!$D46="","",'True_Odds_Calculator_3-way'!N44/'True_Odds_Calculator_3-way'!A44-1)</f>
        <v>24.86511829053676</v>
      </c>
      <c r="I46" s="6">
        <f>IF('Log_working_3-way'!$D46="","",'True_Odds_Calculator_3-way'!O44/'True_Odds_Calculator_3-way'!B44-1)</f>
        <v>5.0497288902432418</v>
      </c>
      <c r="J46" s="6" t="e">
        <f>IF('Log_working_3-way'!$D46="","",'True_Odds_Calculator_3-way'!#REF!/'True_Odds_Calculator_3-way'!C44-1)</f>
        <v>#REF!</v>
      </c>
      <c r="K46" s="6">
        <f>IF('Log_working_3-way'!$D46="","",1/'True_Odds_Calculator_3-way'!A44+1/'True_Odds_Calculator_3-way'!B44+1/'True_Odds_Calculator_3-way'!C44-1)</f>
        <v>2.8476977802401215E-2</v>
      </c>
    </row>
    <row r="47" spans="4:11" x14ac:dyDescent="0.25">
      <c r="D47">
        <f>solve_for_c('True_Odds_Calculator_3-way'!A45,'True_Odds_Calculator_3-way'!B45,'True_Odds_Calculator_3-way'!C45,'Log_working_3-way'!B$1,'Log_working_3-way'!B$2)</f>
        <v>1.0759122288376548</v>
      </c>
      <c r="F47" s="6" t="e">
        <f>IF('Log_working_3-way'!D47="","",1/'True_Odds_Calculator_3-way'!N45+1/'True_Odds_Calculator_3-way'!O45+1/'True_Odds_Calculator_3-way'!#REF!-1)</f>
        <v>#REF!</v>
      </c>
      <c r="H47" s="6">
        <f>IF('Log_working_3-way'!$D47="","",'True_Odds_Calculator_3-way'!N45/'True_Odds_Calculator_3-way'!A45-1)</f>
        <v>71.294612913514641</v>
      </c>
      <c r="I47" s="6">
        <f>IF('Log_working_3-way'!$D47="","",'True_Odds_Calculator_3-way'!O45/'True_Odds_Calculator_3-way'!B45-1)</f>
        <v>0.59485001723758213</v>
      </c>
      <c r="J47" s="6" t="e">
        <f>IF('Log_working_3-way'!$D47="","",'True_Odds_Calculator_3-way'!#REF!/'True_Odds_Calculator_3-way'!C45-1)</f>
        <v>#REF!</v>
      </c>
      <c r="K47" s="6">
        <f>IF('Log_working_3-way'!$D47="","",1/'True_Odds_Calculator_3-way'!A45+1/'True_Odds_Calculator_3-way'!B45+1/'True_Odds_Calculator_3-way'!C45-1)</f>
        <v>3.8025607052211585E-2</v>
      </c>
    </row>
    <row r="48" spans="4:11" x14ac:dyDescent="0.25">
      <c r="D48">
        <f>solve_for_c('True_Odds_Calculator_3-way'!A46,'True_Odds_Calculator_3-way'!B46,'True_Odds_Calculator_3-way'!C46,'Log_working_3-way'!B$1,'Log_working_3-way'!B$2)</f>
        <v>1.0316927474522732</v>
      </c>
      <c r="F48" s="6" t="e">
        <f>IF('Log_working_3-way'!D48="","",1/'True_Odds_Calculator_3-way'!N46+1/'True_Odds_Calculator_3-way'!O46+1/'True_Odds_Calculator_3-way'!#REF!-1)</f>
        <v>#REF!</v>
      </c>
      <c r="H48" s="6">
        <f>IF('Log_working_3-way'!$D48="","",'True_Odds_Calculator_3-way'!N46/'True_Odds_Calculator_3-way'!A46-1)</f>
        <v>29.599531386248522</v>
      </c>
      <c r="I48" s="6">
        <f>IF('Log_working_3-way'!$D48="","",'True_Odds_Calculator_3-way'!O46/'True_Odds_Calculator_3-way'!B46-1)</f>
        <v>5.4070125920519825</v>
      </c>
      <c r="J48" s="6" t="e">
        <f>IF('Log_working_3-way'!$D48="","",'True_Odds_Calculator_3-way'!#REF!/'True_Odds_Calculator_3-way'!C46-1)</f>
        <v>#REF!</v>
      </c>
      <c r="K48" s="6">
        <f>IF('Log_working_3-way'!$D48="","",1/'True_Odds_Calculator_3-way'!A46+1/'True_Odds_Calculator_3-way'!B46+1/'True_Odds_Calculator_3-way'!C46-1)</f>
        <v>3.1181386602427308E-2</v>
      </c>
    </row>
    <row r="49" spans="4:11" x14ac:dyDescent="0.25">
      <c r="D49">
        <f>solve_for_c('True_Odds_Calculator_3-way'!A47,'True_Odds_Calculator_3-way'!B47,'True_Odds_Calculator_3-way'!C47,'Log_working_3-way'!B$1,'Log_working_3-way'!B$2)</f>
        <v>1.0287970609435602</v>
      </c>
      <c r="F49" s="6" t="e">
        <f>IF('Log_working_3-way'!D49="","",1/'True_Odds_Calculator_3-way'!N47+1/'True_Odds_Calculator_3-way'!O47+1/'True_Odds_Calculator_3-way'!#REF!-1)</f>
        <v>#REF!</v>
      </c>
      <c r="H49" s="6">
        <f>IF('Log_working_3-way'!$D49="","",'True_Odds_Calculator_3-way'!N47/'True_Odds_Calculator_3-way'!A47-1)</f>
        <v>3.8229498207039185</v>
      </c>
      <c r="I49" s="6">
        <f>IF('Log_working_3-way'!$D49="","",'True_Odds_Calculator_3-way'!O47/'True_Odds_Calculator_3-way'!B47-1)</f>
        <v>6.6290242120670309</v>
      </c>
      <c r="J49" s="6" t="e">
        <f>IF('Log_working_3-way'!$D49="","",'True_Odds_Calculator_3-way'!#REF!/'True_Odds_Calculator_3-way'!C47-1)</f>
        <v>#REF!</v>
      </c>
      <c r="K49" s="6">
        <f>IF('Log_working_3-way'!$D49="","",1/'True_Odds_Calculator_3-way'!A47+1/'True_Odds_Calculator_3-way'!B47+1/'True_Odds_Calculator_3-way'!C47-1)</f>
        <v>2.9144983512101152E-2</v>
      </c>
    </row>
    <row r="50" spans="4:11" x14ac:dyDescent="0.25">
      <c r="D50">
        <f>solve_for_c('True_Odds_Calculator_3-way'!A48,'True_Odds_Calculator_3-way'!B48,'True_Odds_Calculator_3-way'!C48,'Log_working_3-way'!B$1,'Log_working_3-way'!B$2)</f>
        <v>1.026131208640169</v>
      </c>
      <c r="F50" s="6" t="e">
        <f>IF('Log_working_3-way'!D50="","",1/'True_Odds_Calculator_3-way'!N48+1/'True_Odds_Calculator_3-way'!O48+1/'True_Odds_Calculator_3-way'!#REF!-1)</f>
        <v>#REF!</v>
      </c>
      <c r="H50" s="6">
        <f>IF('Log_working_3-way'!$D50="","",'True_Odds_Calculator_3-way'!N48/'True_Odds_Calculator_3-way'!A48-1)</f>
        <v>16.151228807829398</v>
      </c>
      <c r="I50" s="6">
        <f>IF('Log_working_3-way'!$D50="","",'True_Odds_Calculator_3-way'!O48/'True_Odds_Calculator_3-way'!B48-1)</f>
        <v>7.9545598872227234</v>
      </c>
      <c r="J50" s="6" t="e">
        <f>IF('Log_working_3-way'!$D50="","",'True_Odds_Calculator_3-way'!#REF!/'True_Odds_Calculator_3-way'!C48-1)</f>
        <v>#REF!</v>
      </c>
      <c r="K50" s="6">
        <f>IF('Log_working_3-way'!$D50="","",1/'True_Odds_Calculator_3-way'!A48+1/'True_Odds_Calculator_3-way'!B48+1/'True_Odds_Calculator_3-way'!C48-1)</f>
        <v>2.8023796327638406E-2</v>
      </c>
    </row>
    <row r="51" spans="4:11" x14ac:dyDescent="0.25">
      <c r="D51">
        <f>solve_for_c('True_Odds_Calculator_3-way'!A49,'True_Odds_Calculator_3-way'!B49,'True_Odds_Calculator_3-way'!C49,'Log_working_3-way'!B$1,'Log_working_3-way'!B$2)</f>
        <v>1.026461160366366</v>
      </c>
      <c r="F51" s="6" t="e">
        <f>IF('Log_working_3-way'!D51="","",1/'True_Odds_Calculator_3-way'!N49+1/'True_Odds_Calculator_3-way'!O49+1/'True_Odds_Calculator_3-way'!#REF!-1)</f>
        <v>#REF!</v>
      </c>
      <c r="H51" s="6">
        <f>IF('Log_working_3-way'!$D51="","",'True_Odds_Calculator_3-way'!N49/'True_Odds_Calculator_3-way'!A49-1)</f>
        <v>7.3398103903959004</v>
      </c>
      <c r="I51" s="6">
        <f>IF('Log_working_3-way'!$D51="","",'True_Odds_Calculator_3-way'!O49/'True_Odds_Calculator_3-way'!B49-1)</f>
        <v>7.8513384507774298</v>
      </c>
      <c r="J51" s="6" t="e">
        <f>IF('Log_working_3-way'!$D51="","",'True_Odds_Calculator_3-way'!#REF!/'True_Odds_Calculator_3-way'!C49-1)</f>
        <v>#REF!</v>
      </c>
      <c r="K51" s="6">
        <f>IF('Log_working_3-way'!$D51="","",1/'True_Odds_Calculator_3-way'!A49+1/'True_Odds_Calculator_3-way'!B49+1/'True_Odds_Calculator_3-way'!C49-1)</f>
        <v>2.8270368490619813E-2</v>
      </c>
    </row>
    <row r="52" spans="4:11" x14ac:dyDescent="0.25">
      <c r="D52">
        <f>solve_for_c('True_Odds_Calculator_3-way'!A50,'True_Odds_Calculator_3-way'!B50,'True_Odds_Calculator_3-way'!C50,'Log_working_3-way'!B$1,'Log_working_3-way'!B$2)</f>
        <v>1.0290303165714532</v>
      </c>
      <c r="F52" s="6" t="e">
        <f>IF('Log_working_3-way'!D52="","",1/'True_Odds_Calculator_3-way'!N50+1/'True_Odds_Calculator_3-way'!O50+1/'True_Odds_Calculator_3-way'!#REF!-1)</f>
        <v>#REF!</v>
      </c>
      <c r="H52" s="6">
        <f>IF('Log_working_3-way'!$D52="","",'True_Odds_Calculator_3-way'!N50/'True_Odds_Calculator_3-way'!A50-1)</f>
        <v>25.916354322009902</v>
      </c>
      <c r="I52" s="6">
        <f>IF('Log_working_3-way'!$D52="","",'True_Odds_Calculator_3-way'!O50/'True_Odds_Calculator_3-way'!B50-1)</f>
        <v>7.5558593544414165</v>
      </c>
      <c r="J52" s="6" t="e">
        <f>IF('Log_working_3-way'!$D52="","",'True_Odds_Calculator_3-way'!#REF!/'True_Odds_Calculator_3-way'!C50-1)</f>
        <v>#REF!</v>
      </c>
      <c r="K52" s="6">
        <f>IF('Log_working_3-way'!$D52="","",1/'True_Odds_Calculator_3-way'!A50+1/'True_Odds_Calculator_3-way'!B50+1/'True_Odds_Calculator_3-way'!C50-1)</f>
        <v>2.92372615285037E-2</v>
      </c>
    </row>
    <row r="53" spans="4:11" x14ac:dyDescent="0.25">
      <c r="D53">
        <f>solve_for_c('True_Odds_Calculator_3-way'!A51,'True_Odds_Calculator_3-way'!B51,'True_Odds_Calculator_3-way'!C51,'Log_working_3-way'!B$1,'Log_working_3-way'!B$2)</f>
        <v>1.0415420684326082</v>
      </c>
      <c r="F53" s="6" t="e">
        <f>IF('Log_working_3-way'!D53="","",1/'True_Odds_Calculator_3-way'!N51+1/'True_Odds_Calculator_3-way'!O51+1/'True_Odds_Calculator_3-way'!#REF!-1)</f>
        <v>#REF!</v>
      </c>
      <c r="H53" s="6">
        <f>IF('Log_working_3-way'!$D53="","",'True_Odds_Calculator_3-way'!N51/'True_Odds_Calculator_3-way'!A51-1)</f>
        <v>13.170796118409905</v>
      </c>
      <c r="I53" s="6">
        <f>IF('Log_working_3-way'!$D53="","",'True_Odds_Calculator_3-way'!O51/'True_Odds_Calculator_3-way'!B51-1)</f>
        <v>6.7622979408226369</v>
      </c>
      <c r="J53" s="6" t="e">
        <f>IF('Log_working_3-way'!$D53="","",'True_Odds_Calculator_3-way'!#REF!/'True_Odds_Calculator_3-way'!C51-1)</f>
        <v>#REF!</v>
      </c>
      <c r="K53" s="6">
        <f>IF('Log_working_3-way'!$D53="","",1/'True_Odds_Calculator_3-way'!A51+1/'True_Odds_Calculator_3-way'!B51+1/'True_Odds_Calculator_3-way'!C51-1)</f>
        <v>4.4393401901321017E-2</v>
      </c>
    </row>
    <row r="54" spans="4:11" x14ac:dyDescent="0.25">
      <c r="D54">
        <f>solve_for_c('True_Odds_Calculator_3-way'!A52,'True_Odds_Calculator_3-way'!B52,'True_Odds_Calculator_3-way'!C52,'Log_working_3-way'!B$1,'Log_working_3-way'!B$2)</f>
        <v>1.0428510175127423</v>
      </c>
      <c r="F54" s="6" t="e">
        <f>IF('Log_working_3-way'!D54="","",1/'True_Odds_Calculator_3-way'!N52+1/'True_Odds_Calculator_3-way'!O52+1/'True_Odds_Calculator_3-way'!#REF!-1)</f>
        <v>#REF!</v>
      </c>
      <c r="H54" s="6">
        <f>IF('Log_working_3-way'!$D54="","",'True_Odds_Calculator_3-way'!N52/'True_Odds_Calculator_3-way'!A52-1)</f>
        <v>7.6656883257630444</v>
      </c>
      <c r="I54" s="6">
        <f>IF('Log_working_3-way'!$D54="","",'True_Odds_Calculator_3-way'!O52/'True_Odds_Calculator_3-way'!B52-1)</f>
        <v>6.9388316110919011</v>
      </c>
      <c r="J54" s="6" t="e">
        <f>IF('Log_working_3-way'!$D54="","",'True_Odds_Calculator_3-way'!#REF!/'True_Odds_Calculator_3-way'!C52-1)</f>
        <v>#REF!</v>
      </c>
      <c r="K54" s="6">
        <f>IF('Log_working_3-way'!$D54="","",1/'True_Odds_Calculator_3-way'!A52+1/'True_Odds_Calculator_3-way'!B52+1/'True_Odds_Calculator_3-way'!C52-1)</f>
        <v>4.5051241488410554E-2</v>
      </c>
    </row>
    <row r="55" spans="4:11" x14ac:dyDescent="0.25">
      <c r="D55">
        <f>solve_for_c('True_Odds_Calculator_3-way'!A53,'True_Odds_Calculator_3-way'!B53,'True_Odds_Calculator_3-way'!C53,'Log_working_3-way'!B$1,'Log_working_3-way'!B$2)</f>
        <v>1.0400814992085143</v>
      </c>
      <c r="F55" s="6" t="e">
        <f>IF('Log_working_3-way'!D55="","",1/'True_Odds_Calculator_3-way'!N53+1/'True_Odds_Calculator_3-way'!O53+1/'True_Odds_Calculator_3-way'!#REF!-1)</f>
        <v>#REF!</v>
      </c>
      <c r="H55" s="6">
        <f>IF('Log_working_3-way'!$D55="","",'True_Odds_Calculator_3-way'!N53/'True_Odds_Calculator_3-way'!A53-1)</f>
        <v>14.299717708604613</v>
      </c>
      <c r="I55" s="6">
        <f>IF('Log_working_3-way'!$D55="","",'True_Odds_Calculator_3-way'!O53/'True_Odds_Calculator_3-way'!B53-1)</f>
        <v>8.0310201644038841</v>
      </c>
      <c r="J55" s="6" t="e">
        <f>IF('Log_working_3-way'!$D55="","",'True_Odds_Calculator_3-way'!#REF!/'True_Odds_Calculator_3-way'!C53-1)</f>
        <v>#REF!</v>
      </c>
      <c r="K55" s="6">
        <f>IF('Log_working_3-way'!$D55="","",1/'True_Odds_Calculator_3-way'!A53+1/'True_Odds_Calculator_3-way'!B53+1/'True_Odds_Calculator_3-way'!C53-1)</f>
        <v>4.3000373933529623E-2</v>
      </c>
    </row>
    <row r="56" spans="4:11" x14ac:dyDescent="0.25">
      <c r="D56">
        <f>solve_for_c('True_Odds_Calculator_3-way'!A54,'True_Odds_Calculator_3-way'!B54,'True_Odds_Calculator_3-way'!C54,'Log_working_3-way'!B$1,'Log_working_3-way'!B$2)</f>
        <v>1.0278324754550867</v>
      </c>
      <c r="F56" s="6" t="e">
        <f>IF('Log_working_3-way'!D56="","",1/'True_Odds_Calculator_3-way'!N54+1/'True_Odds_Calculator_3-way'!O54+1/'True_Odds_Calculator_3-way'!#REF!-1)</f>
        <v>#REF!</v>
      </c>
      <c r="H56" s="6">
        <f>IF('Log_working_3-way'!$D56="","",'True_Odds_Calculator_3-way'!N54/'True_Odds_Calculator_3-way'!A54-1)</f>
        <v>16.943696739582506</v>
      </c>
      <c r="I56" s="6">
        <f>IF('Log_working_3-way'!$D56="","",'True_Odds_Calculator_3-way'!O54/'True_Odds_Calculator_3-way'!B54-1)</f>
        <v>8.649721357731039</v>
      </c>
      <c r="J56" s="6" t="e">
        <f>IF('Log_working_3-way'!$D56="","",'True_Odds_Calculator_3-way'!#REF!/'True_Odds_Calculator_3-way'!C54-1)</f>
        <v>#REF!</v>
      </c>
      <c r="K56" s="6">
        <f>IF('Log_working_3-way'!$D56="","",1/'True_Odds_Calculator_3-way'!A54+1/'True_Odds_Calculator_3-way'!B54+1/'True_Odds_Calculator_3-way'!C54-1)</f>
        <v>2.9690359299297864E-2</v>
      </c>
    </row>
    <row r="57" spans="4:11" x14ac:dyDescent="0.25">
      <c r="D57">
        <f>solve_for_c('True_Odds_Calculator_3-way'!A55,'True_Odds_Calculator_3-way'!B55,'True_Odds_Calculator_3-way'!C55,'Log_working_3-way'!B$1,'Log_working_3-way'!B$2)</f>
        <v>1.0390091451584134</v>
      </c>
      <c r="F57" s="6" t="e">
        <f>IF('Log_working_3-way'!D57="","",1/'True_Odds_Calculator_3-way'!N55+1/'True_Odds_Calculator_3-way'!O55+1/'True_Odds_Calculator_3-way'!#REF!-1)</f>
        <v>#REF!</v>
      </c>
      <c r="H57" s="6">
        <f>IF('Log_working_3-way'!$D57="","",'True_Odds_Calculator_3-way'!N55/'True_Odds_Calculator_3-way'!A55-1)</f>
        <v>49.246317894252748</v>
      </c>
      <c r="I57" s="6">
        <f>IF('Log_working_3-way'!$D57="","",'True_Odds_Calculator_3-way'!O55/'True_Odds_Calculator_3-way'!B55-1)</f>
        <v>2.3936994051593987</v>
      </c>
      <c r="J57" s="6" t="e">
        <f>IF('Log_working_3-way'!$D57="","",'True_Odds_Calculator_3-way'!#REF!/'True_Odds_Calculator_3-way'!C55-1)</f>
        <v>#REF!</v>
      </c>
      <c r="K57" s="6">
        <f>IF('Log_working_3-way'!$D57="","",1/'True_Odds_Calculator_3-way'!A55+1/'True_Odds_Calculator_3-way'!B55+1/'True_Odds_Calculator_3-way'!C55-1)</f>
        <v>3.0332490315676086E-2</v>
      </c>
    </row>
    <row r="58" spans="4:11" x14ac:dyDescent="0.25">
      <c r="D58">
        <f>solve_for_c('True_Odds_Calculator_3-way'!A56,'True_Odds_Calculator_3-way'!B56,'True_Odds_Calculator_3-way'!C56,'Log_working_3-way'!B$1,'Log_working_3-way'!B$2)</f>
        <v>1.0343508623832689</v>
      </c>
      <c r="F58" s="6" t="e">
        <f>IF('Log_working_3-way'!D58="","",1/'True_Odds_Calculator_3-way'!N56+1/'True_Odds_Calculator_3-way'!O56+1/'True_Odds_Calculator_3-way'!#REF!-1)</f>
        <v>#REF!</v>
      </c>
      <c r="H58" s="6">
        <f>IF('Log_working_3-way'!$D58="","",'True_Odds_Calculator_3-way'!N56/'True_Odds_Calculator_3-way'!A56-1)</f>
        <v>35.086131473402048</v>
      </c>
      <c r="I58" s="6">
        <f>IF('Log_working_3-way'!$D58="","",'True_Odds_Calculator_3-way'!O56/'True_Odds_Calculator_3-way'!B56-1)</f>
        <v>3.5310606196447027</v>
      </c>
      <c r="J58" s="6" t="e">
        <f>IF('Log_working_3-way'!$D58="","",'True_Odds_Calculator_3-way'!#REF!/'True_Odds_Calculator_3-way'!C56-1)</f>
        <v>#REF!</v>
      </c>
      <c r="K58" s="6">
        <f>IF('Log_working_3-way'!$D58="","",1/'True_Odds_Calculator_3-way'!A56+1/'True_Odds_Calculator_3-way'!B56+1/'True_Odds_Calculator_3-way'!C56-1)</f>
        <v>3.2095480323928172E-2</v>
      </c>
    </row>
    <row r="59" spans="4:11" x14ac:dyDescent="0.25">
      <c r="D59">
        <f>solve_for_c('True_Odds_Calculator_3-way'!A57,'True_Odds_Calculator_3-way'!B57,'True_Odds_Calculator_3-way'!C57,'Log_working_3-way'!B$1,'Log_working_3-way'!B$2)</f>
        <v>1.0571675622959813</v>
      </c>
      <c r="F59" s="6" t="e">
        <f>IF('Log_working_3-way'!D59="","",1/'True_Odds_Calculator_3-way'!N57+1/'True_Odds_Calculator_3-way'!O57+1/'True_Odds_Calculator_3-way'!#REF!-1)</f>
        <v>#REF!</v>
      </c>
      <c r="H59" s="6">
        <f>IF('Log_working_3-way'!$D59="","",'True_Odds_Calculator_3-way'!N57/'True_Odds_Calculator_3-way'!A57-1)</f>
        <v>65.331926796892603</v>
      </c>
      <c r="I59" s="6">
        <f>IF('Log_working_3-way'!$D59="","",'True_Odds_Calculator_3-way'!O57/'True_Odds_Calculator_3-way'!B57-1)</f>
        <v>0.43033883411682394</v>
      </c>
      <c r="J59" s="6" t="e">
        <f>IF('Log_working_3-way'!$D59="","",'True_Odds_Calculator_3-way'!#REF!/'True_Odds_Calculator_3-way'!C57-1)</f>
        <v>#REF!</v>
      </c>
      <c r="K59" s="6">
        <f>IF('Log_working_3-way'!$D59="","",1/'True_Odds_Calculator_3-way'!A57+1/'True_Odds_Calculator_3-way'!B57+1/'True_Odds_Calculator_3-way'!C57-1)</f>
        <v>3.401240084443069E-2</v>
      </c>
    </row>
    <row r="60" spans="4:11" x14ac:dyDescent="0.25">
      <c r="D60">
        <f>solve_for_c('True_Odds_Calculator_3-way'!A58,'True_Odds_Calculator_3-way'!B58,'True_Odds_Calculator_3-way'!C58,'Log_working_3-way'!B$1,'Log_working_3-way'!B$2)</f>
        <v>1.031298556233472</v>
      </c>
      <c r="F60" s="6" t="e">
        <f>IF('Log_working_3-way'!D60="","",1/'True_Odds_Calculator_3-way'!N58+1/'True_Odds_Calculator_3-way'!O58+1/'True_Odds_Calculator_3-way'!#REF!-1)</f>
        <v>#REF!</v>
      </c>
      <c r="H60" s="6">
        <f>IF('Log_working_3-way'!$D60="","",'True_Odds_Calculator_3-way'!N58/'True_Odds_Calculator_3-way'!A58-1)</f>
        <v>9.6416438262847368</v>
      </c>
      <c r="I60" s="6">
        <f>IF('Log_working_3-way'!$D60="","",'True_Odds_Calculator_3-way'!O58/'True_Odds_Calculator_3-way'!B58-1)</f>
        <v>6.9229427227140672</v>
      </c>
      <c r="J60" s="6" t="e">
        <f>IF('Log_working_3-way'!$D60="","",'True_Odds_Calculator_3-way'!#REF!/'True_Odds_Calculator_3-way'!C58-1)</f>
        <v>#REF!</v>
      </c>
      <c r="K60" s="6">
        <f>IF('Log_working_3-way'!$D60="","",1/'True_Odds_Calculator_3-way'!A58+1/'True_Odds_Calculator_3-way'!B58+1/'True_Odds_Calculator_3-way'!C58-1)</f>
        <v>3.3506780195522001E-2</v>
      </c>
    </row>
    <row r="61" spans="4:11" x14ac:dyDescent="0.25">
      <c r="D61">
        <f>solve_for_c('True_Odds_Calculator_3-way'!A59,'True_Odds_Calculator_3-way'!B59,'True_Odds_Calculator_3-way'!C59,'Log_working_3-way'!B$1,'Log_working_3-way'!B$2)</f>
        <v>1.0306474765932194</v>
      </c>
      <c r="F61" s="6" t="e">
        <f>IF('Log_working_3-way'!D61="","",1/'True_Odds_Calculator_3-way'!N59+1/'True_Odds_Calculator_3-way'!O59+1/'True_Odds_Calculator_3-way'!#REF!-1)</f>
        <v>#REF!</v>
      </c>
      <c r="H61" s="6">
        <f>IF('Log_working_3-way'!$D61="","",'True_Odds_Calculator_3-way'!N59/'True_Odds_Calculator_3-way'!A59-1)</f>
        <v>3.3490672826132153</v>
      </c>
      <c r="I61" s="6">
        <f>IF('Log_working_3-way'!$D61="","",'True_Odds_Calculator_3-way'!O59/'True_Odds_Calculator_3-way'!B59-1)</f>
        <v>3.3124437211348896</v>
      </c>
      <c r="J61" s="6" t="e">
        <f>IF('Log_working_3-way'!$D61="","",'True_Odds_Calculator_3-way'!#REF!/'True_Odds_Calculator_3-way'!C59-1)</f>
        <v>#REF!</v>
      </c>
      <c r="K61" s="6">
        <f>IF('Log_working_3-way'!$D61="","",1/'True_Odds_Calculator_3-way'!A59+1/'True_Odds_Calculator_3-way'!B59+1/'True_Odds_Calculator_3-way'!C59-1)</f>
        <v>2.8895476975288048E-2</v>
      </c>
    </row>
    <row r="62" spans="4:11" x14ac:dyDescent="0.25">
      <c r="D62">
        <f>solve_for_c('True_Odds_Calculator_3-way'!A60,'True_Odds_Calculator_3-way'!B60,'True_Odds_Calculator_3-way'!C60,'Log_working_3-way'!B$1,'Log_working_3-way'!B$2)</f>
        <v>1.0283075833887203</v>
      </c>
      <c r="F62" s="6" t="e">
        <f>IF('Log_working_3-way'!D62="","",1/'True_Odds_Calculator_3-way'!N60+1/'True_Odds_Calculator_3-way'!O60+1/'True_Odds_Calculator_3-way'!#REF!-1)</f>
        <v>#REF!</v>
      </c>
      <c r="H62" s="6">
        <f>IF('Log_working_3-way'!$D62="","",'True_Odds_Calculator_3-way'!N60/'True_Odds_Calculator_3-way'!A60-1)</f>
        <v>24.433435629468853</v>
      </c>
      <c r="I62" s="6">
        <f>IF('Log_working_3-way'!$D62="","",'True_Odds_Calculator_3-way'!O60/'True_Odds_Calculator_3-way'!B60-1)</f>
        <v>5.5929032838900881</v>
      </c>
      <c r="J62" s="6" t="e">
        <f>IF('Log_working_3-way'!$D62="","",'True_Odds_Calculator_3-way'!#REF!/'True_Odds_Calculator_3-way'!C60-1)</f>
        <v>#REF!</v>
      </c>
      <c r="K62" s="6">
        <f>IF('Log_working_3-way'!$D62="","",1/'True_Odds_Calculator_3-way'!A60+1/'True_Odds_Calculator_3-way'!B60+1/'True_Odds_Calculator_3-way'!C60-1)</f>
        <v>2.9019159380964776E-2</v>
      </c>
    </row>
    <row r="63" spans="4:11" x14ac:dyDescent="0.25">
      <c r="D63">
        <f>solve_for_c('True_Odds_Calculator_3-way'!A61,'True_Odds_Calculator_3-way'!B61,'True_Odds_Calculator_3-way'!C61,'Log_working_3-way'!B$1,'Log_working_3-way'!B$2)</f>
        <v>1.0287593479173531</v>
      </c>
      <c r="F63" s="6" t="e">
        <f>IF('Log_working_3-way'!D63="","",1/'True_Odds_Calculator_3-way'!N61+1/'True_Odds_Calculator_3-way'!O61+1/'True_Odds_Calculator_3-way'!#REF!-1)</f>
        <v>#REF!</v>
      </c>
      <c r="H63" s="6">
        <f>IF('Log_working_3-way'!$D63="","",'True_Odds_Calculator_3-way'!N61/'True_Odds_Calculator_3-way'!A61-1)</f>
        <v>26.08713433321633</v>
      </c>
      <c r="I63" s="6">
        <f>IF('Log_working_3-way'!$D63="","",'True_Odds_Calculator_3-way'!O61/'True_Odds_Calculator_3-way'!B61-1)</f>
        <v>4.6181130818221527</v>
      </c>
      <c r="J63" s="6" t="e">
        <f>IF('Log_working_3-way'!$D63="","",'True_Odds_Calculator_3-way'!#REF!/'True_Odds_Calculator_3-way'!C61-1)</f>
        <v>#REF!</v>
      </c>
      <c r="K63" s="6">
        <f>IF('Log_working_3-way'!$D63="","",1/'True_Odds_Calculator_3-way'!A61+1/'True_Odds_Calculator_3-way'!B61+1/'True_Odds_Calculator_3-way'!C61-1)</f>
        <v>2.9131742035169328E-2</v>
      </c>
    </row>
    <row r="64" spans="4:11" x14ac:dyDescent="0.25">
      <c r="D64">
        <f>solve_for_c('True_Odds_Calculator_3-way'!A62,'True_Odds_Calculator_3-way'!B62,'True_Odds_Calculator_3-way'!C62,'Log_working_3-way'!B$1,'Log_working_3-way'!B$2)</f>
        <v>1.0413532368697527</v>
      </c>
      <c r="F64" s="6" t="e">
        <f>IF('Log_working_3-way'!D64="","",1/'True_Odds_Calculator_3-way'!N62+1/'True_Odds_Calculator_3-way'!O62+1/'True_Odds_Calculator_3-way'!#REF!-1)</f>
        <v>#REF!</v>
      </c>
      <c r="H64" s="6">
        <f>IF('Log_working_3-way'!$D64="","",'True_Odds_Calculator_3-way'!N62/'True_Odds_Calculator_3-way'!A62-1)</f>
        <v>12.136840707954443</v>
      </c>
      <c r="I64" s="6">
        <f>IF('Log_working_3-way'!$D64="","",'True_Odds_Calculator_3-way'!O62/'True_Odds_Calculator_3-way'!B62-1)</f>
        <v>7.1185140076289031</v>
      </c>
      <c r="J64" s="6" t="e">
        <f>IF('Log_working_3-way'!$D64="","",'True_Odds_Calculator_3-way'!#REF!/'True_Odds_Calculator_3-way'!C62-1)</f>
        <v>#REF!</v>
      </c>
      <c r="K64" s="6">
        <f>IF('Log_working_3-way'!$D64="","",1/'True_Odds_Calculator_3-way'!A62+1/'True_Odds_Calculator_3-way'!B62+1/'True_Odds_Calculator_3-way'!C62-1)</f>
        <v>4.4261299088798056E-2</v>
      </c>
    </row>
    <row r="65" spans="4:11" x14ac:dyDescent="0.25">
      <c r="D65">
        <f>solve_for_c('True_Odds_Calculator_3-way'!A63,'True_Odds_Calculator_3-way'!B63,'True_Odds_Calculator_3-way'!C63,'Log_working_3-way'!B$1,'Log_working_3-way'!B$2)</f>
        <v>1.041347849281842</v>
      </c>
      <c r="F65" s="6" t="e">
        <f>IF('Log_working_3-way'!D65="","",1/'True_Odds_Calculator_3-way'!N63+1/'True_Odds_Calculator_3-way'!O63+1/'True_Odds_Calculator_3-way'!#REF!-1)</f>
        <v>#REF!</v>
      </c>
      <c r="H65" s="6">
        <f>IF('Log_working_3-way'!$D65="","",'True_Odds_Calculator_3-way'!N63/'True_Odds_Calculator_3-way'!A63-1)</f>
        <v>13.265780068003519</v>
      </c>
      <c r="I65" s="6">
        <f>IF('Log_working_3-way'!$D65="","",'True_Odds_Calculator_3-way'!O63/'True_Odds_Calculator_3-way'!B63-1)</f>
        <v>6.5824662464691146</v>
      </c>
      <c r="J65" s="6" t="e">
        <f>IF('Log_working_3-way'!$D65="","",'True_Odds_Calculator_3-way'!#REF!/'True_Odds_Calculator_3-way'!C63-1)</f>
        <v>#REF!</v>
      </c>
      <c r="K65" s="6">
        <f>IF('Log_working_3-way'!$D65="","",1/'True_Odds_Calculator_3-way'!A63+1/'True_Odds_Calculator_3-way'!B63+1/'True_Odds_Calculator_3-way'!C63-1)</f>
        <v>4.4150760703631775E-2</v>
      </c>
    </row>
    <row r="66" spans="4:11" x14ac:dyDescent="0.25">
      <c r="D66">
        <f>solve_for_c('True_Odds_Calculator_3-way'!A64,'True_Odds_Calculator_3-way'!B64,'True_Odds_Calculator_3-way'!C64,'Log_working_3-way'!B$1,'Log_working_3-way'!B$2)</f>
        <v>1.0425596014105403</v>
      </c>
      <c r="F66" s="6" t="e">
        <f>IF('Log_working_3-way'!D66="","",1/'True_Odds_Calculator_3-way'!N64+1/'True_Odds_Calculator_3-way'!O64+1/'True_Odds_Calculator_3-way'!#REF!-1)</f>
        <v>#REF!</v>
      </c>
      <c r="H66" s="6">
        <f>IF('Log_working_3-way'!$D66="","",'True_Odds_Calculator_3-way'!N64/'True_Odds_Calculator_3-way'!A64-1)</f>
        <v>8.855297307143486</v>
      </c>
      <c r="I66" s="6">
        <f>IF('Log_working_3-way'!$D66="","",'True_Odds_Calculator_3-way'!O64/'True_Odds_Calculator_3-way'!B64-1)</f>
        <v>7.6069736154967345</v>
      </c>
      <c r="J66" s="6" t="e">
        <f>IF('Log_working_3-way'!$D66="","",'True_Odds_Calculator_3-way'!#REF!/'True_Odds_Calculator_3-way'!C64-1)</f>
        <v>#REF!</v>
      </c>
      <c r="K66" s="6">
        <f>IF('Log_working_3-way'!$D66="","",1/'True_Odds_Calculator_3-way'!A64+1/'True_Odds_Calculator_3-way'!B64+1/'True_Odds_Calculator_3-way'!C64-1)</f>
        <v>4.5274934554888624E-2</v>
      </c>
    </row>
    <row r="67" spans="4:11" x14ac:dyDescent="0.25">
      <c r="D67">
        <f>solve_for_c('True_Odds_Calculator_3-way'!A65,'True_Odds_Calculator_3-way'!B65,'True_Odds_Calculator_3-way'!C65,'Log_working_3-way'!B$1,'Log_working_3-way'!B$2)</f>
        <v>1.0510077355929111</v>
      </c>
      <c r="F67" s="6" t="e">
        <f>IF('Log_working_3-way'!D67="","",1/'True_Odds_Calculator_3-way'!N65+1/'True_Odds_Calculator_3-way'!O65+1/'True_Odds_Calculator_3-way'!#REF!-1)</f>
        <v>#REF!</v>
      </c>
      <c r="H67" s="6">
        <f>IF('Log_working_3-way'!$D67="","",'True_Odds_Calculator_3-way'!N65/'True_Odds_Calculator_3-way'!A65-1)</f>
        <v>14.696286254608337</v>
      </c>
      <c r="I67" s="6">
        <f>IF('Log_working_3-way'!$D67="","",'True_Odds_Calculator_3-way'!O65/'True_Odds_Calculator_3-way'!B65-1)</f>
        <v>9.4997009792048619</v>
      </c>
      <c r="J67" s="6" t="e">
        <f>IF('Log_working_3-way'!$D67="","",'True_Odds_Calculator_3-way'!#REF!/'True_Odds_Calculator_3-way'!C65-1)</f>
        <v>#REF!</v>
      </c>
      <c r="K67" s="6">
        <f>IF('Log_working_3-way'!$D67="","",1/'True_Odds_Calculator_3-way'!A65+1/'True_Odds_Calculator_3-way'!B65+1/'True_Odds_Calculator_3-way'!C65-1)</f>
        <v>5.4455464989328961E-2</v>
      </c>
    </row>
    <row r="68" spans="4:11" x14ac:dyDescent="0.25">
      <c r="D68">
        <f>solve_for_c('True_Odds_Calculator_3-way'!A66,'True_Odds_Calculator_3-way'!B66,'True_Odds_Calculator_3-way'!C66,'Log_working_3-way'!B$1,'Log_working_3-way'!B$2)</f>
        <v>1.05332938859465</v>
      </c>
      <c r="F68" s="6" t="e">
        <f>IF('Log_working_3-way'!D68="","",1/'True_Odds_Calculator_3-way'!N66+1/'True_Odds_Calculator_3-way'!O66+1/'True_Odds_Calculator_3-way'!#REF!-1)</f>
        <v>#REF!</v>
      </c>
      <c r="H68" s="6">
        <f>IF('Log_working_3-way'!$D68="","",'True_Odds_Calculator_3-way'!N66/'True_Odds_Calculator_3-way'!A66-1)</f>
        <v>7.2847413962639482</v>
      </c>
      <c r="I68" s="6">
        <f>IF('Log_working_3-way'!$D68="","",'True_Odds_Calculator_3-way'!O66/'True_Odds_Calculator_3-way'!B66-1)</f>
        <v>9.0304364785466458</v>
      </c>
      <c r="J68" s="6" t="e">
        <f>IF('Log_working_3-way'!$D68="","",'True_Odds_Calculator_3-way'!#REF!/'True_Odds_Calculator_3-way'!C66-1)</f>
        <v>#REF!</v>
      </c>
      <c r="K68" s="6">
        <f>IF('Log_working_3-way'!$D68="","",1/'True_Odds_Calculator_3-way'!A66+1/'True_Odds_Calculator_3-way'!B66+1/'True_Odds_Calculator_3-way'!C66-1)</f>
        <v>5.6338733756149395E-2</v>
      </c>
    </row>
    <row r="69" spans="4:11" x14ac:dyDescent="0.25">
      <c r="D69">
        <f>solve_for_c('True_Odds_Calculator_3-way'!A67,'True_Odds_Calculator_3-way'!B67,'True_Odds_Calculator_3-way'!C67,'Log_working_3-way'!B$1,'Log_working_3-way'!B$2)</f>
        <v>1.0549964514770311</v>
      </c>
      <c r="F69" s="6" t="e">
        <f>IF('Log_working_3-way'!D69="","",1/'True_Odds_Calculator_3-way'!N67+1/'True_Odds_Calculator_3-way'!O67+1/'True_Odds_Calculator_3-way'!#REF!-1)</f>
        <v>#REF!</v>
      </c>
      <c r="H69" s="6">
        <f>IF('Log_working_3-way'!$D69="","",'True_Odds_Calculator_3-way'!N67/'True_Odds_Calculator_3-way'!A67-1)</f>
        <v>4.2225418129175605</v>
      </c>
      <c r="I69" s="6">
        <f>IF('Log_working_3-way'!$D69="","",'True_Odds_Calculator_3-way'!O67/'True_Odds_Calculator_3-way'!B67-1)</f>
        <v>9.420395598007719</v>
      </c>
      <c r="J69" s="6" t="e">
        <f>IF('Log_working_3-way'!$D69="","",'True_Odds_Calculator_3-way'!#REF!/'True_Odds_Calculator_3-way'!C67-1)</f>
        <v>#REF!</v>
      </c>
      <c r="K69" s="6">
        <f>IF('Log_working_3-way'!$D69="","",1/'True_Odds_Calculator_3-way'!A67+1/'True_Odds_Calculator_3-way'!B67+1/'True_Odds_Calculator_3-way'!C67-1)</f>
        <v>5.6288700551837767E-2</v>
      </c>
    </row>
    <row r="70" spans="4:11" x14ac:dyDescent="0.25">
      <c r="D70">
        <f>solve_for_c('True_Odds_Calculator_3-way'!A68,'True_Odds_Calculator_3-way'!B68,'True_Odds_Calculator_3-way'!C68,'Log_working_3-way'!B$1,'Log_working_3-way'!B$2)</f>
        <v>1.0461581923974672</v>
      </c>
      <c r="F70" s="6" t="e">
        <f>IF('Log_working_3-way'!D70="","",1/'True_Odds_Calculator_3-way'!N68+1/'True_Odds_Calculator_3-way'!O68+1/'True_Odds_Calculator_3-way'!#REF!-1)</f>
        <v>#REF!</v>
      </c>
      <c r="H70" s="6">
        <f>IF('Log_working_3-way'!$D70="","",'True_Odds_Calculator_3-way'!N68/'True_Odds_Calculator_3-way'!A68-1)</f>
        <v>5.0475767142605585</v>
      </c>
      <c r="I70" s="6">
        <f>IF('Log_working_3-way'!$D70="","",'True_Odds_Calculator_3-way'!O68/'True_Odds_Calculator_3-way'!B68-1)</f>
        <v>5.0782361161575631</v>
      </c>
      <c r="J70" s="6" t="e">
        <f>IF('Log_working_3-way'!$D70="","",'True_Odds_Calculator_3-way'!#REF!/'True_Odds_Calculator_3-way'!C68-1)</f>
        <v>#REF!</v>
      </c>
      <c r="K70" s="6">
        <f>IF('Log_working_3-way'!$D70="","",1/'True_Odds_Calculator_3-way'!A68+1/'True_Odds_Calculator_3-way'!B68+1/'True_Odds_Calculator_3-way'!C68-1)</f>
        <v>4.6230350027818279E-2</v>
      </c>
    </row>
    <row r="71" spans="4:11" x14ac:dyDescent="0.25">
      <c r="D71">
        <f>solve_for_c('True_Odds_Calculator_3-way'!A69,'True_Odds_Calculator_3-way'!B69,'True_Odds_Calculator_3-way'!C69,'Log_working_3-way'!B$1,'Log_working_3-way'!B$2)</f>
        <v>1.0966526528941478</v>
      </c>
      <c r="F71" s="6" t="e">
        <f>IF('Log_working_3-way'!D71="","",1/'True_Odds_Calculator_3-way'!N69+1/'True_Odds_Calculator_3-way'!O69+1/'True_Odds_Calculator_3-way'!#REF!-1)</f>
        <v>#REF!</v>
      </c>
      <c r="H71" s="6">
        <f>IF('Log_working_3-way'!$D71="","",'True_Odds_Calculator_3-way'!N69/'True_Odds_Calculator_3-way'!A69-1)</f>
        <v>62.602931626953648</v>
      </c>
      <c r="I71" s="6">
        <f>IF('Log_working_3-way'!$D71="","",'True_Odds_Calculator_3-way'!O69/'True_Odds_Calculator_3-way'!B69-1)</f>
        <v>1.1798467681882885</v>
      </c>
      <c r="J71" s="6" t="e">
        <f>IF('Log_working_3-way'!$D71="","",'True_Odds_Calculator_3-way'!#REF!/'True_Odds_Calculator_3-way'!C69-1)</f>
        <v>#REF!</v>
      </c>
      <c r="K71" s="6">
        <f>IF('Log_working_3-way'!$D71="","",1/'True_Odds_Calculator_3-way'!A69+1/'True_Odds_Calculator_3-way'!B69+1/'True_Odds_Calculator_3-way'!C69-1)</f>
        <v>5.9290661647233067E-2</v>
      </c>
    </row>
    <row r="72" spans="4:11" x14ac:dyDescent="0.25">
      <c r="D72">
        <f>solve_for_c('True_Odds_Calculator_3-way'!A70,'True_Odds_Calculator_3-way'!B70,'True_Odds_Calculator_3-way'!C70,'Log_working_3-way'!B$1,'Log_working_3-way'!B$2)</f>
        <v>1.0585429493400282</v>
      </c>
      <c r="F72" s="6" t="e">
        <f>IF('Log_working_3-way'!D72="","",1/'True_Odds_Calculator_3-way'!N70+1/'True_Odds_Calculator_3-way'!O70+1/'True_Odds_Calculator_3-way'!#REF!-1)</f>
        <v>#REF!</v>
      </c>
      <c r="H72" s="6">
        <f>IF('Log_working_3-way'!$D72="","",'True_Odds_Calculator_3-way'!N70/'True_Odds_Calculator_3-way'!A70-1)</f>
        <v>42.810952614438477</v>
      </c>
      <c r="I72" s="6">
        <f>IF('Log_working_3-way'!$D72="","",'True_Odds_Calculator_3-way'!O70/'True_Odds_Calculator_3-way'!B70-1)</f>
        <v>3.454669774024218</v>
      </c>
      <c r="J72" s="6" t="e">
        <f>IF('Log_working_3-way'!$D72="","",'True_Odds_Calculator_3-way'!#REF!/'True_Odds_Calculator_3-way'!C70-1)</f>
        <v>#REF!</v>
      </c>
      <c r="K72" s="6">
        <f>IF('Log_working_3-way'!$D72="","",1/'True_Odds_Calculator_3-way'!A70+1/'True_Odds_Calculator_3-way'!B70+1/'True_Odds_Calculator_3-way'!C70-1)</f>
        <v>4.9630872930093606E-2</v>
      </c>
    </row>
    <row r="73" spans="4:11" x14ac:dyDescent="0.25">
      <c r="D73">
        <f>solve_for_c('True_Odds_Calculator_3-way'!A71,'True_Odds_Calculator_3-way'!B71,'True_Odds_Calculator_3-way'!C71,'Log_working_3-way'!B$1,'Log_working_3-way'!B$2)</f>
        <v>1.025969205970052</v>
      </c>
      <c r="F73" s="6" t="e">
        <f>IF('Log_working_3-way'!D73="","",1/'True_Odds_Calculator_3-way'!N71+1/'True_Odds_Calculator_3-way'!O71+1/'True_Odds_Calculator_3-way'!#REF!-1)</f>
        <v>#REF!</v>
      </c>
      <c r="H73" s="6">
        <f>IF('Log_working_3-way'!$D73="","",'True_Odds_Calculator_3-way'!N71/'True_Odds_Calculator_3-way'!A71-1)</f>
        <v>9.983193974328378</v>
      </c>
      <c r="I73" s="6">
        <f>IF('Log_working_3-way'!$D73="","",'True_Odds_Calculator_3-way'!O71/'True_Odds_Calculator_3-way'!B71-1)</f>
        <v>5.1571572033286559</v>
      </c>
      <c r="J73" s="6" t="e">
        <f>IF('Log_working_3-way'!$D73="","",'True_Odds_Calculator_3-way'!#REF!/'True_Odds_Calculator_3-way'!C71-1)</f>
        <v>#REF!</v>
      </c>
      <c r="K73" s="6">
        <f>IF('Log_working_3-way'!$D73="","",1/'True_Odds_Calculator_3-way'!A71+1/'True_Odds_Calculator_3-way'!B71+1/'True_Odds_Calculator_3-way'!C71-1)</f>
        <v>2.7572766142094585E-2</v>
      </c>
    </row>
    <row r="74" spans="4:11" x14ac:dyDescent="0.25">
      <c r="D74">
        <f>solve_for_c('True_Odds_Calculator_3-way'!A72,'True_Odds_Calculator_3-way'!B72,'True_Odds_Calculator_3-way'!C72,'Log_working_3-way'!B$1,'Log_working_3-way'!B$2)</f>
        <v>1.0257264938441735</v>
      </c>
      <c r="F74" s="6" t="e">
        <f>IF('Log_working_3-way'!D74="","",1/'True_Odds_Calculator_3-way'!N72+1/'True_Odds_Calculator_3-way'!O72+1/'True_Odds_Calculator_3-way'!#REF!-1)</f>
        <v>#REF!</v>
      </c>
      <c r="H74" s="6">
        <f>IF('Log_working_3-way'!$D74="","",'True_Odds_Calculator_3-way'!N72/'True_Odds_Calculator_3-way'!A72-1)</f>
        <v>14.10444732432499</v>
      </c>
      <c r="I74" s="6">
        <f>IF('Log_working_3-way'!$D74="","",'True_Odds_Calculator_3-way'!O72/'True_Odds_Calculator_3-way'!B72-1)</f>
        <v>5.9709058790931584</v>
      </c>
      <c r="J74" s="6" t="e">
        <f>IF('Log_working_3-way'!$D74="","",'True_Odds_Calculator_3-way'!#REF!/'True_Odds_Calculator_3-way'!C72-1)</f>
        <v>#REF!</v>
      </c>
      <c r="K74" s="6">
        <f>IF('Log_working_3-way'!$D74="","",1/'True_Odds_Calculator_3-way'!A72+1/'True_Odds_Calculator_3-way'!B72+1/'True_Odds_Calculator_3-way'!C72-1)</f>
        <v>2.7611016555779022E-2</v>
      </c>
    </row>
    <row r="75" spans="4:11" x14ac:dyDescent="0.25">
      <c r="D75">
        <f>solve_for_c('True_Odds_Calculator_3-way'!A73,'True_Odds_Calculator_3-way'!B73,'True_Odds_Calculator_3-way'!C73,'Log_working_3-way'!B$1,'Log_working_3-way'!B$2)</f>
        <v>1.0273778475468489</v>
      </c>
      <c r="F75" s="6" t="e">
        <f>IF('Log_working_3-way'!D75="","",1/'True_Odds_Calculator_3-way'!N73+1/'True_Odds_Calculator_3-way'!O73+1/'True_Odds_Calculator_3-way'!#REF!-1)</f>
        <v>#REF!</v>
      </c>
      <c r="H75" s="6">
        <f>IF('Log_working_3-way'!$D75="","",'True_Odds_Calculator_3-way'!N73/'True_Odds_Calculator_3-way'!A73-1)</f>
        <v>18.68421238136489</v>
      </c>
      <c r="I75" s="6">
        <f>IF('Log_working_3-way'!$D75="","",'True_Odds_Calculator_3-way'!O73/'True_Odds_Calculator_3-way'!B73-1)</f>
        <v>5.9217448235486572</v>
      </c>
      <c r="J75" s="6" t="e">
        <f>IF('Log_working_3-way'!$D75="","",'True_Odds_Calculator_3-way'!#REF!/'True_Odds_Calculator_3-way'!C73-1)</f>
        <v>#REF!</v>
      </c>
      <c r="K75" s="6">
        <f>IF('Log_working_3-way'!$D75="","",1/'True_Odds_Calculator_3-way'!A73+1/'True_Odds_Calculator_3-way'!B73+1/'True_Odds_Calculator_3-way'!C73-1)</f>
        <v>2.8965282301683493E-2</v>
      </c>
    </row>
    <row r="76" spans="4:11" x14ac:dyDescent="0.25">
      <c r="D76">
        <f>solve_for_c('True_Odds_Calculator_3-way'!A74,'True_Odds_Calculator_3-way'!B74,'True_Odds_Calculator_3-way'!C74,'Log_working_3-way'!B$1,'Log_working_3-way'!B$2)</f>
        <v>1.0549822005913538</v>
      </c>
      <c r="F76" s="6" t="e">
        <f>IF('Log_working_3-way'!D76="","",1/'True_Odds_Calculator_3-way'!N74+1/'True_Odds_Calculator_3-way'!O74+1/'True_Odds_Calculator_3-way'!#REF!-1)</f>
        <v>#REF!</v>
      </c>
      <c r="H76" s="6">
        <f>IF('Log_working_3-way'!$D76="","",'True_Odds_Calculator_3-way'!N74/'True_Odds_Calculator_3-way'!A74-1)</f>
        <v>40.572347873570259</v>
      </c>
      <c r="I76" s="6">
        <f>IF('Log_working_3-way'!$D76="","",'True_Odds_Calculator_3-way'!O74/'True_Odds_Calculator_3-way'!B74-1)</f>
        <v>3.8487677942263536</v>
      </c>
      <c r="J76" s="6" t="e">
        <f>IF('Log_working_3-way'!$D76="","",'True_Odds_Calculator_3-way'!#REF!/'True_Odds_Calculator_3-way'!C74-1)</f>
        <v>#REF!</v>
      </c>
      <c r="K76" s="6">
        <f>IF('Log_working_3-way'!$D76="","",1/'True_Odds_Calculator_3-way'!A74+1/'True_Odds_Calculator_3-way'!B74+1/'True_Odds_Calculator_3-way'!C74-1)</f>
        <v>4.8630362798040228E-2</v>
      </c>
    </row>
    <row r="77" spans="4:11" x14ac:dyDescent="0.25">
      <c r="D77">
        <f>solve_for_c('True_Odds_Calculator_3-way'!A75,'True_Odds_Calculator_3-way'!B75,'True_Odds_Calculator_3-way'!C75,'Log_working_3-way'!B$1,'Log_working_3-way'!B$2)</f>
        <v>1.0449926651197265</v>
      </c>
      <c r="F77" s="6" t="e">
        <f>IF('Log_working_3-way'!D77="","",1/'True_Odds_Calculator_3-way'!N75+1/'True_Odds_Calculator_3-way'!O75+1/'True_Odds_Calculator_3-way'!#REF!-1)</f>
        <v>#REF!</v>
      </c>
      <c r="H77" s="6">
        <f>IF('Log_working_3-way'!$D77="","",'True_Odds_Calculator_3-way'!N75/'True_Odds_Calculator_3-way'!A75-1)</f>
        <v>23.086801502595058</v>
      </c>
      <c r="I77" s="6">
        <f>IF('Log_working_3-way'!$D77="","",'True_Odds_Calculator_3-way'!O75/'True_Odds_Calculator_3-way'!B75-1)</f>
        <v>5.7391334314843689</v>
      </c>
      <c r="J77" s="6" t="e">
        <f>IF('Log_working_3-way'!$D77="","",'True_Odds_Calculator_3-way'!#REF!/'True_Odds_Calculator_3-way'!C75-1)</f>
        <v>#REF!</v>
      </c>
      <c r="K77" s="6">
        <f>IF('Log_working_3-way'!$D77="","",1/'True_Odds_Calculator_3-way'!A75+1/'True_Odds_Calculator_3-way'!B75+1/'True_Odds_Calculator_3-way'!C75-1)</f>
        <v>4.6384618262073296E-2</v>
      </c>
    </row>
    <row r="78" spans="4:11" x14ac:dyDescent="0.25">
      <c r="D78">
        <f>solve_for_c('True_Odds_Calculator_3-way'!A76,'True_Odds_Calculator_3-way'!B76,'True_Odds_Calculator_3-way'!C76,'Log_working_3-way'!B$1,'Log_working_3-way'!B$2)</f>
        <v>1.0482850603551634</v>
      </c>
      <c r="F78" s="6" t="e">
        <f>IF('Log_working_3-way'!D78="","",1/'True_Odds_Calculator_3-way'!N76+1/'True_Odds_Calculator_3-way'!O76+1/'True_Odds_Calculator_3-way'!#REF!-1)</f>
        <v>#REF!</v>
      </c>
      <c r="H78" s="6">
        <f>IF('Log_working_3-way'!$D78="","",'True_Odds_Calculator_3-way'!N76/'True_Odds_Calculator_3-way'!A76-1)</f>
        <v>30.374292608809871</v>
      </c>
      <c r="I78" s="6">
        <f>IF('Log_working_3-way'!$D78="","",'True_Odds_Calculator_3-way'!O76/'True_Odds_Calculator_3-way'!B76-1)</f>
        <v>4.5093542395152753</v>
      </c>
      <c r="J78" s="6" t="e">
        <f>IF('Log_working_3-way'!$D78="","",'True_Odds_Calculator_3-way'!#REF!/'True_Odds_Calculator_3-way'!C76-1)</f>
        <v>#REF!</v>
      </c>
      <c r="K78" s="6">
        <f>IF('Log_working_3-way'!$D78="","",1/'True_Odds_Calculator_3-way'!A76+1/'True_Odds_Calculator_3-way'!B76+1/'True_Odds_Calculator_3-way'!C76-1)</f>
        <v>4.7240911698742893E-2</v>
      </c>
    </row>
    <row r="79" spans="4:11" x14ac:dyDescent="0.25">
      <c r="D79">
        <f>solve_for_c('True_Odds_Calculator_3-way'!A77,'True_Odds_Calculator_3-way'!B77,'True_Odds_Calculator_3-way'!C77,'Log_working_3-way'!B$1,'Log_working_3-way'!B$2)</f>
        <v>1.0272707563198491</v>
      </c>
      <c r="F79" s="6" t="e">
        <f>IF('Log_working_3-way'!D79="","",1/'True_Odds_Calculator_3-way'!N77+1/'True_Odds_Calculator_3-way'!O77+1/'True_Odds_Calculator_3-way'!#REF!-1)</f>
        <v>#REF!</v>
      </c>
      <c r="H79" s="6">
        <f>IF('Log_working_3-way'!$D79="","",'True_Odds_Calculator_3-way'!N77/'True_Odds_Calculator_3-way'!A77-1)</f>
        <v>21.041995106616401</v>
      </c>
      <c r="I79" s="6">
        <f>IF('Log_working_3-way'!$D79="","",'True_Odds_Calculator_3-way'!O77/'True_Odds_Calculator_3-way'!B77-1)</f>
        <v>6.609761533185325</v>
      </c>
      <c r="J79" s="6" t="e">
        <f>IF('Log_working_3-way'!$D79="","",'True_Odds_Calculator_3-way'!#REF!/'True_Odds_Calculator_3-way'!C77-1)</f>
        <v>#REF!</v>
      </c>
      <c r="K79" s="6">
        <f>IF('Log_working_3-way'!$D79="","",1/'True_Odds_Calculator_3-way'!A77+1/'True_Odds_Calculator_3-way'!B77+1/'True_Odds_Calculator_3-way'!C77-1)</f>
        <v>2.8507095865365706E-2</v>
      </c>
    </row>
    <row r="80" spans="4:11" x14ac:dyDescent="0.25">
      <c r="D80">
        <f>solve_for_c('True_Odds_Calculator_3-way'!A78,'True_Odds_Calculator_3-way'!B78,'True_Odds_Calculator_3-way'!C78,'Log_working_3-way'!B$1,'Log_working_3-way'!B$2)</f>
        <v>1.0406721001713923</v>
      </c>
      <c r="F80" s="6" t="e">
        <f>IF('Log_working_3-way'!D80="","",1/'True_Odds_Calculator_3-way'!N78+1/'True_Odds_Calculator_3-way'!O78+1/'True_Odds_Calculator_3-way'!#REF!-1)</f>
        <v>#REF!</v>
      </c>
      <c r="H80" s="6">
        <f>IF('Log_working_3-way'!$D80="","",'True_Odds_Calculator_3-way'!N78/'True_Odds_Calculator_3-way'!A78-1)</f>
        <v>12.206997421455901</v>
      </c>
      <c r="I80" s="6">
        <f>IF('Log_working_3-way'!$D80="","",'True_Odds_Calculator_3-way'!O78/'True_Odds_Calculator_3-way'!B78-1)</f>
        <v>9.0090231607751328</v>
      </c>
      <c r="J80" s="6" t="e">
        <f>IF('Log_working_3-way'!$D80="","",'True_Odds_Calculator_3-way'!#REF!/'True_Odds_Calculator_3-way'!C78-1)</f>
        <v>#REF!</v>
      </c>
      <c r="K80" s="6">
        <f>IF('Log_working_3-way'!$D80="","",1/'True_Odds_Calculator_3-way'!A78+1/'True_Odds_Calculator_3-way'!B78+1/'True_Odds_Calculator_3-way'!C78-1)</f>
        <v>4.3803863114295405E-2</v>
      </c>
    </row>
    <row r="81" spans="4:11" x14ac:dyDescent="0.25">
      <c r="D81">
        <f>solve_for_c('True_Odds_Calculator_3-way'!A79,'True_Odds_Calculator_3-way'!B79,'True_Odds_Calculator_3-way'!C79,'Log_working_3-way'!B$1,'Log_working_3-way'!B$2)</f>
        <v>1.0432790421258469</v>
      </c>
      <c r="F81" s="6" t="e">
        <f>IF('Log_working_3-way'!D81="","",1/'True_Odds_Calculator_3-way'!N79+1/'True_Odds_Calculator_3-way'!O79+1/'True_Odds_Calculator_3-way'!#REF!-1)</f>
        <v>#REF!</v>
      </c>
      <c r="H81" s="6">
        <f>IF('Log_working_3-way'!$D81="","",'True_Odds_Calculator_3-way'!N79/'True_Odds_Calculator_3-way'!A79-1)</f>
        <v>21.285003620899019</v>
      </c>
      <c r="I81" s="6">
        <f>IF('Log_working_3-way'!$D81="","",'True_Odds_Calculator_3-way'!O79/'True_Odds_Calculator_3-way'!B79-1)</f>
        <v>7.7156024511632975</v>
      </c>
      <c r="J81" s="6" t="e">
        <f>IF('Log_working_3-way'!$D81="","",'True_Odds_Calculator_3-way'!#REF!/'True_Odds_Calculator_3-way'!C79-1)</f>
        <v>#REF!</v>
      </c>
      <c r="K81" s="6">
        <f>IF('Log_working_3-way'!$D81="","",1/'True_Odds_Calculator_3-way'!A79+1/'True_Odds_Calculator_3-way'!B79+1/'True_Odds_Calculator_3-way'!C79-1)</f>
        <v>4.4946850805251071E-2</v>
      </c>
    </row>
    <row r="82" spans="4:11" x14ac:dyDescent="0.25">
      <c r="D82">
        <f>solve_for_c('True_Odds_Calculator_3-way'!A80,'True_Odds_Calculator_3-way'!B80,'True_Odds_Calculator_3-way'!C80,'Log_working_3-way'!B$1,'Log_working_3-way'!B$2)</f>
        <v>1.0402863983673583</v>
      </c>
      <c r="F82" s="6" t="e">
        <f>IF('Log_working_3-way'!D82="","",1/'True_Odds_Calculator_3-way'!N80+1/'True_Odds_Calculator_3-way'!O80+1/'True_Odds_Calculator_3-way'!#REF!-1)</f>
        <v>#REF!</v>
      </c>
      <c r="H82" s="6">
        <f>IF('Log_working_3-way'!$D82="","",'True_Odds_Calculator_3-way'!N80/'True_Odds_Calculator_3-way'!A80-1)</f>
        <v>10.022492425172352</v>
      </c>
      <c r="I82" s="6">
        <f>IF('Log_working_3-way'!$D82="","",'True_Odds_Calculator_3-way'!O80/'True_Odds_Calculator_3-way'!B80-1)</f>
        <v>8.0374315356561219</v>
      </c>
      <c r="J82" s="6" t="e">
        <f>IF('Log_working_3-way'!$D82="","",'True_Odds_Calculator_3-way'!#REF!/'True_Odds_Calculator_3-way'!C80-1)</f>
        <v>#REF!</v>
      </c>
      <c r="K82" s="6">
        <f>IF('Log_working_3-way'!$D82="","",1/'True_Odds_Calculator_3-way'!A80+1/'True_Odds_Calculator_3-way'!B80+1/'True_Odds_Calculator_3-way'!C80-1)</f>
        <v>4.3184811183635707E-2</v>
      </c>
    </row>
    <row r="83" spans="4:11" x14ac:dyDescent="0.25">
      <c r="D83">
        <f>solve_for_c('True_Odds_Calculator_3-way'!A81,'True_Odds_Calculator_3-way'!B81,'True_Odds_Calculator_3-way'!C81,'Log_working_3-way'!B$1,'Log_working_3-way'!B$2)</f>
        <v>1.0766058902800237</v>
      </c>
      <c r="F83" s="6" t="e">
        <f>IF('Log_working_3-way'!D83="","",1/'True_Odds_Calculator_3-way'!N81+1/'True_Odds_Calculator_3-way'!O81+1/'True_Odds_Calculator_3-way'!#REF!-1)</f>
        <v>#REF!</v>
      </c>
      <c r="H83" s="6">
        <f>IF('Log_working_3-way'!$D83="","",'True_Odds_Calculator_3-way'!N81/'True_Odds_Calculator_3-way'!A81-1)</f>
        <v>28.900265054381471</v>
      </c>
      <c r="I83" s="6">
        <f>IF('Log_working_3-way'!$D83="","",'True_Odds_Calculator_3-way'!O81/'True_Odds_Calculator_3-way'!B81-1)</f>
        <v>6.6019392390988827</v>
      </c>
      <c r="J83" s="6" t="e">
        <f>IF('Log_working_3-way'!$D83="","",'True_Odds_Calculator_3-way'!#REF!/'True_Odds_Calculator_3-way'!C81-1)</f>
        <v>#REF!</v>
      </c>
      <c r="K83" s="6">
        <f>IF('Log_working_3-way'!$D83="","",1/'True_Odds_Calculator_3-way'!A81+1/'True_Odds_Calculator_3-way'!B81+1/'True_Odds_Calculator_3-way'!C81-1)</f>
        <v>7.5091142759724061E-2</v>
      </c>
    </row>
    <row r="84" spans="4:11" x14ac:dyDescent="0.25">
      <c r="D84">
        <f>solve_for_c('True_Odds_Calculator_3-way'!A82,'True_Odds_Calculator_3-way'!B82,'True_Odds_Calculator_3-way'!C82,'Log_working_3-way'!B$1,'Log_working_3-way'!B$2)</f>
        <v>1.1218438321346313</v>
      </c>
      <c r="F84" s="6" t="e">
        <f>IF('Log_working_3-way'!D84="","",1/'True_Odds_Calculator_3-way'!N82+1/'True_Odds_Calculator_3-way'!O82+1/'True_Odds_Calculator_3-way'!#REF!-1)</f>
        <v>#REF!</v>
      </c>
      <c r="H84" s="6">
        <f>IF('Log_working_3-way'!$D84="","",'True_Odds_Calculator_3-way'!N82/'True_Odds_Calculator_3-way'!A82-1)</f>
        <v>60.247134196998317</v>
      </c>
      <c r="I84" s="6">
        <f>IF('Log_working_3-way'!$D84="","",'True_Odds_Calculator_3-way'!O82/'True_Odds_Calculator_3-way'!B82-1)</f>
        <v>2.2697253044375914</v>
      </c>
      <c r="J84" s="6" t="e">
        <f>IF('Log_working_3-way'!$D84="","",'True_Odds_Calculator_3-way'!#REF!/'True_Odds_Calculator_3-way'!C82-1)</f>
        <v>#REF!</v>
      </c>
      <c r="K84" s="6">
        <f>IF('Log_working_3-way'!$D84="","",1/'True_Odds_Calculator_3-way'!A82+1/'True_Odds_Calculator_3-way'!B82+1/'True_Odds_Calculator_3-way'!C82-1)</f>
        <v>7.9450262924574799E-2</v>
      </c>
    </row>
    <row r="85" spans="4:11" x14ac:dyDescent="0.25">
      <c r="D85">
        <f>solve_for_c('True_Odds_Calculator_3-way'!A83,'True_Odds_Calculator_3-way'!B83,'True_Odds_Calculator_3-way'!C83,'Log_working_3-way'!B$1,'Log_working_3-way'!B$2)</f>
        <v>1.0904971913491988</v>
      </c>
      <c r="F85" s="6" t="e">
        <f>IF('Log_working_3-way'!D85="","",1/'True_Odds_Calculator_3-way'!N83+1/'True_Odds_Calculator_3-way'!O83+1/'True_Odds_Calculator_3-way'!#REF!-1)</f>
        <v>#REF!</v>
      </c>
      <c r="H85" s="6">
        <f>IF('Log_working_3-way'!$D85="","",'True_Odds_Calculator_3-way'!N83/'True_Odds_Calculator_3-way'!A83-1)</f>
        <v>40.490777101465198</v>
      </c>
      <c r="I85" s="6">
        <f>IF('Log_working_3-way'!$D85="","",'True_Odds_Calculator_3-way'!O83/'True_Odds_Calculator_3-way'!B83-1)</f>
        <v>5.4005429304612571</v>
      </c>
      <c r="J85" s="6" t="e">
        <f>IF('Log_working_3-way'!$D85="","",'True_Odds_Calculator_3-way'!#REF!/'True_Odds_Calculator_3-way'!C83-1)</f>
        <v>#REF!</v>
      </c>
      <c r="K85" s="6">
        <f>IF('Log_working_3-way'!$D85="","",1/'True_Odds_Calculator_3-way'!A83+1/'True_Odds_Calculator_3-way'!B83+1/'True_Odds_Calculator_3-way'!C83-1)</f>
        <v>7.8894295674902803E-2</v>
      </c>
    </row>
    <row r="86" spans="4:11" x14ac:dyDescent="0.25">
      <c r="D86">
        <f>solve_for_c('True_Odds_Calculator_3-way'!A84,'True_Odds_Calculator_3-way'!B84,'True_Odds_Calculator_3-way'!C84,'Log_working_3-way'!B$1,'Log_working_3-way'!B$2)</f>
        <v>1.0405237441891526</v>
      </c>
      <c r="F86" s="6" t="e">
        <f>IF('Log_working_3-way'!D86="","",1/'True_Odds_Calculator_3-way'!N84+1/'True_Odds_Calculator_3-way'!O84+1/'True_Odds_Calculator_3-way'!#REF!-1)</f>
        <v>#REF!</v>
      </c>
      <c r="H86" s="6">
        <f>IF('Log_working_3-way'!$D86="","",'True_Odds_Calculator_3-way'!N84/'True_Odds_Calculator_3-way'!A84-1)</f>
        <v>7.9710437099593019</v>
      </c>
      <c r="I86" s="6">
        <f>IF('Log_working_3-way'!$D86="","",'True_Odds_Calculator_3-way'!O84/'True_Odds_Calculator_3-way'!B84-1)</f>
        <v>8.8051283524141954</v>
      </c>
      <c r="J86" s="6" t="e">
        <f>IF('Log_working_3-way'!$D86="","",'True_Odds_Calculator_3-way'!#REF!/'True_Odds_Calculator_3-way'!C84-1)</f>
        <v>#REF!</v>
      </c>
      <c r="K86" s="6">
        <f>IF('Log_working_3-way'!$D86="","",1/'True_Odds_Calculator_3-way'!A84+1/'True_Odds_Calculator_3-way'!B84+1/'True_Odds_Calculator_3-way'!C84-1)</f>
        <v>4.3397596192627175E-2</v>
      </c>
    </row>
    <row r="87" spans="4:11" x14ac:dyDescent="0.25">
      <c r="D87">
        <f>solve_for_c('True_Odds_Calculator_3-way'!A85,'True_Odds_Calculator_3-way'!B85,'True_Odds_Calculator_3-way'!C85,'Log_working_3-way'!B$1,'Log_working_3-way'!B$2)</f>
        <v>1.0687505186812871</v>
      </c>
      <c r="F87" s="6" t="e">
        <f>IF('Log_working_3-way'!D87="","",1/'True_Odds_Calculator_3-way'!N85+1/'True_Odds_Calculator_3-way'!O85+1/'True_Odds_Calculator_3-way'!#REF!-1)</f>
        <v>#REF!</v>
      </c>
      <c r="H87" s="6">
        <f>IF('Log_working_3-way'!$D87="","",'True_Odds_Calculator_3-way'!N85/'True_Odds_Calculator_3-way'!A85-1)</f>
        <v>18.67333086046726</v>
      </c>
      <c r="I87" s="6">
        <f>IF('Log_working_3-way'!$D87="","",'True_Odds_Calculator_3-way'!O85/'True_Odds_Calculator_3-way'!B85-1)</f>
        <v>8.3958931081234791</v>
      </c>
      <c r="J87" s="6" t="e">
        <f>IF('Log_working_3-way'!$D87="","",'True_Odds_Calculator_3-way'!#REF!/'True_Odds_Calculator_3-way'!C85-1)</f>
        <v>#REF!</v>
      </c>
      <c r="K87" s="6">
        <f>IF('Log_working_3-way'!$D87="","",1/'True_Odds_Calculator_3-way'!A85+1/'True_Odds_Calculator_3-way'!B85+1/'True_Odds_Calculator_3-way'!C85-1)</f>
        <v>7.1698491485888916E-2</v>
      </c>
    </row>
    <row r="88" spans="4:11" x14ac:dyDescent="0.25">
      <c r="D88">
        <f>solve_for_c('True_Odds_Calculator_3-way'!A86,'True_Odds_Calculator_3-way'!B86,'True_Odds_Calculator_3-way'!C86,'Log_working_3-way'!B$1,'Log_working_3-way'!B$2)</f>
        <v>1.1420003737085602</v>
      </c>
      <c r="F88" s="6" t="e">
        <f>IF('Log_working_3-way'!D88="","",1/'True_Odds_Calculator_3-way'!N86+1/'True_Odds_Calculator_3-way'!O86+1/'True_Odds_Calculator_3-way'!#REF!-1)</f>
        <v>#REF!</v>
      </c>
      <c r="H88" s="6">
        <f>IF('Log_working_3-way'!$D88="","",'True_Odds_Calculator_3-way'!N86/'True_Odds_Calculator_3-way'!A86-1)</f>
        <v>62.306800128905252</v>
      </c>
      <c r="I88" s="6">
        <f>IF('Log_working_3-way'!$D88="","",'True_Odds_Calculator_3-way'!O86/'True_Odds_Calculator_3-way'!B86-1)</f>
        <v>1.5919029448420643</v>
      </c>
      <c r="J88" s="6" t="e">
        <f>IF('Log_working_3-way'!$D88="","",'True_Odds_Calculator_3-way'!#REF!/'True_Odds_Calculator_3-way'!C86-1)</f>
        <v>#REF!</v>
      </c>
      <c r="K88" s="6">
        <f>IF('Log_working_3-way'!$D88="","",1/'True_Odds_Calculator_3-way'!A86+1/'True_Odds_Calculator_3-way'!B86+1/'True_Odds_Calculator_3-way'!C86-1)</f>
        <v>8.609180303378583E-2</v>
      </c>
    </row>
    <row r="89" spans="4:11" x14ac:dyDescent="0.25">
      <c r="D89">
        <f>solve_for_c('True_Odds_Calculator_3-way'!A87,'True_Odds_Calculator_3-way'!B87,'True_Odds_Calculator_3-way'!C87,'Log_working_3-way'!B$1,'Log_working_3-way'!B$2)</f>
        <v>1.0405754866471753</v>
      </c>
      <c r="F89" s="6" t="e">
        <f>IF('Log_working_3-way'!D89="","",1/'True_Odds_Calculator_3-way'!N87+1/'True_Odds_Calculator_3-way'!O87+1/'True_Odds_Calculator_3-way'!#REF!-1)</f>
        <v>#REF!</v>
      </c>
      <c r="H89" s="6">
        <f>IF('Log_working_3-way'!$D89="","",'True_Odds_Calculator_3-way'!N87/'True_Odds_Calculator_3-way'!A87-1)</f>
        <v>9.5083924139731231</v>
      </c>
      <c r="I89" s="6">
        <f>IF('Log_working_3-way'!$D89="","",'True_Odds_Calculator_3-way'!O87/'True_Odds_Calculator_3-way'!B87-1)</f>
        <v>6.8686334408092264</v>
      </c>
      <c r="J89" s="6" t="e">
        <f>IF('Log_working_3-way'!$D89="","",'True_Odds_Calculator_3-way'!#REF!/'True_Odds_Calculator_3-way'!C87-1)</f>
        <v>#REF!</v>
      </c>
      <c r="K89" s="6">
        <f>IF('Log_working_3-way'!$D89="","",1/'True_Odds_Calculator_3-way'!A87+1/'True_Odds_Calculator_3-way'!B87+1/'True_Odds_Calculator_3-way'!C87-1)</f>
        <v>4.3190693997584795E-2</v>
      </c>
    </row>
    <row r="90" spans="4:11" x14ac:dyDescent="0.25">
      <c r="D90">
        <f>solve_for_c('True_Odds_Calculator_3-way'!A88,'True_Odds_Calculator_3-way'!B88,'True_Odds_Calculator_3-way'!C88,'Log_working_3-way'!B$1,'Log_working_3-way'!B$2)</f>
        <v>1.0260818844635491</v>
      </c>
      <c r="F90" s="6" t="e">
        <f>IF('Log_working_3-way'!D90="","",1/'True_Odds_Calculator_3-way'!N88+1/'True_Odds_Calculator_3-way'!O88+1/'True_Odds_Calculator_3-way'!#REF!-1)</f>
        <v>#REF!</v>
      </c>
      <c r="H90" s="6">
        <f>IF('Log_working_3-way'!$D90="","",'True_Odds_Calculator_3-way'!N88/'True_Odds_Calculator_3-way'!A88-1)</f>
        <v>17.933087050415558</v>
      </c>
      <c r="I90" s="6">
        <f>IF('Log_working_3-way'!$D90="","",'True_Odds_Calculator_3-way'!O88/'True_Odds_Calculator_3-way'!B88-1)</f>
        <v>6.8851597332399299</v>
      </c>
      <c r="J90" s="6" t="e">
        <f>IF('Log_working_3-way'!$D90="","",'True_Odds_Calculator_3-way'!#REF!/'True_Odds_Calculator_3-way'!C88-1)</f>
        <v>#REF!</v>
      </c>
      <c r="K90" s="6">
        <f>IF('Log_working_3-way'!$D90="","",1/'True_Odds_Calculator_3-way'!A88+1/'True_Odds_Calculator_3-way'!B88+1/'True_Odds_Calculator_3-way'!C88-1)</f>
        <v>2.7681076158453166E-2</v>
      </c>
    </row>
    <row r="91" spans="4:11" x14ac:dyDescent="0.25">
      <c r="D91">
        <f>solve_for_c('True_Odds_Calculator_3-way'!A89,'True_Odds_Calculator_3-way'!B89,'True_Odds_Calculator_3-way'!C89,'Log_working_3-way'!B$1,'Log_working_3-way'!B$2)</f>
        <v>1.0418783142632708</v>
      </c>
      <c r="F91" s="6" t="e">
        <f>IF('Log_working_3-way'!D91="","",1/'True_Odds_Calculator_3-way'!N89+1/'True_Odds_Calculator_3-way'!O89+1/'True_Odds_Calculator_3-way'!#REF!-1)</f>
        <v>#REF!</v>
      </c>
      <c r="H91" s="6">
        <f>IF('Log_working_3-way'!$D91="","",'True_Odds_Calculator_3-way'!N89/'True_Odds_Calculator_3-way'!A89-1)</f>
        <v>15.959834968975855</v>
      </c>
      <c r="I91" s="6">
        <f>IF('Log_working_3-way'!$D91="","",'True_Odds_Calculator_3-way'!O89/'True_Odds_Calculator_3-way'!B89-1)</f>
        <v>7.7708855417498288</v>
      </c>
      <c r="J91" s="6" t="e">
        <f>IF('Log_working_3-way'!$D91="","",'True_Odds_Calculator_3-way'!#REF!/'True_Odds_Calculator_3-way'!C89-1)</f>
        <v>#REF!</v>
      </c>
      <c r="K91" s="6">
        <f>IF('Log_working_3-way'!$D91="","",1/'True_Odds_Calculator_3-way'!A89+1/'True_Odds_Calculator_3-way'!B89+1/'True_Odds_Calculator_3-way'!C89-1)</f>
        <v>4.4574990922533919E-2</v>
      </c>
    </row>
    <row r="92" spans="4:11" x14ac:dyDescent="0.25">
      <c r="D92">
        <f>solve_for_c('True_Odds_Calculator_3-way'!A90,'True_Odds_Calculator_3-way'!B90,'True_Odds_Calculator_3-way'!C90,'Log_working_3-way'!B$1,'Log_working_3-way'!B$2)</f>
        <v>1.0464201955615302</v>
      </c>
      <c r="F92" s="6" t="e">
        <f>IF('Log_working_3-way'!D92="","",1/'True_Odds_Calculator_3-way'!N90+1/'True_Odds_Calculator_3-way'!O90+1/'True_Odds_Calculator_3-way'!#REF!-1)</f>
        <v>#REF!</v>
      </c>
      <c r="H92" s="6">
        <f>IF('Log_working_3-way'!$D92="","",'True_Odds_Calculator_3-way'!N90/'True_Odds_Calculator_3-way'!A90-1)</f>
        <v>26.708333574690929</v>
      </c>
      <c r="I92" s="6">
        <f>IF('Log_working_3-way'!$D92="","",'True_Odds_Calculator_3-way'!O90/'True_Odds_Calculator_3-way'!B90-1)</f>
        <v>5.3348610460544634</v>
      </c>
      <c r="J92" s="6" t="e">
        <f>IF('Log_working_3-way'!$D92="","",'True_Odds_Calculator_3-way'!#REF!/'True_Odds_Calculator_3-way'!C90-1)</f>
        <v>#REF!</v>
      </c>
      <c r="K92" s="6">
        <f>IF('Log_working_3-way'!$D92="","",1/'True_Odds_Calculator_3-way'!A90+1/'True_Odds_Calculator_3-way'!B90+1/'True_Odds_Calculator_3-way'!C90-1)</f>
        <v>4.6592986108253465E-2</v>
      </c>
    </row>
    <row r="93" spans="4:11" x14ac:dyDescent="0.25">
      <c r="D93">
        <f>solve_for_c('True_Odds_Calculator_3-way'!A91,'True_Odds_Calculator_3-way'!B91,'True_Odds_Calculator_3-way'!C91,'Log_working_3-way'!B$1,'Log_working_3-way'!B$2)</f>
        <v>1.0512662751490782</v>
      </c>
      <c r="F93" s="6" t="e">
        <f>IF('Log_working_3-way'!D93="","",1/'True_Odds_Calculator_3-way'!N91+1/'True_Odds_Calculator_3-way'!O91+1/'True_Odds_Calculator_3-way'!#REF!-1)</f>
        <v>#REF!</v>
      </c>
      <c r="H93" s="6">
        <f>IF('Log_working_3-way'!$D93="","",'True_Odds_Calculator_3-way'!N91/'True_Odds_Calculator_3-way'!A91-1)</f>
        <v>16.32387129428222</v>
      </c>
      <c r="I93" s="6">
        <f>IF('Log_working_3-way'!$D93="","",'True_Odds_Calculator_3-way'!O91/'True_Odds_Calculator_3-way'!B91-1)</f>
        <v>9.74010802009402</v>
      </c>
      <c r="J93" s="6" t="e">
        <f>IF('Log_working_3-way'!$D93="","",'True_Odds_Calculator_3-way'!#REF!/'True_Odds_Calculator_3-way'!C91-1)</f>
        <v>#REF!</v>
      </c>
      <c r="K93" s="6">
        <f>IF('Log_working_3-way'!$D93="","",1/'True_Odds_Calculator_3-way'!A91+1/'True_Odds_Calculator_3-way'!B91+1/'True_Odds_Calculator_3-way'!C91-1)</f>
        <v>5.4467142191604978E-2</v>
      </c>
    </row>
    <row r="94" spans="4:11" x14ac:dyDescent="0.25">
      <c r="D94">
        <f>solve_for_c('True_Odds_Calculator_3-way'!A92,'True_Odds_Calculator_3-way'!B92,'True_Odds_Calculator_3-way'!C92,'Log_working_3-way'!B$1,'Log_working_3-way'!B$2)</f>
        <v>1.0504807440401775</v>
      </c>
      <c r="F94" s="6" t="e">
        <f>IF('Log_working_3-way'!D94="","",1/'True_Odds_Calculator_3-way'!N92+1/'True_Odds_Calculator_3-way'!O92+1/'True_Odds_Calculator_3-way'!#REF!-1)</f>
        <v>#REF!</v>
      </c>
      <c r="H94" s="6">
        <f>IF('Log_working_3-way'!$D94="","",'True_Odds_Calculator_3-way'!N92/'True_Odds_Calculator_3-way'!A92-1)</f>
        <v>15.212419362513913</v>
      </c>
      <c r="I94" s="6">
        <f>IF('Log_working_3-way'!$D94="","",'True_Odds_Calculator_3-way'!O92/'True_Odds_Calculator_3-way'!B92-1)</f>
        <v>7.7378460486585947</v>
      </c>
      <c r="J94" s="6" t="e">
        <f>IF('Log_working_3-way'!$D94="","",'True_Odds_Calculator_3-way'!#REF!/'True_Odds_Calculator_3-way'!C92-1)</f>
        <v>#REF!</v>
      </c>
      <c r="K94" s="6">
        <f>IF('Log_working_3-way'!$D94="","",1/'True_Odds_Calculator_3-way'!A92+1/'True_Odds_Calculator_3-way'!B92+1/'True_Odds_Calculator_3-way'!C92-1)</f>
        <v>5.3773491792002304E-2</v>
      </c>
    </row>
    <row r="95" spans="4:11" x14ac:dyDescent="0.25">
      <c r="D95">
        <f>solve_for_c('True_Odds_Calculator_3-way'!A93,'True_Odds_Calculator_3-way'!B93,'True_Odds_Calculator_3-way'!C93,'Log_working_3-way'!B$1,'Log_working_3-way'!B$2)</f>
        <v>1.040684494360852</v>
      </c>
      <c r="F95" s="6" t="e">
        <f>IF('Log_working_3-way'!D95="","",1/'True_Odds_Calculator_3-way'!N93+1/'True_Odds_Calculator_3-way'!O93+1/'True_Odds_Calculator_3-way'!#REF!-1)</f>
        <v>#REF!</v>
      </c>
      <c r="H95" s="6">
        <f>IF('Log_working_3-way'!$D95="","",'True_Odds_Calculator_3-way'!N93/'True_Odds_Calculator_3-way'!A93-1)</f>
        <v>12.919370582449034</v>
      </c>
      <c r="I95" s="6">
        <f>IF('Log_working_3-way'!$D95="","",'True_Odds_Calculator_3-way'!O93/'True_Odds_Calculator_3-way'!B93-1)</f>
        <v>7.1214568271862202</v>
      </c>
      <c r="J95" s="6" t="e">
        <f>IF('Log_working_3-way'!$D95="","",'True_Odds_Calculator_3-way'!#REF!/'True_Odds_Calculator_3-way'!C93-1)</f>
        <v>#REF!</v>
      </c>
      <c r="K95" s="6">
        <f>IF('Log_working_3-way'!$D95="","",1/'True_Odds_Calculator_3-way'!A93+1/'True_Odds_Calculator_3-way'!B93+1/'True_Odds_Calculator_3-way'!C93-1)</f>
        <v>4.3594949187720555E-2</v>
      </c>
    </row>
    <row r="96" spans="4:11" x14ac:dyDescent="0.25">
      <c r="D96">
        <f>solve_for_c('True_Odds_Calculator_3-way'!A94,'True_Odds_Calculator_3-way'!B94,'True_Odds_Calculator_3-way'!C94,'Log_working_3-way'!B$1,'Log_working_3-way'!B$2)</f>
        <v>1.0852635306823453</v>
      </c>
      <c r="F96" s="6" t="e">
        <f>IF('Log_working_3-way'!D96="","",1/'True_Odds_Calculator_3-way'!N94+1/'True_Odds_Calculator_3-way'!O94+1/'True_Odds_Calculator_3-way'!#REF!-1)</f>
        <v>#REF!</v>
      </c>
      <c r="H96" s="6">
        <f>IF('Log_working_3-way'!$D96="","",'True_Odds_Calculator_3-way'!N94/'True_Odds_Calculator_3-way'!A94-1)</f>
        <v>55.988539624456628</v>
      </c>
      <c r="I96" s="6">
        <f>IF('Log_working_3-way'!$D96="","",'True_Odds_Calculator_3-way'!O94/'True_Odds_Calculator_3-way'!B94-1)</f>
        <v>1.7059734748521471</v>
      </c>
      <c r="J96" s="6" t="e">
        <f>IF('Log_working_3-way'!$D96="","",'True_Odds_Calculator_3-way'!#REF!/'True_Odds_Calculator_3-way'!C94-1)</f>
        <v>#REF!</v>
      </c>
      <c r="K96" s="6">
        <f>IF('Log_working_3-way'!$D96="","",1/'True_Odds_Calculator_3-way'!A94+1/'True_Odds_Calculator_3-way'!B94+1/'True_Odds_Calculator_3-way'!C94-1)</f>
        <v>5.9853458109272006E-2</v>
      </c>
    </row>
    <row r="97" spans="4:11" x14ac:dyDescent="0.25">
      <c r="D97">
        <f>solve_for_c('True_Odds_Calculator_3-way'!A95,'True_Odds_Calculator_3-way'!B95,'True_Odds_Calculator_3-way'!C95,'Log_working_3-way'!B$1,'Log_working_3-way'!B$2)</f>
        <v>1.0917075861717205</v>
      </c>
      <c r="F97" s="6" t="e">
        <f>IF('Log_working_3-way'!D97="","",1/'True_Odds_Calculator_3-way'!N95+1/'True_Odds_Calculator_3-way'!O95+1/'True_Odds_Calculator_3-way'!#REF!-1)</f>
        <v>#REF!</v>
      </c>
      <c r="H97" s="6">
        <f>IF('Log_working_3-way'!$D97="","",'True_Odds_Calculator_3-way'!N95/'True_Odds_Calculator_3-way'!A95-1)</f>
        <v>72.020201633823135</v>
      </c>
      <c r="I97" s="6">
        <f>IF('Log_working_3-way'!$D97="","",'True_Odds_Calculator_3-way'!O95/'True_Odds_Calculator_3-way'!B95-1)</f>
        <v>0.12607513306036777</v>
      </c>
      <c r="J97" s="6" t="e">
        <f>IF('Log_working_3-way'!$D97="","",'True_Odds_Calculator_3-way'!#REF!/'True_Odds_Calculator_3-way'!C95-1)</f>
        <v>#REF!</v>
      </c>
      <c r="K97" s="6">
        <f>IF('Log_working_3-way'!$D97="","",1/'True_Odds_Calculator_3-way'!A95+1/'True_Odds_Calculator_3-way'!B95+1/'True_Odds_Calculator_3-way'!C95-1)</f>
        <v>4.3795571204057859E-2</v>
      </c>
    </row>
    <row r="98" spans="4:11" x14ac:dyDescent="0.25">
      <c r="D98">
        <f>solve_for_c('True_Odds_Calculator_3-way'!A96,'True_Odds_Calculator_3-way'!B96,'True_Odds_Calculator_3-way'!C96,'Log_working_3-way'!B$1,'Log_working_3-way'!B$2)</f>
        <v>1.0319704271177934</v>
      </c>
      <c r="F98" s="6" t="e">
        <f>IF('Log_working_3-way'!D98="","",1/'True_Odds_Calculator_3-way'!N96+1/'True_Odds_Calculator_3-way'!O96+1/'True_Odds_Calculator_3-way'!#REF!-1)</f>
        <v>#REF!</v>
      </c>
      <c r="H98" s="6">
        <f>IF('Log_working_3-way'!$D98="","",'True_Odds_Calculator_3-way'!N96/'True_Odds_Calculator_3-way'!A96-1)</f>
        <v>20.523015620505852</v>
      </c>
      <c r="I98" s="6">
        <f>IF('Log_working_3-way'!$D98="","",'True_Odds_Calculator_3-way'!O96/'True_Odds_Calculator_3-way'!B96-1)</f>
        <v>6.2720152573104526</v>
      </c>
      <c r="J98" s="6" t="e">
        <f>IF('Log_working_3-way'!$D98="","",'True_Odds_Calculator_3-way'!#REF!/'True_Odds_Calculator_3-way'!C96-1)</f>
        <v>#REF!</v>
      </c>
      <c r="K98" s="6">
        <f>IF('Log_working_3-way'!$D98="","",1/'True_Odds_Calculator_3-way'!A96+1/'True_Odds_Calculator_3-way'!B96+1/'True_Odds_Calculator_3-way'!C96-1)</f>
        <v>3.3506652043920448E-2</v>
      </c>
    </row>
    <row r="99" spans="4:11" x14ac:dyDescent="0.25">
      <c r="D99">
        <f>solve_for_c('True_Odds_Calculator_3-way'!A97,'True_Odds_Calculator_3-way'!B97,'True_Odds_Calculator_3-way'!C97,'Log_working_3-way'!B$1,'Log_working_3-way'!B$2)</f>
        <v>1.0317646838758776</v>
      </c>
      <c r="F99" s="6" t="e">
        <f>IF('Log_working_3-way'!D99="","",1/'True_Odds_Calculator_3-way'!N97+1/'True_Odds_Calculator_3-way'!O97+1/'True_Odds_Calculator_3-way'!#REF!-1)</f>
        <v>#REF!</v>
      </c>
      <c r="H99" s="6">
        <f>IF('Log_working_3-way'!$D99="","",'True_Odds_Calculator_3-way'!N97/'True_Odds_Calculator_3-way'!A97-1)</f>
        <v>7.1619953824314369</v>
      </c>
      <c r="I99" s="6">
        <f>IF('Log_working_3-way'!$D99="","",'True_Odds_Calculator_3-way'!O97/'True_Odds_Calculator_3-way'!B97-1)</f>
        <v>6.3209136040927225</v>
      </c>
      <c r="J99" s="6" t="e">
        <f>IF('Log_working_3-way'!$D99="","",'True_Odds_Calculator_3-way'!#REF!/'True_Odds_Calculator_3-way'!C97-1)</f>
        <v>#REF!</v>
      </c>
      <c r="K99" s="6">
        <f>IF('Log_working_3-way'!$D99="","",1/'True_Odds_Calculator_3-way'!A97+1/'True_Odds_Calculator_3-way'!B97+1/'True_Odds_Calculator_3-way'!C97-1)</f>
        <v>3.3498672179807398E-2</v>
      </c>
    </row>
    <row r="100" spans="4:11" x14ac:dyDescent="0.25">
      <c r="D100">
        <f>solve_for_c('True_Odds_Calculator_3-way'!A98,'True_Odds_Calculator_3-way'!B98,'True_Odds_Calculator_3-way'!C98,'Log_working_3-way'!B$1,'Log_working_3-way'!B$2)</f>
        <v>1.0309714335950324</v>
      </c>
      <c r="F100" s="6" t="e">
        <f>IF('Log_working_3-way'!D100="","",1/'True_Odds_Calculator_3-way'!N98+1/'True_Odds_Calculator_3-way'!O98+1/'True_Odds_Calculator_3-way'!#REF!-1)</f>
        <v>#REF!</v>
      </c>
      <c r="H100" s="6">
        <f>IF('Log_working_3-way'!$D100="","",'True_Odds_Calculator_3-way'!N98/'True_Odds_Calculator_3-way'!A98-1)</f>
        <v>12.540081452188051</v>
      </c>
      <c r="I100" s="6">
        <f>IF('Log_working_3-way'!$D100="","",'True_Odds_Calculator_3-way'!O98/'True_Odds_Calculator_3-way'!B98-1)</f>
        <v>5.8859979100763882</v>
      </c>
      <c r="J100" s="6" t="e">
        <f>IF('Log_working_3-way'!$D100="","",'True_Odds_Calculator_3-way'!#REF!/'True_Odds_Calculator_3-way'!C98-1)</f>
        <v>#REF!</v>
      </c>
      <c r="K100" s="6">
        <f>IF('Log_working_3-way'!$D100="","",1/'True_Odds_Calculator_3-way'!A98+1/'True_Odds_Calculator_3-way'!B98+1/'True_Odds_Calculator_3-way'!C98-1)</f>
        <v>3.3141422735127213E-2</v>
      </c>
    </row>
    <row r="101" spans="4:11" x14ac:dyDescent="0.25">
      <c r="D101">
        <f>solve_for_c('True_Odds_Calculator_3-way'!A99,'True_Odds_Calculator_3-way'!B99,'True_Odds_Calculator_3-way'!C99,'Log_working_3-way'!B$1,'Log_working_3-way'!B$2)</f>
        <v>1.0325592919921509</v>
      </c>
      <c r="F101" s="6" t="e">
        <f>IF('Log_working_3-way'!D101="","",1/'True_Odds_Calculator_3-way'!N99+1/'True_Odds_Calculator_3-way'!O99+1/'True_Odds_Calculator_3-way'!#REF!-1)</f>
        <v>#REF!</v>
      </c>
      <c r="H101" s="6">
        <f>IF('Log_working_3-way'!$D101="","",'True_Odds_Calculator_3-way'!N99/'True_Odds_Calculator_3-way'!A99-1)</f>
        <v>8.7513695690971414</v>
      </c>
      <c r="I101" s="6">
        <f>IF('Log_working_3-way'!$D101="","",'True_Odds_Calculator_3-way'!O99/'True_Odds_Calculator_3-way'!B99-1)</f>
        <v>6.5075429698222704</v>
      </c>
      <c r="J101" s="6" t="e">
        <f>IF('Log_working_3-way'!$D101="","",'True_Odds_Calculator_3-way'!#REF!/'True_Odds_Calculator_3-way'!C99-1)</f>
        <v>#REF!</v>
      </c>
      <c r="K101" s="6">
        <f>IF('Log_working_3-way'!$D101="","",1/'True_Odds_Calculator_3-way'!A99+1/'True_Odds_Calculator_3-way'!B99+1/'True_Odds_Calculator_3-way'!C99-1)</f>
        <v>3.4608340721813846E-2</v>
      </c>
    </row>
    <row r="102" spans="4:11" x14ac:dyDescent="0.25">
      <c r="D102">
        <f>solve_for_c('True_Odds_Calculator_3-way'!A100,'True_Odds_Calculator_3-way'!B100,'True_Odds_Calculator_3-way'!C100,'Log_working_3-way'!B$1,'Log_working_3-way'!B$2)</f>
        <v>1.0290572001100122</v>
      </c>
      <c r="F102" s="6" t="e">
        <f>IF('Log_working_3-way'!D102="","",1/'True_Odds_Calculator_3-way'!N100+1/'True_Odds_Calculator_3-way'!O100+1/'True_Odds_Calculator_3-way'!#REF!-1)</f>
        <v>#REF!</v>
      </c>
      <c r="H102" s="6">
        <f>IF('Log_working_3-way'!$D102="","",'True_Odds_Calculator_3-way'!N100/'True_Odds_Calculator_3-way'!A100-1)</f>
        <v>22.713045691179406</v>
      </c>
      <c r="I102" s="6">
        <f>IF('Log_working_3-way'!$D102="","",'True_Odds_Calculator_3-way'!O100/'True_Odds_Calculator_3-way'!B100-1)</f>
        <v>5.5961804660396108</v>
      </c>
      <c r="J102" s="6" t="e">
        <f>IF('Log_working_3-way'!$D102="","",'True_Odds_Calculator_3-way'!#REF!/'True_Odds_Calculator_3-way'!C100-1)</f>
        <v>#REF!</v>
      </c>
      <c r="K102" s="6">
        <f>IF('Log_working_3-way'!$D102="","",1/'True_Odds_Calculator_3-way'!A100+1/'True_Odds_Calculator_3-way'!B100+1/'True_Odds_Calculator_3-way'!C100-1)</f>
        <v>3.0118713434346356E-2</v>
      </c>
    </row>
    <row r="103" spans="4:11" x14ac:dyDescent="0.25">
      <c r="D103">
        <f>solve_for_c('True_Odds_Calculator_3-way'!A101,'True_Odds_Calculator_3-way'!B101,'True_Odds_Calculator_3-way'!C101,'Log_working_3-way'!B$1,'Log_working_3-way'!B$2)</f>
        <v>1.0545490302800289</v>
      </c>
      <c r="F103" s="6" t="e">
        <f>IF('Log_working_3-way'!D103="","",1/'True_Odds_Calculator_3-way'!N101+1/'True_Odds_Calculator_3-way'!O101+1/'True_Odds_Calculator_3-way'!#REF!-1)</f>
        <v>#REF!</v>
      </c>
      <c r="H103" s="6">
        <f>IF('Log_working_3-way'!$D103="","",'True_Odds_Calculator_3-way'!N101/'True_Odds_Calculator_3-way'!A101-1)</f>
        <v>37.772700602366058</v>
      </c>
      <c r="I103" s="6">
        <f>IF('Log_working_3-way'!$D103="","",'True_Odds_Calculator_3-way'!O101/'True_Odds_Calculator_3-way'!B101-1)</f>
        <v>5.4294936884729141</v>
      </c>
      <c r="J103" s="6" t="e">
        <f>IF('Log_working_3-way'!$D103="","",'True_Odds_Calculator_3-way'!#REF!/'True_Odds_Calculator_3-way'!C101-1)</f>
        <v>#REF!</v>
      </c>
      <c r="K103" s="6">
        <f>IF('Log_working_3-way'!$D103="","",1/'True_Odds_Calculator_3-way'!A101+1/'True_Odds_Calculator_3-way'!B101+1/'True_Odds_Calculator_3-way'!C101-1)</f>
        <v>4.9121956556222424E-2</v>
      </c>
    </row>
    <row r="104" spans="4:11" x14ac:dyDescent="0.25">
      <c r="D104">
        <f>solve_for_c('True_Odds_Calculator_3-way'!A102,'True_Odds_Calculator_3-way'!B102,'True_Odds_Calculator_3-way'!C102,'Log_working_3-way'!B$1,'Log_working_3-way'!B$2)</f>
        <v>1.0298147588194217</v>
      </c>
      <c r="F104" s="6" t="e">
        <f>IF('Log_working_3-way'!D104="","",1/'True_Odds_Calculator_3-way'!N102+1/'True_Odds_Calculator_3-way'!O102+1/'True_Odds_Calculator_3-way'!#REF!-1)</f>
        <v>#REF!</v>
      </c>
      <c r="H104" s="6">
        <f>IF('Log_working_3-way'!$D104="","",'True_Odds_Calculator_3-way'!N102/'True_Odds_Calculator_3-way'!A102-1)</f>
        <v>8.0947093550188516</v>
      </c>
      <c r="I104" s="6">
        <f>IF('Log_working_3-way'!$D104="","",'True_Odds_Calculator_3-way'!O102/'True_Odds_Calculator_3-way'!B102-1)</f>
        <v>8.618459049388326</v>
      </c>
      <c r="J104" s="6" t="e">
        <f>IF('Log_working_3-way'!$D104="","",'True_Odds_Calculator_3-way'!#REF!/'True_Odds_Calculator_3-way'!C102-1)</f>
        <v>#REF!</v>
      </c>
      <c r="K104" s="6">
        <f>IF('Log_working_3-way'!$D104="","",1/'True_Odds_Calculator_3-way'!A102+1/'True_Odds_Calculator_3-way'!B102+1/'True_Odds_Calculator_3-way'!C102-1)</f>
        <v>3.2041945080650613E-2</v>
      </c>
    </row>
    <row r="105" spans="4:11" x14ac:dyDescent="0.25">
      <c r="D105">
        <f>solve_for_c('True_Odds_Calculator_3-way'!A103,'True_Odds_Calculator_3-way'!B103,'True_Odds_Calculator_3-way'!C103,'Log_working_3-way'!B$1,'Log_working_3-way'!B$2)</f>
        <v>1.0582408516159565</v>
      </c>
      <c r="F105" s="6" t="e">
        <f>IF('Log_working_3-way'!D105="","",1/'True_Odds_Calculator_3-way'!N103+1/'True_Odds_Calculator_3-way'!O103+1/'True_Odds_Calculator_3-way'!#REF!-1)</f>
        <v>#REF!</v>
      </c>
      <c r="H105" s="6">
        <f>IF('Log_working_3-way'!$D105="","",'True_Odds_Calculator_3-way'!N103/'True_Odds_Calculator_3-way'!A103-1)</f>
        <v>43.318932638134029</v>
      </c>
      <c r="I105" s="6">
        <f>IF('Log_working_3-way'!$D105="","",'True_Odds_Calculator_3-way'!O103/'True_Odds_Calculator_3-way'!B103-1)</f>
        <v>4.5826527296475783</v>
      </c>
      <c r="J105" s="6" t="e">
        <f>IF('Log_working_3-way'!$D105="","",'True_Odds_Calculator_3-way'!#REF!/'True_Odds_Calculator_3-way'!C103-1)</f>
        <v>#REF!</v>
      </c>
      <c r="K105" s="6">
        <f>IF('Log_working_3-way'!$D105="","",1/'True_Odds_Calculator_3-way'!A103+1/'True_Odds_Calculator_3-way'!B103+1/'True_Odds_Calculator_3-way'!C103-1)</f>
        <v>4.917366872508655E-2</v>
      </c>
    </row>
    <row r="106" spans="4:11" x14ac:dyDescent="0.25">
      <c r="D106">
        <f>solve_for_c('True_Odds_Calculator_3-way'!A104,'True_Odds_Calculator_3-way'!B104,'True_Odds_Calculator_3-way'!C104,'Log_working_3-way'!B$1,'Log_working_3-way'!B$2)</f>
        <v>1.0710903147370265</v>
      </c>
      <c r="F106" s="6" t="e">
        <f>IF('Log_working_3-way'!D106="","",1/'True_Odds_Calculator_3-way'!N104+1/'True_Odds_Calculator_3-way'!O104+1/'True_Odds_Calculator_3-way'!#REF!-1)</f>
        <v>#REF!</v>
      </c>
      <c r="H106" s="6">
        <f>IF('Log_working_3-way'!$D106="","",'True_Odds_Calculator_3-way'!N104/'True_Odds_Calculator_3-way'!A104-1)</f>
        <v>52.08409613553652</v>
      </c>
      <c r="I106" s="6">
        <f>IF('Log_working_3-way'!$D106="","",'True_Odds_Calculator_3-way'!O104/'True_Odds_Calculator_3-way'!B104-1)</f>
        <v>2.3426546529257446</v>
      </c>
      <c r="J106" s="6" t="e">
        <f>IF('Log_working_3-way'!$D106="","",'True_Odds_Calculator_3-way'!#REF!/'True_Odds_Calculator_3-way'!C104-1)</f>
        <v>#REF!</v>
      </c>
      <c r="K106" s="6">
        <f>IF('Log_working_3-way'!$D106="","",1/'True_Odds_Calculator_3-way'!A104+1/'True_Odds_Calculator_3-way'!B104+1/'True_Odds_Calculator_3-way'!C104-1)</f>
        <v>5.3151799199796956E-2</v>
      </c>
    </row>
    <row r="107" spans="4:11" x14ac:dyDescent="0.25">
      <c r="D107">
        <f>solve_for_c('True_Odds_Calculator_3-way'!A105,'True_Odds_Calculator_3-way'!B105,'True_Odds_Calculator_3-way'!C105,'Log_working_3-way'!B$1,'Log_working_3-way'!B$2)</f>
        <v>1.0423708439427897</v>
      </c>
      <c r="F107" s="6" t="e">
        <f>IF('Log_working_3-way'!D107="","",1/'True_Odds_Calculator_3-way'!N105+1/'True_Odds_Calculator_3-way'!O105+1/'True_Odds_Calculator_3-way'!#REF!-1)</f>
        <v>#REF!</v>
      </c>
      <c r="H107" s="6">
        <f>IF('Log_working_3-way'!$D107="","",'True_Odds_Calculator_3-way'!N105/'True_Odds_Calculator_3-way'!A105-1)</f>
        <v>16.397171529337381</v>
      </c>
      <c r="I107" s="6">
        <f>IF('Log_working_3-way'!$D107="","",'True_Odds_Calculator_3-way'!O105/'True_Odds_Calculator_3-way'!B105-1)</f>
        <v>9.2141261753454931</v>
      </c>
      <c r="J107" s="6" t="e">
        <f>IF('Log_working_3-way'!$D107="","",'True_Odds_Calculator_3-way'!#REF!/'True_Odds_Calculator_3-way'!C105-1)</f>
        <v>#REF!</v>
      </c>
      <c r="K107" s="6">
        <f>IF('Log_working_3-way'!$D107="","",1/'True_Odds_Calculator_3-way'!A105+1/'True_Odds_Calculator_3-way'!B105+1/'True_Odds_Calculator_3-way'!C105-1)</f>
        <v>4.5140043279157105E-2</v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2.2999999999999998</v>
      </c>
      <c r="B2" s="4">
        <f>IF('True_Odds_Calculator_3-way'!B3="","",'True_Odds_Calculator_3-way'!B3)</f>
        <v>3.7</v>
      </c>
      <c r="C2" s="4">
        <f>IF('True_Odds_Calculator_3-way'!C3="","",'True_Odds_Calculator_3-way'!C3)</f>
        <v>3.04</v>
      </c>
      <c r="D2" s="9">
        <f>(K2/(AR2+K2-(AR2*K2)))</f>
        <v>0.42213933660481739</v>
      </c>
      <c r="E2" s="9">
        <f>(L2/(AR2+L2-(AR2*L2)))</f>
        <v>0.26020856096845446</v>
      </c>
      <c r="F2" s="9">
        <f>(M2/(AR2+M2-(AR2*M2)))</f>
        <v>0.3176521024267282</v>
      </c>
      <c r="G2" s="9">
        <f>AR2</f>
        <v>1.0529892953989315</v>
      </c>
      <c r="H2" s="9">
        <f>IF(A2="","",1/D2)</f>
        <v>2.3688860840186106</v>
      </c>
      <c r="I2" s="9">
        <f>IF(B2="","",1/E2)</f>
        <v>3.8430710975771154</v>
      </c>
      <c r="J2" s="9">
        <f>IF(C2="","",1/F2)</f>
        <v>3.1480981626138198</v>
      </c>
      <c r="K2" s="11">
        <f>1/A2</f>
        <v>0.43478260869565222</v>
      </c>
      <c r="L2" s="11">
        <f>1/B2</f>
        <v>0.27027027027027023</v>
      </c>
      <c r="M2" s="11">
        <f>1/C2</f>
        <v>0.32894736842105265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-0.27677964005195121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0.23347145772775066</v>
      </c>
      <c r="Q2" s="11">
        <f>2*'OddsRatio_working_3-way'!K2*'OddsRatio_working_3-way'!L2*'OddsRatio_working_3-way'!M2</f>
        <v>7.7308429711175713E-2</v>
      </c>
      <c r="R2" s="11">
        <f>O2/N2</f>
        <v>0</v>
      </c>
      <c r="S2" s="11">
        <f>P2/N2</f>
        <v>-0.84352829450868694</v>
      </c>
      <c r="T2" s="11">
        <f>Q2/N2</f>
        <v>-0.27931400480420093</v>
      </c>
      <c r="U2" s="11">
        <f>'OddsRatio_working_3-way'!S2-'OddsRatio_working_3-way'!R2^2/3</f>
        <v>-0.84352829450868694</v>
      </c>
      <c r="V2" s="11">
        <f>'OddsRatio_working_3-way'!S2*'OddsRatio_working_3-way'!R2/3-2*'OddsRatio_working_3-way'!R2^3/27-'OddsRatio_working_3-way'!T2</f>
        <v>0.27931400480420093</v>
      </c>
      <c r="W2" s="11">
        <f>'OddsRatio_working_3-way'!V2^2+4*'OddsRatio_working_3-way'!U2^3/27</f>
        <v>-1.0902813960510419E-2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0.14909655197243127</v>
      </c>
      <c r="Y2" s="11">
        <f>IF('OddsRatio_working_3-way'!W2&gt;=0,IF('OddsRatio_working_3-way'!V2+SQRT('OddsRatio_working_3-way'!W2)&gt;0,0,PI()),ACOS('OddsRatio_working_3-way'!V2/(2*'OddsRatio_working_3-way'!X2)))</f>
        <v>0.35774636396624038</v>
      </c>
      <c r="Z2" s="11">
        <f>'OddsRatio_working_3-way'!X2^(1/3)*COS('OddsRatio_working_3-way'!Y2/3)</f>
        <v>0.52649464769946575</v>
      </c>
      <c r="AA2" s="11">
        <f>'OddsRatio_working_3-way'!X2^(1/3)*COS(('OddsRatio_working_3-way'!Y2+2*PI())/3)</f>
        <v>-0.31787893635598491</v>
      </c>
      <c r="AB2" s="11">
        <f>'OddsRatio_working_3-way'!X2^(1/3)*COS(('OddsRatio_working_3-way'!Y2+4*PI())/3)</f>
        <v>-0.208615711343481</v>
      </c>
      <c r="AC2" s="11">
        <f>'OddsRatio_working_3-way'!X2^(1/3)*SIN('OddsRatio_working_3-way'!Y2/3)</f>
        <v>6.3083152373495863E-2</v>
      </c>
      <c r="AD2" s="11">
        <f>'OddsRatio_working_3-way'!X2^(1/3)*SIN(('OddsRatio_working_3-way'!Y2+2*PI())/3)</f>
        <v>0.42441616367752771</v>
      </c>
      <c r="AE2" s="11">
        <f>'OddsRatio_working_3-way'!X2^(1/3)*SIN(('OddsRatio_working_3-way'!Y2+4*PI())/3)</f>
        <v>-0.48749931605102348</v>
      </c>
      <c r="AF2" s="11">
        <f>-'OddsRatio_working_3-way'!U2/(3*'OddsRatio_working_3-way'!X2^(1/3))*COS(('OddsRatio_working_3-way'!Y2)/3)</f>
        <v>0.52649464769946575</v>
      </c>
      <c r="AG2" s="11">
        <f>-'OddsRatio_working_3-way'!U2/(3*'OddsRatio_working_3-way'!X2^(1/3))*COS(('OddsRatio_working_3-way'!Y2+2*PI())/3)</f>
        <v>-0.31787893635598491</v>
      </c>
      <c r="AH2" s="11">
        <f>-'OddsRatio_working_3-way'!U2/(3*'OddsRatio_working_3-way'!X2^(1/3))*COS(('OddsRatio_working_3-way'!Y2+4*PI())/3)</f>
        <v>-0.208615711343481</v>
      </c>
      <c r="AI2" s="11">
        <f>'OddsRatio_working_3-way'!U2/(3*'OddsRatio_working_3-way'!X2^(1/3))*SIN(('OddsRatio_working_3-way'!Y2)/3)</f>
        <v>-6.3083152373495863E-2</v>
      </c>
      <c r="AJ2" s="11">
        <f>'OddsRatio_working_3-way'!U2/(3*'OddsRatio_working_3-way'!X2^(1/3))*SIN(('OddsRatio_working_3-way'!Y2+2*PI())/3)</f>
        <v>-0.42441616367752771</v>
      </c>
      <c r="AK2" s="11">
        <f>'OddsRatio_working_3-way'!U2/(3*'OddsRatio_working_3-way'!X2^(1/3))*SIN(('OddsRatio_working_3-way'!Y2+4*PI())/3)</f>
        <v>0.48749931605102348</v>
      </c>
      <c r="AL2" s="11">
        <f>'OddsRatio_working_3-way'!Z2+'OddsRatio_working_3-way'!AF2</f>
        <v>1.0529892953989315</v>
      </c>
      <c r="AM2" s="11">
        <f>'OddsRatio_working_3-way'!AA2+'OddsRatio_working_3-way'!AG2</f>
        <v>-0.63575787271196982</v>
      </c>
      <c r="AN2" s="11">
        <f>'OddsRatio_working_3-way'!AB2+'OddsRatio_working_3-way'!AH2</f>
        <v>-0.41723142268696201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1.0529892953989315</v>
      </c>
      <c r="AS2" s="11">
        <f>IF(('OddsRatio_working_3-way'!X2=0),IF(Q2&gt;0,-Q2^(1/3),(-Q2)^(1/3)),'OddsRatio_working_3-way'!AM2-'OddsRatio_working_3-way'!R2/3)</f>
        <v>-0.63575787271196982</v>
      </c>
      <c r="AT2" s="11">
        <f>IF(('OddsRatio_working_3-way'!X2=0),IF(Q2&gt;0,-Q2^(1/3),(-Q2)^(1/3)),'OddsRatio_working_3-way'!AN2-'OddsRatio_working_3-way'!R2/3)</f>
        <v>-0.41723142268696201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1.79</v>
      </c>
      <c r="B3" s="4">
        <f>IF('True_Odds_Calculator_3-way'!B4="","",'True_Odds_Calculator_3-way'!B4)</f>
        <v>3.92</v>
      </c>
      <c r="C3" s="4">
        <f>IF('True_Odds_Calculator_3-way'!C4="","",'True_Odds_Calculator_3-way'!C4)</f>
        <v>4.51</v>
      </c>
      <c r="D3" s="9">
        <f t="shared" ref="D3" si="0">(K3/(AR3+K3-(AR3*K3)))</f>
        <v>0.54413431305178794</v>
      </c>
      <c r="E3" s="9">
        <f t="shared" ref="E3" si="1">(L3/(AR3+L3-(AR3*L3)))</f>
        <v>0.24410425503961805</v>
      </c>
      <c r="F3" s="9">
        <f t="shared" ref="F3" si="2">(M3/(AR3+M3-(AR3*M3)))</f>
        <v>0.21176143190859403</v>
      </c>
      <c r="G3" s="9">
        <f t="shared" ref="G3" si="3">AR3</f>
        <v>1.0604829717791513</v>
      </c>
      <c r="H3" s="9">
        <f t="shared" ref="H3" si="4">IF(A3="","",1/D3)</f>
        <v>1.8377815477055297</v>
      </c>
      <c r="I3" s="9">
        <f t="shared" ref="I3" si="5">IF(B3="","",1/E3)</f>
        <v>4.0966102775951212</v>
      </c>
      <c r="J3" s="9">
        <f t="shared" ref="J3" si="6">IF(C3="","",1/F3)</f>
        <v>4.7222952309448205</v>
      </c>
      <c r="K3" s="11">
        <f t="shared" ref="K3" si="7">1/A3</f>
        <v>0.55865921787709494</v>
      </c>
      <c r="L3" s="11">
        <f t="shared" ref="L3" si="8">1/B3</f>
        <v>0.25510204081632654</v>
      </c>
      <c r="M3" s="11">
        <f t="shared" ref="M3" si="9">1/C3</f>
        <v>0.22172949002217296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-0.25585942486843738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0.22815056976970824</v>
      </c>
      <c r="Q3" s="11">
        <f>2*'OddsRatio_working_3-way'!K3*'OddsRatio_working_3-way'!L3*'OddsRatio_working_3-way'!M3</f>
        <v>6.3199603814323616E-2</v>
      </c>
      <c r="R3" s="11">
        <f t="shared" ref="R3" si="10">O3/N3</f>
        <v>0</v>
      </c>
      <c r="S3" s="11">
        <f t="shared" ref="S3" si="11">P3/N3</f>
        <v>-0.89170281644705096</v>
      </c>
      <c r="T3" s="11">
        <f t="shared" ref="T3" si="12">Q3/N3</f>
        <v>-0.24700909042854599</v>
      </c>
      <c r="U3" s="11">
        <f>'OddsRatio_working_3-way'!S3-'OddsRatio_working_3-way'!R3^2/3</f>
        <v>-0.89170281644705096</v>
      </c>
      <c r="V3" s="11">
        <f>'OddsRatio_working_3-way'!S3*'OddsRatio_working_3-way'!R3/3-2*'OddsRatio_working_3-way'!R3^3/27-'OddsRatio_working_3-way'!T3</f>
        <v>0.24700909042854599</v>
      </c>
      <c r="W3" s="11">
        <f>'OddsRatio_working_3-way'!V3^2+4*'OddsRatio_working_3-way'!U3^3/27</f>
        <v>-4.4026975845584182E-2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0.16204973511234275</v>
      </c>
      <c r="Y3" s="11">
        <f>IF('OddsRatio_working_3-way'!W3&gt;=0,IF('OddsRatio_working_3-way'!V3+SQRT('OddsRatio_working_3-way'!W3)&gt;0,0,PI()),ACOS('OddsRatio_working_3-way'!V3/(2*'OddsRatio_working_3-way'!X3)))</f>
        <v>0.70418452515743135</v>
      </c>
      <c r="Z3" s="11">
        <f>'OddsRatio_working_3-way'!X3^(1/3)*COS('OddsRatio_working_3-way'!Y3/3)</f>
        <v>0.53024148588957565</v>
      </c>
      <c r="AA3" s="11">
        <f>'OddsRatio_working_3-way'!X3^(1/3)*COS(('OddsRatio_working_3-way'!Y3+2*PI())/3)</f>
        <v>-0.37493276001475107</v>
      </c>
      <c r="AB3" s="11">
        <f>'OddsRatio_working_3-way'!X3^(1/3)*COS(('OddsRatio_working_3-way'!Y3+4*PI())/3)</f>
        <v>-0.1553087258748243</v>
      </c>
      <c r="AC3" s="11">
        <f>'OddsRatio_working_3-way'!X3^(1/3)*SIN('OddsRatio_working_3-way'!Y3/3)</f>
        <v>0.12679999523119828</v>
      </c>
      <c r="AD3" s="11">
        <f>'OddsRatio_working_3-way'!X3^(1/3)*SIN(('OddsRatio_working_3-way'!Y3+2*PI())/3)</f>
        <v>0.39580259930518152</v>
      </c>
      <c r="AE3" s="11">
        <f>'OddsRatio_working_3-way'!X3^(1/3)*SIN(('OddsRatio_working_3-way'!Y3+4*PI())/3)</f>
        <v>-0.52260259453637969</v>
      </c>
      <c r="AF3" s="11">
        <f>-'OddsRatio_working_3-way'!U3/(3*'OddsRatio_working_3-way'!X3^(1/3))*COS(('OddsRatio_working_3-way'!Y3)/3)</f>
        <v>0.53024148588957565</v>
      </c>
      <c r="AG3" s="11">
        <f>-'OddsRatio_working_3-way'!U3/(3*'OddsRatio_working_3-way'!X3^(1/3))*COS(('OddsRatio_working_3-way'!Y3+2*PI())/3)</f>
        <v>-0.37493276001475107</v>
      </c>
      <c r="AH3" s="11">
        <f>-'OddsRatio_working_3-way'!U3/(3*'OddsRatio_working_3-way'!X3^(1/3))*COS(('OddsRatio_working_3-way'!Y3+4*PI())/3)</f>
        <v>-0.1553087258748243</v>
      </c>
      <c r="AI3" s="11">
        <f>'OddsRatio_working_3-way'!U3/(3*'OddsRatio_working_3-way'!X3^(1/3))*SIN(('OddsRatio_working_3-way'!Y3)/3)</f>
        <v>-0.12679999523119828</v>
      </c>
      <c r="AJ3" s="11">
        <f>'OddsRatio_working_3-way'!U3/(3*'OddsRatio_working_3-way'!X3^(1/3))*SIN(('OddsRatio_working_3-way'!Y3+2*PI())/3)</f>
        <v>-0.39580259930518152</v>
      </c>
      <c r="AK3" s="11">
        <f>'OddsRatio_working_3-way'!U3/(3*'OddsRatio_working_3-way'!X3^(1/3))*SIN(('OddsRatio_working_3-way'!Y3+4*PI())/3)</f>
        <v>0.52260259453637969</v>
      </c>
      <c r="AL3" s="11">
        <f>'OddsRatio_working_3-way'!Z3+'OddsRatio_working_3-way'!AF3</f>
        <v>1.0604829717791513</v>
      </c>
      <c r="AM3" s="11">
        <f>'OddsRatio_working_3-way'!AA3+'OddsRatio_working_3-way'!AG3</f>
        <v>-0.74986552002950213</v>
      </c>
      <c r="AN3" s="11">
        <f>'OddsRatio_working_3-way'!AB3+'OddsRatio_working_3-way'!AH3</f>
        <v>-0.31061745174964861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1.0604829717791513</v>
      </c>
      <c r="AS3" s="11">
        <f>IF(('OddsRatio_working_3-way'!X3=0),IF(Q3&gt;0,-Q3^(1/3),(-Q3)^(1/3)),'OddsRatio_working_3-way'!AM3-'OddsRatio_working_3-way'!R3/3)</f>
        <v>-0.74986552002950213</v>
      </c>
      <c r="AT3" s="11">
        <f>IF(('OddsRatio_working_3-way'!X3=0),IF(Q3&gt;0,-Q3^(1/3),(-Q3)^(1/3)),'OddsRatio_working_3-way'!AN3-'OddsRatio_working_3-way'!R3/3)</f>
        <v>-0.31061745174964861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4.18</v>
      </c>
      <c r="C4" s="4">
        <f>IF('True_Odds_Calculator_3-way'!C5="","",'True_Odds_Calculator_3-way'!C5)</f>
        <v>7.24</v>
      </c>
      <c r="D4" s="9">
        <f t="shared" ref="D4:D67" si="13">(K4/(AR4+K4-(AR4*K4)))</f>
        <v>0.64502788710906656</v>
      </c>
      <c r="E4" s="9">
        <f t="shared" ref="E4:E67" si="14">(L4/(AR4+L4-(AR4*L4)))</f>
        <v>0.22566177925132194</v>
      </c>
      <c r="F4" s="9">
        <f t="shared" ref="F4:F67" si="15">(M4/(AR4+M4-(AR4*M4)))</f>
        <v>0.12931033363961156</v>
      </c>
      <c r="G4" s="9">
        <f t="shared" ref="G4:G67" si="16">AR4</f>
        <v>1.0790599362858977</v>
      </c>
      <c r="H4" s="9">
        <f t="shared" ref="H4:H67" si="17">IF(A4="","",1/D4)</f>
        <v>1.5503205675058076</v>
      </c>
      <c r="I4" s="9">
        <f t="shared" ref="I4:I67" si="18">IF(B4="","",1/E4)</f>
        <v>4.4314105973891538</v>
      </c>
      <c r="J4" s="9">
        <f t="shared" ref="J4:J67" si="19">IF(C4="","",1/F4)</f>
        <v>7.7333340024239998</v>
      </c>
      <c r="K4" s="11">
        <f t="shared" ref="K4:K67" si="20">1/A4</f>
        <v>0.66225165562913912</v>
      </c>
      <c r="L4" s="11">
        <f t="shared" ref="L4:L67" si="21">1/B4</f>
        <v>0.23923444976076558</v>
      </c>
      <c r="M4" s="11">
        <f t="shared" ref="M4:M67" si="22">1/C4</f>
        <v>0.13812154696132597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-0.22145734578695786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0.21729886265819051</v>
      </c>
      <c r="Q4" s="11">
        <f>2*'OddsRatio_working_3-way'!K4*'OddsRatio_working_3-way'!L4*'OddsRatio_working_3-way'!M4</f>
        <v>4.3766135479998095E-2</v>
      </c>
      <c r="R4" s="11">
        <f t="shared" ref="R4:R67" si="23">O4/N4</f>
        <v>0</v>
      </c>
      <c r="S4" s="11">
        <f t="shared" ref="S4:S67" si="24">P4/N4</f>
        <v>-0.98122219376381481</v>
      </c>
      <c r="T4" s="11">
        <f t="shared" ref="T4:T67" si="25">Q4/N4</f>
        <v>-0.19762783358787814</v>
      </c>
      <c r="U4" s="11">
        <f>'OddsRatio_working_3-way'!S4-'OddsRatio_working_3-way'!R4^2/3</f>
        <v>-0.98122219376381481</v>
      </c>
      <c r="V4" s="11">
        <f>'OddsRatio_working_3-way'!S4*'OddsRatio_working_3-way'!R4/3-2*'OddsRatio_working_3-way'!R4^3/27-'OddsRatio_working_3-way'!T4</f>
        <v>0.19762783358787814</v>
      </c>
      <c r="W4" s="11">
        <f>'OddsRatio_working_3-way'!V4^2+4*'OddsRatio_working_3-way'!U4^3/27</f>
        <v>-0.10090142874622085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0.18705493134027429</v>
      </c>
      <c r="Y4" s="11">
        <f>IF('OddsRatio_working_3-way'!W4&gt;=0,IF('OddsRatio_working_3-way'!V4+SQRT('OddsRatio_working_3-way'!W4)&gt;0,0,PI()),ACOS('OddsRatio_working_3-way'!V4/(2*'OddsRatio_working_3-way'!X4)))</f>
        <v>1.014244586195737</v>
      </c>
      <c r="Z4" s="11">
        <f>'OddsRatio_working_3-way'!X4^(1/3)*COS('OddsRatio_working_3-way'!Y4/3)</f>
        <v>0.53952996814294896</v>
      </c>
      <c r="AA4" s="11">
        <f>'OddsRatio_working_3-way'!X4^(1/3)*COS(('OddsRatio_working_3-way'!Y4+2*PI())/3)</f>
        <v>-0.43403947554140759</v>
      </c>
      <c r="AB4" s="11">
        <f>'OddsRatio_working_3-way'!X4^(1/3)*COS(('OddsRatio_working_3-way'!Y4+4*PI())/3)</f>
        <v>-0.10549049260154157</v>
      </c>
      <c r="AC4" s="11">
        <f>'OddsRatio_working_3-way'!X4^(1/3)*SIN('OddsRatio_working_3-way'!Y4/3)</f>
        <v>0.1896878437423096</v>
      </c>
      <c r="AD4" s="11">
        <f>'OddsRatio_working_3-way'!X4^(1/3)*SIN(('OddsRatio_working_3-way'!Y4+2*PI())/3)</f>
        <v>0.37240273664364804</v>
      </c>
      <c r="AE4" s="11">
        <f>'OddsRatio_working_3-way'!X4^(1/3)*SIN(('OddsRatio_working_3-way'!Y4+4*PI())/3)</f>
        <v>-0.56209058038595738</v>
      </c>
      <c r="AF4" s="11">
        <f>-'OddsRatio_working_3-way'!U4/(3*'OddsRatio_working_3-way'!X4^(1/3))*COS(('OddsRatio_working_3-way'!Y4)/3)</f>
        <v>0.53952996814294885</v>
      </c>
      <c r="AG4" s="11">
        <f>-'OddsRatio_working_3-way'!U4/(3*'OddsRatio_working_3-way'!X4^(1/3))*COS(('OddsRatio_working_3-way'!Y4+2*PI())/3)</f>
        <v>-0.43403947554140748</v>
      </c>
      <c r="AH4" s="11">
        <f>-'OddsRatio_working_3-way'!U4/(3*'OddsRatio_working_3-way'!X4^(1/3))*COS(('OddsRatio_working_3-way'!Y4+4*PI())/3)</f>
        <v>-0.10549049260154154</v>
      </c>
      <c r="AI4" s="11">
        <f>'OddsRatio_working_3-way'!U4/(3*'OddsRatio_working_3-way'!X4^(1/3))*SIN(('OddsRatio_working_3-way'!Y4)/3)</f>
        <v>-0.18968784374230954</v>
      </c>
      <c r="AJ4" s="11">
        <f>'OddsRatio_working_3-way'!U4/(3*'OddsRatio_working_3-way'!X4^(1/3))*SIN(('OddsRatio_working_3-way'!Y4+2*PI())/3)</f>
        <v>-0.37240273664364792</v>
      </c>
      <c r="AK4" s="11">
        <f>'OddsRatio_working_3-way'!U4/(3*'OddsRatio_working_3-way'!X4^(1/3))*SIN(('OddsRatio_working_3-way'!Y4+4*PI())/3)</f>
        <v>0.56209058038595738</v>
      </c>
      <c r="AL4" s="11">
        <f>'OddsRatio_working_3-way'!Z4+'OddsRatio_working_3-way'!AF4</f>
        <v>1.0790599362858977</v>
      </c>
      <c r="AM4" s="11">
        <f>'OddsRatio_working_3-way'!AA4+'OddsRatio_working_3-way'!AG4</f>
        <v>-0.86807895108281508</v>
      </c>
      <c r="AN4" s="11">
        <f>'OddsRatio_working_3-way'!AB4+'OddsRatio_working_3-way'!AH4</f>
        <v>-0.21098098520308312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1.0790599362858977</v>
      </c>
      <c r="AS4" s="11">
        <f>IF(('OddsRatio_working_3-way'!X4=0),IF(Q4&gt;0,-Q4^(1/3),(-Q4)^(1/3)),'OddsRatio_working_3-way'!AM4-'OddsRatio_working_3-way'!R4/3)</f>
        <v>-0.86807895108281508</v>
      </c>
      <c r="AT4" s="11">
        <f>IF(('OddsRatio_working_3-way'!X4=0),IF(Q4&gt;0,-Q4^(1/3),(-Q4)^(1/3)),'OddsRatio_working_3-way'!AN4-'OddsRatio_working_3-way'!R4/3)</f>
        <v>-0.21098098520308312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2.25</v>
      </c>
      <c r="B6" s="4">
        <f>IF('True_Odds_Calculator_3-way'!B6="","",'True_Odds_Calculator_3-way'!B6)</f>
        <v>3.35</v>
      </c>
      <c r="C6" s="4">
        <f>IF('True_Odds_Calculator_3-way'!C6="","",'True_Odds_Calculator_3-way'!C6)</f>
        <v>3.44</v>
      </c>
      <c r="D6" s="9">
        <f t="shared" si="13"/>
        <v>0.43184340759026602</v>
      </c>
      <c r="E6" s="9">
        <f t="shared" si="14"/>
        <v>0.28789986572472959</v>
      </c>
      <c r="F6" s="9">
        <f t="shared" si="15"/>
        <v>0.28025672668500429</v>
      </c>
      <c r="G6" s="9">
        <f t="shared" si="16"/>
        <v>1.0525233590205496</v>
      </c>
      <c r="H6" s="9">
        <f t="shared" si="17"/>
        <v>2.3156541987756873</v>
      </c>
      <c r="I6" s="9">
        <f t="shared" si="18"/>
        <v>3.4734298936982917</v>
      </c>
      <c r="J6" s="9">
        <f t="shared" si="19"/>
        <v>3.5681569960101411</v>
      </c>
      <c r="K6" s="11">
        <f t="shared" si="20"/>
        <v>0.44444444444444442</v>
      </c>
      <c r="L6" s="11">
        <f t="shared" si="21"/>
        <v>0.29850746268656714</v>
      </c>
      <c r="M6" s="11">
        <f t="shared" si="22"/>
        <v>0.29069767441860467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-0.27642793783022868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0.23294380809132631</v>
      </c>
      <c r="Q6" s="11">
        <f>2*'OddsRatio_working_3-way'!K6*'OddsRatio_working_3-way'!L6*'OddsRatio_working_3-way'!M6</f>
        <v>7.7133711288518633E-2</v>
      </c>
      <c r="R6" s="11">
        <f t="shared" si="23"/>
        <v>0</v>
      </c>
      <c r="S6" s="11">
        <f t="shared" si="24"/>
        <v>-0.84269271014998259</v>
      </c>
      <c r="T6" s="11">
        <f t="shared" si="25"/>
        <v>-0.27903732124171604</v>
      </c>
      <c r="U6" s="11">
        <f>'OddsRatio_working_3-way'!S6-'OddsRatio_working_3-way'!R6^2/3</f>
        <v>-0.84269271014998259</v>
      </c>
      <c r="V6" s="11">
        <f>'OddsRatio_working_3-way'!S6*'OddsRatio_working_3-way'!R6/3-2*'OddsRatio_working_3-way'!R6^3/27-'OddsRatio_working_3-way'!T6</f>
        <v>0.27903732124171604</v>
      </c>
      <c r="W6" s="11">
        <f>'OddsRatio_working_3-way'!V6^2+4*'OddsRatio_working_3-way'!U6^3/27</f>
        <v>-1.0793317073228503E-2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0.14887506819392321</v>
      </c>
      <c r="Y6" s="11">
        <f>IF('OddsRatio_working_3-way'!W6&gt;=0,IF('OddsRatio_working_3-way'!V6+SQRT('OddsRatio_working_3-way'!W6)&gt;0,0,PI()),ACOS('OddsRatio_working_3-way'!V6/(2*'OddsRatio_working_3-way'!X6)))</f>
        <v>0.35641811583469507</v>
      </c>
      <c r="Z6" s="11">
        <f>'OddsRatio_working_3-way'!X6^(1/3)*COS('OddsRatio_working_3-way'!Y6/3)</f>
        <v>0.5262616795102748</v>
      </c>
      <c r="AA6" s="11">
        <f>'OddsRatio_working_3-way'!X6^(1/3)*COS(('OddsRatio_working_3-way'!Y6+2*PI())/3)</f>
        <v>-0.31753360665870844</v>
      </c>
      <c r="AB6" s="11">
        <f>'OddsRatio_working_3-way'!X6^(1/3)*COS(('OddsRatio_working_3-way'!Y6+4*PI())/3)</f>
        <v>-0.20872807285156672</v>
      </c>
      <c r="AC6" s="11">
        <f>'OddsRatio_working_3-way'!X6^(1/3)*SIN('OddsRatio_working_3-way'!Y6/3)</f>
        <v>6.2818904232874381E-2</v>
      </c>
      <c r="AD6" s="11">
        <f>'OddsRatio_working_3-way'!X6^(1/3)*SIN(('OddsRatio_working_3-way'!Y6+2*PI())/3)</f>
        <v>0.42434653137772538</v>
      </c>
      <c r="AE6" s="11">
        <f>'OddsRatio_working_3-way'!X6^(1/3)*SIN(('OddsRatio_working_3-way'!Y6+4*PI())/3)</f>
        <v>-0.48716543561059961</v>
      </c>
      <c r="AF6" s="11">
        <f>-'OddsRatio_working_3-way'!U6/(3*'OddsRatio_working_3-way'!X6^(1/3))*COS(('OddsRatio_working_3-way'!Y6)/3)</f>
        <v>0.5262616795102748</v>
      </c>
      <c r="AG6" s="11">
        <f>-'OddsRatio_working_3-way'!U6/(3*'OddsRatio_working_3-way'!X6^(1/3))*COS(('OddsRatio_working_3-way'!Y6+2*PI())/3)</f>
        <v>-0.31753360665870844</v>
      </c>
      <c r="AH6" s="11">
        <f>-'OddsRatio_working_3-way'!U6/(3*'OddsRatio_working_3-way'!X6^(1/3))*COS(('OddsRatio_working_3-way'!Y6+4*PI())/3)</f>
        <v>-0.20872807285156672</v>
      </c>
      <c r="AI6" s="11">
        <f>'OddsRatio_working_3-way'!U6/(3*'OddsRatio_working_3-way'!X6^(1/3))*SIN(('OddsRatio_working_3-way'!Y6)/3)</f>
        <v>-6.2818904232874381E-2</v>
      </c>
      <c r="AJ6" s="11">
        <f>'OddsRatio_working_3-way'!U6/(3*'OddsRatio_working_3-way'!X6^(1/3))*SIN(('OddsRatio_working_3-way'!Y6+2*PI())/3)</f>
        <v>-0.42434653137772538</v>
      </c>
      <c r="AK6" s="11">
        <f>'OddsRatio_working_3-way'!U6/(3*'OddsRatio_working_3-way'!X6^(1/3))*SIN(('OddsRatio_working_3-way'!Y6+4*PI())/3)</f>
        <v>0.48716543561059961</v>
      </c>
      <c r="AL6" s="11">
        <f>'OddsRatio_working_3-way'!Z6+'OddsRatio_working_3-way'!AF6</f>
        <v>1.0525233590205496</v>
      </c>
      <c r="AM6" s="11">
        <f>'OddsRatio_working_3-way'!AA6+'OddsRatio_working_3-way'!AG6</f>
        <v>-0.63506721331741689</v>
      </c>
      <c r="AN6" s="11">
        <f>'OddsRatio_working_3-way'!AB6+'OddsRatio_working_3-way'!AH6</f>
        <v>-0.41745614570313344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1.0525233590205496</v>
      </c>
      <c r="AS6" s="11">
        <f>IF(('OddsRatio_working_3-way'!X6=0),IF(Q6&gt;0,-Q6^(1/3),(-Q6)^(1/3)),'OddsRatio_working_3-way'!AM6-'OddsRatio_working_3-way'!R6/3)</f>
        <v>-0.63506721331741689</v>
      </c>
      <c r="AT6" s="11">
        <f>IF(('OddsRatio_working_3-way'!X6=0),IF(Q6&gt;0,-Q6^(1/3),(-Q6)^(1/3)),'OddsRatio_working_3-way'!AN6-'OddsRatio_working_3-way'!R6/3)</f>
        <v>-0.41745614570313344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1.96</v>
      </c>
      <c r="B7" s="4">
        <f>IF('True_Odds_Calculator_3-way'!B7="","",'True_Odds_Calculator_3-way'!B7)</f>
        <v>3.54</v>
      </c>
      <c r="C7" s="4">
        <f>IF('True_Odds_Calculator_3-way'!C7="","",'True_Odds_Calculator_3-way'!C7)</f>
        <v>4.1100000000000003</v>
      </c>
      <c r="D7" s="9">
        <f t="shared" si="13"/>
        <v>0.49595493067192808</v>
      </c>
      <c r="E7" s="9">
        <f t="shared" si="14"/>
        <v>0.27107670025870401</v>
      </c>
      <c r="F7" s="9">
        <f t="shared" si="15"/>
        <v>0.23296836906936805</v>
      </c>
      <c r="G7" s="9">
        <f t="shared" si="16"/>
        <v>1.0586585892097076</v>
      </c>
      <c r="H7" s="9">
        <f t="shared" si="17"/>
        <v>2.0163122456413189</v>
      </c>
      <c r="I7" s="9">
        <f t="shared" si="18"/>
        <v>3.6889928165926573</v>
      </c>
      <c r="J7" s="9">
        <f t="shared" si="19"/>
        <v>4.2924282124421902</v>
      </c>
      <c r="K7" s="11">
        <f t="shared" si="20"/>
        <v>0.51020408163265307</v>
      </c>
      <c r="L7" s="11">
        <f t="shared" si="21"/>
        <v>0.2824858757062147</v>
      </c>
      <c r="M7" s="11">
        <f t="shared" si="22"/>
        <v>0.24330900243309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-0.26592807109234895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0.23179299349745258</v>
      </c>
      <c r="Q7" s="11">
        <f>2*'OddsRatio_working_3-way'!K7*'OddsRatio_working_3-way'!L7*'OddsRatio_working_3-way'!M7</f>
        <v>7.0134037366854043E-2</v>
      </c>
      <c r="R7" s="11">
        <f t="shared" si="23"/>
        <v>0</v>
      </c>
      <c r="S7" s="11">
        <f t="shared" si="24"/>
        <v>-0.87163793030694281</v>
      </c>
      <c r="T7" s="11">
        <f t="shared" si="25"/>
        <v>-0.26373311053160148</v>
      </c>
      <c r="U7" s="11">
        <f>'OddsRatio_working_3-way'!S7-'OddsRatio_working_3-way'!R7^2/3</f>
        <v>-0.87163793030694281</v>
      </c>
      <c r="V7" s="11">
        <f>'OddsRatio_working_3-way'!S7*'OddsRatio_working_3-way'!R7/3-2*'OddsRatio_working_3-way'!R7^3/27-'OddsRatio_working_3-way'!T7</f>
        <v>0.26373311053160148</v>
      </c>
      <c r="W7" s="11">
        <f>'OddsRatio_working_3-way'!V7^2+4*'OddsRatio_working_3-way'!U7^3/27</f>
        <v>-2.8552884170984172E-2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0.15661101315174014</v>
      </c>
      <c r="Y7" s="11">
        <f>IF('OddsRatio_working_3-way'!W7&gt;=0,IF('OddsRatio_working_3-way'!V7+SQRT('OddsRatio_working_3-way'!W7)&gt;0,0,PI()),ACOS('OddsRatio_working_3-way'!V7/(2*'OddsRatio_working_3-way'!X7)))</f>
        <v>0.5698154965318023</v>
      </c>
      <c r="Z7" s="11">
        <f>'OddsRatio_working_3-way'!X7^(1/3)*COS('OddsRatio_working_3-way'!Y7/3)</f>
        <v>0.52932929460485378</v>
      </c>
      <c r="AA7" s="11">
        <f>'OddsRatio_working_3-way'!X7^(1/3)*COS(('OddsRatio_working_3-way'!Y7+2*PI())/3)</f>
        <v>-0.35279725183435739</v>
      </c>
      <c r="AB7" s="11">
        <f>'OddsRatio_working_3-way'!X7^(1/3)*COS(('OddsRatio_working_3-way'!Y7+4*PI())/3)</f>
        <v>-0.17653204277049633</v>
      </c>
      <c r="AC7" s="11">
        <f>'OddsRatio_working_3-way'!X7^(1/3)*SIN('OddsRatio_working_3-way'!Y7/3)</f>
        <v>0.10176676590178578</v>
      </c>
      <c r="AD7" s="11">
        <f>'OddsRatio_working_3-way'!X7^(1/3)*SIN(('OddsRatio_working_3-way'!Y7+2*PI())/3)</f>
        <v>0.40752923314420769</v>
      </c>
      <c r="AE7" s="11">
        <f>'OddsRatio_working_3-way'!X7^(1/3)*SIN(('OddsRatio_working_3-way'!Y7+4*PI())/3)</f>
        <v>-0.50929599904599354</v>
      </c>
      <c r="AF7" s="11">
        <f>-'OddsRatio_working_3-way'!U7/(3*'OddsRatio_working_3-way'!X7^(1/3))*COS(('OddsRatio_working_3-way'!Y7)/3)</f>
        <v>0.52932929460485378</v>
      </c>
      <c r="AG7" s="11">
        <f>-'OddsRatio_working_3-way'!U7/(3*'OddsRatio_working_3-way'!X7^(1/3))*COS(('OddsRatio_working_3-way'!Y7+2*PI())/3)</f>
        <v>-0.35279725183435739</v>
      </c>
      <c r="AH7" s="11">
        <f>-'OddsRatio_working_3-way'!U7/(3*'OddsRatio_working_3-way'!X7^(1/3))*COS(('OddsRatio_working_3-way'!Y7+4*PI())/3)</f>
        <v>-0.17653204277049633</v>
      </c>
      <c r="AI7" s="11">
        <f>'OddsRatio_working_3-way'!U7/(3*'OddsRatio_working_3-way'!X7^(1/3))*SIN(('OddsRatio_working_3-way'!Y7)/3)</f>
        <v>-0.10176676590178578</v>
      </c>
      <c r="AJ7" s="11">
        <f>'OddsRatio_working_3-way'!U7/(3*'OddsRatio_working_3-way'!X7^(1/3))*SIN(('OddsRatio_working_3-way'!Y7+2*PI())/3)</f>
        <v>-0.40752923314420769</v>
      </c>
      <c r="AK7" s="11">
        <f>'OddsRatio_working_3-way'!U7/(3*'OddsRatio_working_3-way'!X7^(1/3))*SIN(('OddsRatio_working_3-way'!Y7+4*PI())/3)</f>
        <v>0.50929599904599354</v>
      </c>
      <c r="AL7" s="11">
        <f>'OddsRatio_working_3-way'!Z7+'OddsRatio_working_3-way'!AF7</f>
        <v>1.0586585892097076</v>
      </c>
      <c r="AM7" s="11">
        <f>'OddsRatio_working_3-way'!AA7+'OddsRatio_working_3-way'!AG7</f>
        <v>-0.70559450366871479</v>
      </c>
      <c r="AN7" s="11">
        <f>'OddsRatio_working_3-way'!AB7+'OddsRatio_working_3-way'!AH7</f>
        <v>-0.35306408554099267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1.0586585892097076</v>
      </c>
      <c r="AS7" s="11">
        <f>IF(('OddsRatio_working_3-way'!X7=0),IF(Q7&gt;0,-Q7^(1/3),(-Q7)^(1/3)),'OddsRatio_working_3-way'!AM7-'OddsRatio_working_3-way'!R7/3)</f>
        <v>-0.70559450366871479</v>
      </c>
      <c r="AT7" s="11">
        <f>IF(('OddsRatio_working_3-way'!X7=0),IF(Q7&gt;0,-Q7^(1/3),(-Q7)^(1/3)),'OddsRatio_working_3-way'!AN7-'OddsRatio_working_3-way'!R7/3)</f>
        <v>-0.35306408554099267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2.7</v>
      </c>
      <c r="B8" s="4">
        <f>IF('True_Odds_Calculator_3-way'!B8="","",'True_Odds_Calculator_3-way'!B8)</f>
        <v>3.54</v>
      </c>
      <c r="C8" s="4">
        <f>IF('True_Odds_Calculator_3-way'!C8="","",'True_Odds_Calculator_3-way'!C8)</f>
        <v>2.63</v>
      </c>
      <c r="D8" s="9">
        <f t="shared" si="13"/>
        <v>0.35886858064217853</v>
      </c>
      <c r="E8" s="9">
        <f t="shared" si="14"/>
        <v>0.27253198730792283</v>
      </c>
      <c r="F8" s="9">
        <f t="shared" si="15"/>
        <v>0.36859943204989887</v>
      </c>
      <c r="G8" s="9">
        <f t="shared" si="16"/>
        <v>1.0509031700661708</v>
      </c>
      <c r="H8" s="9">
        <f t="shared" si="17"/>
        <v>2.78653538911249</v>
      </c>
      <c r="I8" s="9">
        <f t="shared" si="18"/>
        <v>3.6692940519680746</v>
      </c>
      <c r="J8" s="9">
        <f t="shared" si="19"/>
        <v>2.7129721672078588</v>
      </c>
      <c r="K8" s="11">
        <f t="shared" si="20"/>
        <v>0.37037037037037035</v>
      </c>
      <c r="L8" s="11">
        <f t="shared" si="21"/>
        <v>0.2824858757062147</v>
      </c>
      <c r="M8" s="11">
        <f t="shared" si="22"/>
        <v>0.38022813688212931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-0.27999318946881857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0.23351529226805806</v>
      </c>
      <c r="Q8" s="11">
        <f>2*'OddsRatio_working_3-way'!K8*'OddsRatio_working_3-way'!L8*'OddsRatio_working_3-way'!M8</f>
        <v>7.9562280159474627E-2</v>
      </c>
      <c r="R8" s="11">
        <f t="shared" si="23"/>
        <v>0</v>
      </c>
      <c r="S8" s="11">
        <f t="shared" si="24"/>
        <v>-0.83400347240968686</v>
      </c>
      <c r="T8" s="11">
        <f t="shared" si="25"/>
        <v>-0.28415791223498699</v>
      </c>
      <c r="U8" s="11">
        <f>'OddsRatio_working_3-way'!S8-'OddsRatio_working_3-way'!R8^2/3</f>
        <v>-0.83400347240968686</v>
      </c>
      <c r="V8" s="11">
        <f>'OddsRatio_working_3-way'!S8*'OddsRatio_working_3-way'!R8/3-2*'OddsRatio_working_3-way'!R8^3/27-'OddsRatio_working_3-way'!T8</f>
        <v>0.28415791223498699</v>
      </c>
      <c r="W8" s="11">
        <f>'OddsRatio_working_3-way'!V8^2+4*'OddsRatio_working_3-way'!U8^3/27</f>
        <v>-5.195162365563763E-3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0.14657837617748254</v>
      </c>
      <c r="Y8" s="11">
        <f>IF('OddsRatio_working_3-way'!W8&gt;=0,IF('OddsRatio_working_3-way'!V8+SQRT('OddsRatio_working_3-way'!W8)&gt;0,0,PI()),ACOS('OddsRatio_working_3-way'!V8/(2*'OddsRatio_working_3-way'!X8)))</f>
        <v>0.24841370827683851</v>
      </c>
      <c r="Z8" s="11">
        <f>'OddsRatio_working_3-way'!X8^(1/3)*COS('OddsRatio_working_3-way'!Y8/3)</f>
        <v>0.52545158503308553</v>
      </c>
      <c r="AA8" s="11">
        <f>'OddsRatio_working_3-way'!X8^(1/3)*COS(('OddsRatio_working_3-way'!Y8+2*PI())/3)</f>
        <v>-0.30049273496738638</v>
      </c>
      <c r="AB8" s="11">
        <f>'OddsRatio_working_3-way'!X8^(1/3)*COS(('OddsRatio_working_3-way'!Y8+4*PI())/3)</f>
        <v>-0.22495885006569885</v>
      </c>
      <c r="AC8" s="11">
        <f>'OddsRatio_working_3-way'!X8^(1/3)*SIN('OddsRatio_working_3-way'!Y8/3)</f>
        <v>4.360950878092746E-2</v>
      </c>
      <c r="AD8" s="11">
        <f>'OddsRatio_working_3-way'!X8^(1/3)*SIN(('OddsRatio_working_3-way'!Y8+2*PI())/3)</f>
        <v>0.4332496667069875</v>
      </c>
      <c r="AE8" s="11">
        <f>'OddsRatio_working_3-way'!X8^(1/3)*SIN(('OddsRatio_working_3-way'!Y8+4*PI())/3)</f>
        <v>-0.47685917548791495</v>
      </c>
      <c r="AF8" s="11">
        <f>-'OddsRatio_working_3-way'!U8/(3*'OddsRatio_working_3-way'!X8^(1/3))*COS(('OddsRatio_working_3-way'!Y8)/3)</f>
        <v>0.52545158503308542</v>
      </c>
      <c r="AG8" s="11">
        <f>-'OddsRatio_working_3-way'!U8/(3*'OddsRatio_working_3-way'!X8^(1/3))*COS(('OddsRatio_working_3-way'!Y8+2*PI())/3)</f>
        <v>-0.30049273496738627</v>
      </c>
      <c r="AH8" s="11">
        <f>-'OddsRatio_working_3-way'!U8/(3*'OddsRatio_working_3-way'!X8^(1/3))*COS(('OddsRatio_working_3-way'!Y8+4*PI())/3)</f>
        <v>-0.2249588500656988</v>
      </c>
      <c r="AI8" s="11">
        <f>'OddsRatio_working_3-way'!U8/(3*'OddsRatio_working_3-way'!X8^(1/3))*SIN(('OddsRatio_working_3-way'!Y8)/3)</f>
        <v>-4.3609508780927453E-2</v>
      </c>
      <c r="AJ8" s="11">
        <f>'OddsRatio_working_3-way'!U8/(3*'OddsRatio_working_3-way'!X8^(1/3))*SIN(('OddsRatio_working_3-way'!Y8+2*PI())/3)</f>
        <v>-0.43324966670698739</v>
      </c>
      <c r="AK8" s="11">
        <f>'OddsRatio_working_3-way'!U8/(3*'OddsRatio_working_3-way'!X8^(1/3))*SIN(('OddsRatio_working_3-way'!Y8+4*PI())/3)</f>
        <v>0.47685917548791484</v>
      </c>
      <c r="AL8" s="11">
        <f>'OddsRatio_working_3-way'!Z8+'OddsRatio_working_3-way'!AF8</f>
        <v>1.0509031700661708</v>
      </c>
      <c r="AM8" s="11">
        <f>'OddsRatio_working_3-way'!AA8+'OddsRatio_working_3-way'!AG8</f>
        <v>-0.60098546993477264</v>
      </c>
      <c r="AN8" s="11">
        <f>'OddsRatio_working_3-way'!AB8+'OddsRatio_working_3-way'!AH8</f>
        <v>-0.44991770013139765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1.0509031700661708</v>
      </c>
      <c r="AS8" s="11">
        <f>IF(('OddsRatio_working_3-way'!X8=0),IF(Q8&gt;0,-Q8^(1/3),(-Q8)^(1/3)),'OddsRatio_working_3-way'!AM8-'OddsRatio_working_3-way'!R8/3)</f>
        <v>-0.60098546993477264</v>
      </c>
      <c r="AT8" s="11">
        <f>IF(('OddsRatio_working_3-way'!X8=0),IF(Q8&gt;0,-Q8^(1/3),(-Q8)^(1/3)),'OddsRatio_working_3-way'!AN8-'OddsRatio_working_3-way'!R8/3)</f>
        <v>-0.44991770013139765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1.98</v>
      </c>
      <c r="B9" s="4">
        <f>IF('True_Odds_Calculator_3-way'!B9="","",'True_Odds_Calculator_3-way'!B9)</f>
        <v>3.54</v>
      </c>
      <c r="C9" s="4">
        <f>IF('True_Odds_Calculator_3-way'!C9="","",'True_Odds_Calculator_3-way'!C9)</f>
        <v>4.03</v>
      </c>
      <c r="D9" s="9">
        <f t="shared" si="13"/>
        <v>0.49098577437259633</v>
      </c>
      <c r="E9" s="9">
        <f t="shared" si="14"/>
        <v>0.27122276832271724</v>
      </c>
      <c r="F9" s="9">
        <f t="shared" si="15"/>
        <v>0.23779145730468654</v>
      </c>
      <c r="G9" s="9">
        <f t="shared" si="16"/>
        <v>1.0578764154869593</v>
      </c>
      <c r="H9" s="9">
        <f t="shared" si="17"/>
        <v>2.0367188871772202</v>
      </c>
      <c r="I9" s="9">
        <f t="shared" si="18"/>
        <v>3.6870060953368764</v>
      </c>
      <c r="J9" s="9">
        <f t="shared" si="19"/>
        <v>4.2053655389254869</v>
      </c>
      <c r="K9" s="11">
        <f t="shared" si="20"/>
        <v>0.50505050505050508</v>
      </c>
      <c r="L9" s="11">
        <f t="shared" si="21"/>
        <v>0.2824858757062147</v>
      </c>
      <c r="M9" s="11">
        <f t="shared" si="22"/>
        <v>0.24813895781637715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-0.26701085804420965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0.23188240793489562</v>
      </c>
      <c r="Q9" s="11">
        <f>2*'OddsRatio_working_3-way'!K9*'OddsRatio_working_3-way'!L9*'OddsRatio_working_3-way'!M9</f>
        <v>7.0803788682410884E-2</v>
      </c>
      <c r="R9" s="11">
        <f t="shared" si="23"/>
        <v>0</v>
      </c>
      <c r="S9" s="11">
        <f t="shared" si="24"/>
        <v>-0.8684381213310145</v>
      </c>
      <c r="T9" s="11">
        <f t="shared" si="25"/>
        <v>-0.26517194544458461</v>
      </c>
      <c r="U9" s="11">
        <f>'OddsRatio_working_3-way'!S9-'OddsRatio_working_3-way'!R9^2/3</f>
        <v>-0.8684381213310145</v>
      </c>
      <c r="V9" s="11">
        <f>'OddsRatio_working_3-way'!S9*'OddsRatio_working_3-way'!R9/3-2*'OddsRatio_working_3-way'!R9^3/27-'OddsRatio_working_3-way'!T9</f>
        <v>0.26517194544458461</v>
      </c>
      <c r="W9" s="11">
        <f>'OddsRatio_working_3-way'!V9^2+4*'OddsRatio_working_3-way'!U9^3/27</f>
        <v>-2.6715366060212076E-2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0.15574941951021665</v>
      </c>
      <c r="Y9" s="11">
        <f>IF('OddsRatio_working_3-way'!W9&gt;=0,IF('OddsRatio_working_3-way'!V9+SQRT('OddsRatio_working_3-way'!W9)&gt;0,0,PI()),ACOS('OddsRatio_working_3-way'!V9/(2*'OddsRatio_working_3-way'!X9)))</f>
        <v>0.5523812142854243</v>
      </c>
      <c r="Z9" s="11">
        <f>'OddsRatio_working_3-way'!X9^(1/3)*COS('OddsRatio_working_3-way'!Y9/3)</f>
        <v>0.52893820774347966</v>
      </c>
      <c r="AA9" s="11">
        <f>'OddsRatio_working_3-way'!X9^(1/3)*COS(('OddsRatio_working_3-way'!Y9+2*PI())/3)</f>
        <v>-0.34977918313902367</v>
      </c>
      <c r="AB9" s="11">
        <f>'OddsRatio_working_3-way'!X9^(1/3)*COS(('OddsRatio_working_3-way'!Y9+4*PI())/3)</f>
        <v>-0.17915902460445604</v>
      </c>
      <c r="AC9" s="11">
        <f>'OddsRatio_working_3-way'!X9^(1/3)*SIN('OddsRatio_working_3-way'!Y9/3)</f>
        <v>9.8507594459109407E-2</v>
      </c>
      <c r="AD9" s="11">
        <f>'OddsRatio_working_3-way'!X9^(1/3)*SIN(('OddsRatio_working_3-way'!Y9+2*PI())/3)</f>
        <v>0.40882012770850962</v>
      </c>
      <c r="AE9" s="11">
        <f>'OddsRatio_working_3-way'!X9^(1/3)*SIN(('OddsRatio_working_3-way'!Y9+4*PI())/3)</f>
        <v>-0.5073277221676189</v>
      </c>
      <c r="AF9" s="11">
        <f>-'OddsRatio_working_3-way'!U9/(3*'OddsRatio_working_3-way'!X9^(1/3))*COS(('OddsRatio_working_3-way'!Y9)/3)</f>
        <v>0.52893820774347977</v>
      </c>
      <c r="AG9" s="11">
        <f>-'OddsRatio_working_3-way'!U9/(3*'OddsRatio_working_3-way'!X9^(1/3))*COS(('OddsRatio_working_3-way'!Y9+2*PI())/3)</f>
        <v>-0.34977918313902379</v>
      </c>
      <c r="AH9" s="11">
        <f>-'OddsRatio_working_3-way'!U9/(3*'OddsRatio_working_3-way'!X9^(1/3))*COS(('OddsRatio_working_3-way'!Y9+4*PI())/3)</f>
        <v>-0.1791590246044561</v>
      </c>
      <c r="AI9" s="11">
        <f>'OddsRatio_working_3-way'!U9/(3*'OddsRatio_working_3-way'!X9^(1/3))*SIN(('OddsRatio_working_3-way'!Y9)/3)</f>
        <v>-9.8507594459109435E-2</v>
      </c>
      <c r="AJ9" s="11">
        <f>'OddsRatio_working_3-way'!U9/(3*'OddsRatio_working_3-way'!X9^(1/3))*SIN(('OddsRatio_working_3-way'!Y9+2*PI())/3)</f>
        <v>-0.40882012770850973</v>
      </c>
      <c r="AK9" s="11">
        <f>'OddsRatio_working_3-way'!U9/(3*'OddsRatio_working_3-way'!X9^(1/3))*SIN(('OddsRatio_working_3-way'!Y9+4*PI())/3)</f>
        <v>0.50732772216761901</v>
      </c>
      <c r="AL9" s="11">
        <f>'OddsRatio_working_3-way'!Z9+'OddsRatio_working_3-way'!AF9</f>
        <v>1.0578764154869593</v>
      </c>
      <c r="AM9" s="11">
        <f>'OddsRatio_working_3-way'!AA9+'OddsRatio_working_3-way'!AG9</f>
        <v>-0.69955836627804746</v>
      </c>
      <c r="AN9" s="11">
        <f>'OddsRatio_working_3-way'!AB9+'OddsRatio_working_3-way'!AH9</f>
        <v>-0.35831804920891214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1.0578764154869593</v>
      </c>
      <c r="AS9" s="11">
        <f>IF(('OddsRatio_working_3-way'!X9=0),IF(Q9&gt;0,-Q9^(1/3),(-Q9)^(1/3)),'OddsRatio_working_3-way'!AM9-'OddsRatio_working_3-way'!R9/3)</f>
        <v>-0.69955836627804746</v>
      </c>
      <c r="AT9" s="11">
        <f>IF(('OddsRatio_working_3-way'!X9=0),IF(Q9&gt;0,-Q9^(1/3),(-Q9)^(1/3)),'OddsRatio_working_3-way'!AN9-'OddsRatio_working_3-way'!R9/3)</f>
        <v>-0.35831804920891214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2.86</v>
      </c>
      <c r="B10" s="4">
        <f>IF('True_Odds_Calculator_3-way'!B10="","",'True_Odds_Calculator_3-way'!B10)</f>
        <v>2.94</v>
      </c>
      <c r="C10" s="4">
        <f>IF('True_Odds_Calculator_3-way'!C10="","",'True_Odds_Calculator_3-way'!C10)</f>
        <v>2.83</v>
      </c>
      <c r="D10" s="9">
        <f t="shared" si="13"/>
        <v>0.33522840164022277</v>
      </c>
      <c r="E10" s="9">
        <f t="shared" si="14"/>
        <v>0.32590987984471248</v>
      </c>
      <c r="F10" s="9">
        <f t="shared" si="15"/>
        <v>0.33886171851506464</v>
      </c>
      <c r="G10" s="9">
        <f t="shared" si="16"/>
        <v>1.066150968685649</v>
      </c>
      <c r="H10" s="9">
        <f t="shared" si="17"/>
        <v>2.9830408017553065</v>
      </c>
      <c r="I10" s="9">
        <f t="shared" si="18"/>
        <v>3.0683328792501592</v>
      </c>
      <c r="J10" s="9">
        <f t="shared" si="19"/>
        <v>2.9510562726947378</v>
      </c>
      <c r="K10" s="11">
        <f t="shared" si="20"/>
        <v>0.34965034965034969</v>
      </c>
      <c r="L10" s="11">
        <f t="shared" si="21"/>
        <v>0.3401360544217687</v>
      </c>
      <c r="M10" s="11">
        <f t="shared" si="22"/>
        <v>0.35335689045936397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-0.27750190243880291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0.23659665254819218</v>
      </c>
      <c r="Q10" s="11">
        <f>2*'OddsRatio_working_3-way'!K10*'OddsRatio_working_3-way'!L10*'OddsRatio_working_3-way'!M10</f>
        <v>8.4048544422093141E-2</v>
      </c>
      <c r="R10" s="11">
        <f t="shared" si="23"/>
        <v>0</v>
      </c>
      <c r="S10" s="11">
        <f t="shared" si="24"/>
        <v>-0.85259470464483933</v>
      </c>
      <c r="T10" s="11">
        <f t="shared" si="25"/>
        <v>-0.30287556115269604</v>
      </c>
      <c r="U10" s="11">
        <f>'OddsRatio_working_3-way'!S10-'OddsRatio_working_3-way'!R10^2/3</f>
        <v>-0.85259470464483933</v>
      </c>
      <c r="V10" s="11">
        <f>'OddsRatio_working_3-way'!S10*'OddsRatio_working_3-way'!R10/3-2*'OddsRatio_working_3-way'!R10^3/27-'OddsRatio_working_3-way'!T10</f>
        <v>0.30287556115269604</v>
      </c>
      <c r="W10" s="11">
        <f>'OddsRatio_working_3-way'!V10^2+4*'OddsRatio_working_3-way'!U10^3/27</f>
        <v>-8.3610403345063533E-5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0.15150677868242857</v>
      </c>
      <c r="Y10" s="11">
        <f>IF('OddsRatio_working_3-way'!W10&gt;=0,IF('OddsRatio_working_3-way'!V10+SQRT('OddsRatio_working_3-way'!W10)&gt;0,0,PI()),ACOS('OddsRatio_working_3-way'!V10/(2*'OddsRatio_working_3-way'!X10)))</f>
        <v>3.0181028396454535E-2</v>
      </c>
      <c r="Z10" s="11">
        <f>'OddsRatio_working_3-way'!X10^(1/3)*COS('OddsRatio_working_3-way'!Y10/3)</f>
        <v>0.53307548434282437</v>
      </c>
      <c r="AA10" s="11">
        <f>'OddsRatio_working_3-way'!X10^(1/3)*COS(('OddsRatio_working_3-way'!Y10+2*PI())/3)</f>
        <v>-0.27118232565189798</v>
      </c>
      <c r="AB10" s="11">
        <f>'OddsRatio_working_3-way'!X10^(1/3)*COS(('OddsRatio_working_3-way'!Y10+4*PI())/3)</f>
        <v>-0.26189315869092672</v>
      </c>
      <c r="AC10" s="11">
        <f>'OddsRatio_working_3-way'!X10^(1/3)*SIN('OddsRatio_working_3-way'!Y10/3)</f>
        <v>5.3631030454643278E-3</v>
      </c>
      <c r="AD10" s="11">
        <f>'OddsRatio_working_3-way'!X10^(1/3)*SIN(('OddsRatio_working_3-way'!Y10+2*PI())/3)</f>
        <v>0.4589753600528475</v>
      </c>
      <c r="AE10" s="11">
        <f>'OddsRatio_working_3-way'!X10^(1/3)*SIN(('OddsRatio_working_3-way'!Y10+4*PI())/3)</f>
        <v>-0.46433846309831167</v>
      </c>
      <c r="AF10" s="11">
        <f>-'OddsRatio_working_3-way'!U10/(3*'OddsRatio_working_3-way'!X10^(1/3))*COS(('OddsRatio_working_3-way'!Y10)/3)</f>
        <v>0.53307548434282448</v>
      </c>
      <c r="AG10" s="11">
        <f>-'OddsRatio_working_3-way'!U10/(3*'OddsRatio_working_3-way'!X10^(1/3))*COS(('OddsRatio_working_3-way'!Y10+2*PI())/3)</f>
        <v>-0.27118232565189804</v>
      </c>
      <c r="AH10" s="11">
        <f>-'OddsRatio_working_3-way'!U10/(3*'OddsRatio_working_3-way'!X10^(1/3))*COS(('OddsRatio_working_3-way'!Y10+4*PI())/3)</f>
        <v>-0.26189315869092678</v>
      </c>
      <c r="AI10" s="11">
        <f>'OddsRatio_working_3-way'!U10/(3*'OddsRatio_working_3-way'!X10^(1/3))*SIN(('OddsRatio_working_3-way'!Y10)/3)</f>
        <v>-5.3631030454643286E-3</v>
      </c>
      <c r="AJ10" s="11">
        <f>'OddsRatio_working_3-way'!U10/(3*'OddsRatio_working_3-way'!X10^(1/3))*SIN(('OddsRatio_working_3-way'!Y10+2*PI())/3)</f>
        <v>-0.45897536005284761</v>
      </c>
      <c r="AK10" s="11">
        <f>'OddsRatio_working_3-way'!U10/(3*'OddsRatio_working_3-way'!X10^(1/3))*SIN(('OddsRatio_working_3-way'!Y10+4*PI())/3)</f>
        <v>0.46433846309831178</v>
      </c>
      <c r="AL10" s="11">
        <f>'OddsRatio_working_3-way'!Z10+'OddsRatio_working_3-way'!AF10</f>
        <v>1.066150968685649</v>
      </c>
      <c r="AM10" s="11">
        <f>'OddsRatio_working_3-way'!AA10+'OddsRatio_working_3-way'!AG10</f>
        <v>-0.54236465130379607</v>
      </c>
      <c r="AN10" s="11">
        <f>'OddsRatio_working_3-way'!AB10+'OddsRatio_working_3-way'!AH10</f>
        <v>-0.52378631738185355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1.066150968685649</v>
      </c>
      <c r="AS10" s="11">
        <f>IF(('OddsRatio_working_3-way'!X10=0),IF(Q10&gt;0,-Q10^(1/3),(-Q10)^(1/3)),'OddsRatio_working_3-way'!AM10-'OddsRatio_working_3-way'!R10/3)</f>
        <v>-0.54236465130379607</v>
      </c>
      <c r="AT10" s="11">
        <f>IF(('OddsRatio_working_3-way'!X10=0),IF(Q10&gt;0,-Q10^(1/3),(-Q10)^(1/3)),'OddsRatio_working_3-way'!AN10-'OddsRatio_working_3-way'!R10/3)</f>
        <v>-0.52378631738185355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IF('True_Odds_Calculator_3-way'!A11="","",'True_Odds_Calculator_3-way'!A11)</f>
        <v>1.94</v>
      </c>
      <c r="B11" s="4">
        <f>IF('True_Odds_Calculator_3-way'!B11="","",'True_Odds_Calculator_3-way'!B11)</f>
        <v>3.48</v>
      </c>
      <c r="C11" s="4">
        <f>IF('True_Odds_Calculator_3-way'!C11="","",'True_Odds_Calculator_3-way'!C11)</f>
        <v>4.29</v>
      </c>
      <c r="D11" s="9">
        <f t="shared" si="13"/>
        <v>0.50117412662984928</v>
      </c>
      <c r="E11" s="9">
        <f t="shared" si="14"/>
        <v>0.27579084891065453</v>
      </c>
      <c r="F11" s="9">
        <f t="shared" si="15"/>
        <v>0.22303502445949622</v>
      </c>
      <c r="G11" s="9">
        <f t="shared" si="16"/>
        <v>1.0588452087554301</v>
      </c>
      <c r="H11" s="9">
        <f t="shared" si="17"/>
        <v>1.9953144962301039</v>
      </c>
      <c r="I11" s="9">
        <f t="shared" si="18"/>
        <v>3.6259361177134668</v>
      </c>
      <c r="J11" s="9">
        <f t="shared" si="19"/>
        <v>4.4836007368053661</v>
      </c>
      <c r="K11" s="11">
        <f t="shared" si="20"/>
        <v>0.51546391752577325</v>
      </c>
      <c r="L11" s="11">
        <f t="shared" si="21"/>
        <v>0.28735632183908044</v>
      </c>
      <c r="M11" s="11">
        <f t="shared" si="22"/>
        <v>0.23310023310023309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-0.26481169815688121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0.23167771123690079</v>
      </c>
      <c r="Q11" s="11">
        <f>2*'OddsRatio_working_3-way'!K11*'OddsRatio_working_3-way'!L11*'OddsRatio_working_3-way'!M11</f>
        <v>6.9054459385067282E-2</v>
      </c>
      <c r="R11" s="11">
        <f t="shared" si="23"/>
        <v>0</v>
      </c>
      <c r="S11" s="11">
        <f t="shared" si="24"/>
        <v>-0.87487717819644428</v>
      </c>
      <c r="T11" s="11">
        <f t="shared" si="25"/>
        <v>-0.26076816041622775</v>
      </c>
      <c r="U11" s="11">
        <f>'OddsRatio_working_3-way'!S11-'OddsRatio_working_3-way'!R11^2/3</f>
        <v>-0.87487717819644428</v>
      </c>
      <c r="V11" s="11">
        <f>'OddsRatio_working_3-way'!S11*'OddsRatio_working_3-way'!R11/3-2*'OddsRatio_working_3-way'!R11^3/27-'OddsRatio_working_3-way'!T11</f>
        <v>0.26076816041622775</v>
      </c>
      <c r="W11" s="11">
        <f>'OddsRatio_working_3-way'!V11^2+4*'OddsRatio_working_3-way'!U11^3/27</f>
        <v>-3.1205864034135514E-2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0.15748483857263768</v>
      </c>
      <c r="Y11" s="11">
        <f>IF('OddsRatio_working_3-way'!W11&gt;=0,IF('OddsRatio_working_3-way'!V11+SQRT('OddsRatio_working_3-way'!W11)&gt;0,0,PI()),ACOS('OddsRatio_working_3-way'!V11/(2*'OddsRatio_working_3-way'!X11)))</f>
        <v>0.59541622828455087</v>
      </c>
      <c r="Z11" s="11">
        <f>'OddsRatio_working_3-way'!X11^(1/3)*COS('OddsRatio_working_3-way'!Y11/3)</f>
        <v>0.52942260437771516</v>
      </c>
      <c r="AA11" s="11">
        <f>'OddsRatio_working_3-way'!X11^(1/3)*COS(('OddsRatio_working_3-way'!Y11+2*PI())/3)</f>
        <v>-0.35692341652070153</v>
      </c>
      <c r="AB11" s="11">
        <f>'OddsRatio_working_3-way'!X11^(1/3)*COS(('OddsRatio_working_3-way'!Y11+4*PI())/3)</f>
        <v>-0.17249918785701376</v>
      </c>
      <c r="AC11" s="11">
        <f>'OddsRatio_working_3-way'!X11^(1/3)*SIN('OddsRatio_working_3-way'!Y11/3)</f>
        <v>0.1064773780640695</v>
      </c>
      <c r="AD11" s="11">
        <f>'OddsRatio_working_3-way'!X11^(1/3)*SIN(('OddsRatio_working_3-way'!Y11+2*PI())/3)</f>
        <v>0.40525473569678527</v>
      </c>
      <c r="AE11" s="11">
        <f>'OddsRatio_working_3-way'!X11^(1/3)*SIN(('OddsRatio_working_3-way'!Y11+4*PI())/3)</f>
        <v>-0.51173211376085448</v>
      </c>
      <c r="AF11" s="11">
        <f>-'OddsRatio_working_3-way'!U11/(3*'OddsRatio_working_3-way'!X11^(1/3))*COS(('OddsRatio_working_3-way'!Y11)/3)</f>
        <v>0.52942260437771504</v>
      </c>
      <c r="AG11" s="11">
        <f>-'OddsRatio_working_3-way'!U11/(3*'OddsRatio_working_3-way'!X11^(1/3))*COS(('OddsRatio_working_3-way'!Y11+2*PI())/3)</f>
        <v>-0.35692341652070148</v>
      </c>
      <c r="AH11" s="11">
        <f>-'OddsRatio_working_3-way'!U11/(3*'OddsRatio_working_3-way'!X11^(1/3))*COS(('OddsRatio_working_3-way'!Y11+4*PI())/3)</f>
        <v>-0.17249918785701374</v>
      </c>
      <c r="AI11" s="11">
        <f>'OddsRatio_working_3-way'!U11/(3*'OddsRatio_working_3-way'!X11^(1/3))*SIN(('OddsRatio_working_3-way'!Y11)/3)</f>
        <v>-0.10647737806406947</v>
      </c>
      <c r="AJ11" s="11">
        <f>'OddsRatio_working_3-way'!U11/(3*'OddsRatio_working_3-way'!X11^(1/3))*SIN(('OddsRatio_working_3-way'!Y11+2*PI())/3)</f>
        <v>-0.40525473569678516</v>
      </c>
      <c r="AK11" s="11">
        <f>'OddsRatio_working_3-way'!U11/(3*'OddsRatio_working_3-way'!X11^(1/3))*SIN(('OddsRatio_working_3-way'!Y11+4*PI())/3)</f>
        <v>0.51173211376085437</v>
      </c>
      <c r="AL11" s="11">
        <f>'OddsRatio_working_3-way'!Z11+'OddsRatio_working_3-way'!AF11</f>
        <v>1.0588452087554301</v>
      </c>
      <c r="AM11" s="11">
        <f>'OddsRatio_working_3-way'!AA11+'OddsRatio_working_3-way'!AG11</f>
        <v>-0.71384683304140295</v>
      </c>
      <c r="AN11" s="11">
        <f>'OddsRatio_working_3-way'!AB11+'OddsRatio_working_3-way'!AH11</f>
        <v>-0.34499837571402747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1.0588452087554301</v>
      </c>
      <c r="AS11" s="11">
        <f>IF(('OddsRatio_working_3-way'!X11=0),IF(Q11&gt;0,-Q11^(1/3),(-Q11)^(1/3)),'OddsRatio_working_3-way'!AM11-'OddsRatio_working_3-way'!R11/3)</f>
        <v>-0.71384683304140295</v>
      </c>
      <c r="AT11" s="11">
        <f>IF(('OddsRatio_working_3-way'!X11=0),IF(Q11&gt;0,-Q11^(1/3),(-Q11)^(1/3)),'OddsRatio_working_3-way'!AN11-'OddsRatio_working_3-way'!R11/3)</f>
        <v>-0.34499837571402747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IF('True_Odds_Calculator_3-way'!A12="","",'True_Odds_Calculator_3-way'!A12)</f>
        <v>2.5</v>
      </c>
      <c r="B12" s="4">
        <f>IF('True_Odds_Calculator_3-way'!B12="","",'True_Odds_Calculator_3-way'!B12)</f>
        <v>3.3</v>
      </c>
      <c r="C12" s="4">
        <f>IF('True_Odds_Calculator_3-way'!C12="","",'True_Odds_Calculator_3-way'!C12)</f>
        <v>3.02</v>
      </c>
      <c r="D12" s="9">
        <f t="shared" si="13"/>
        <v>0.38778088814193729</v>
      </c>
      <c r="E12" s="9">
        <f t="shared" si="14"/>
        <v>0.29233016174556675</v>
      </c>
      <c r="F12" s="9">
        <f t="shared" si="15"/>
        <v>0.31988895011249613</v>
      </c>
      <c r="G12" s="9">
        <f t="shared" si="16"/>
        <v>1.0525172515017047</v>
      </c>
      <c r="H12" s="9">
        <f t="shared" si="17"/>
        <v>2.5787758772525571</v>
      </c>
      <c r="I12" s="9">
        <f t="shared" si="18"/>
        <v>3.4207896784539211</v>
      </c>
      <c r="J12" s="9">
        <f t="shared" si="19"/>
        <v>3.1260848480334427</v>
      </c>
      <c r="K12" s="11">
        <f t="shared" si="20"/>
        <v>0.4</v>
      </c>
      <c r="L12" s="11">
        <f t="shared" si="21"/>
        <v>0.30303030303030304</v>
      </c>
      <c r="M12" s="11">
        <f t="shared" si="22"/>
        <v>0.33112582781456956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-0.27971101745936189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0.23359422034918725</v>
      </c>
      <c r="Q12" s="11">
        <f>2*'OddsRatio_working_3-way'!K12*'OddsRatio_working_3-way'!L12*'OddsRatio_working_3-way'!M12</f>
        <v>8.0272927955047174E-2</v>
      </c>
      <c r="R12" s="11">
        <f t="shared" si="23"/>
        <v>0</v>
      </c>
      <c r="S12" s="11">
        <f t="shared" si="24"/>
        <v>-0.83512699095996545</v>
      </c>
      <c r="T12" s="11">
        <f t="shared" si="25"/>
        <v>-0.28698522026115653</v>
      </c>
      <c r="U12" s="11">
        <f>'OddsRatio_working_3-way'!S12-'OddsRatio_working_3-way'!R12^2/3</f>
        <v>-0.83512699095996545</v>
      </c>
      <c r="V12" s="11">
        <f>'OddsRatio_working_3-way'!S12*'OddsRatio_working_3-way'!R12/3-2*'OddsRatio_working_3-way'!R12^3/27-'OddsRatio_working_3-way'!T12</f>
        <v>0.28698522026115653</v>
      </c>
      <c r="W12" s="11">
        <f>'OddsRatio_working_3-way'!V12^2+4*'OddsRatio_working_3-way'!U12^3/27</f>
        <v>-3.9281558280446632E-3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0.146874668064637</v>
      </c>
      <c r="Y12" s="11">
        <f>IF('OddsRatio_working_3-way'!W12&gt;=0,IF('OddsRatio_working_3-way'!V12+SQRT('OddsRatio_working_3-way'!W12)&gt;0,0,PI()),ACOS('OddsRatio_working_3-way'!V12/(2*'OddsRatio_working_3-way'!X12)))</f>
        <v>0.21501510943462931</v>
      </c>
      <c r="Z12" s="11">
        <f>'OddsRatio_working_3-way'!X12^(1/3)*COS('OddsRatio_working_3-way'!Y12/3)</f>
        <v>0.52625862575085247</v>
      </c>
      <c r="AA12" s="11">
        <f>'OddsRatio_working_3-way'!X12^(1/3)*COS(('OddsRatio_working_3-way'!Y12+2*PI())/3)</f>
        <v>-0.29584997694432275</v>
      </c>
      <c r="AB12" s="11">
        <f>'OddsRatio_working_3-way'!X12^(1/3)*COS(('OddsRatio_working_3-way'!Y12+4*PI())/3)</f>
        <v>-0.23040864880652981</v>
      </c>
      <c r="AC12" s="11">
        <f>'OddsRatio_working_3-way'!X12^(1/3)*SIN('OddsRatio_working_3-way'!Y12/3)</f>
        <v>3.7782568416481394E-2</v>
      </c>
      <c r="AD12" s="11">
        <f>'OddsRatio_working_3-way'!X12^(1/3)*SIN(('OddsRatio_working_3-way'!Y12+2*PI())/3)</f>
        <v>0.43686205465268507</v>
      </c>
      <c r="AE12" s="11">
        <f>'OddsRatio_working_3-way'!X12^(1/3)*SIN(('OddsRatio_working_3-way'!Y12+4*PI())/3)</f>
        <v>-0.47464462306916649</v>
      </c>
      <c r="AF12" s="11">
        <f>-'OddsRatio_working_3-way'!U12/(3*'OddsRatio_working_3-way'!X12^(1/3))*COS(('OddsRatio_working_3-way'!Y12)/3)</f>
        <v>0.52625862575085236</v>
      </c>
      <c r="AG12" s="11">
        <f>-'OddsRatio_working_3-way'!U12/(3*'OddsRatio_working_3-way'!X12^(1/3))*COS(('OddsRatio_working_3-way'!Y12+2*PI())/3)</f>
        <v>-0.29584997694432269</v>
      </c>
      <c r="AH12" s="11">
        <f>-'OddsRatio_working_3-way'!U12/(3*'OddsRatio_working_3-way'!X12^(1/3))*COS(('OddsRatio_working_3-way'!Y12+4*PI())/3)</f>
        <v>-0.23040864880652975</v>
      </c>
      <c r="AI12" s="11">
        <f>'OddsRatio_working_3-way'!U12/(3*'OddsRatio_working_3-way'!X12^(1/3))*SIN(('OddsRatio_working_3-way'!Y12)/3)</f>
        <v>-3.7782568416481387E-2</v>
      </c>
      <c r="AJ12" s="11">
        <f>'OddsRatio_working_3-way'!U12/(3*'OddsRatio_working_3-way'!X12^(1/3))*SIN(('OddsRatio_working_3-way'!Y12+2*PI())/3)</f>
        <v>-0.43686205465268496</v>
      </c>
      <c r="AK12" s="11">
        <f>'OddsRatio_working_3-way'!U12/(3*'OddsRatio_working_3-way'!X12^(1/3))*SIN(('OddsRatio_working_3-way'!Y12+4*PI())/3)</f>
        <v>0.47464462306916638</v>
      </c>
      <c r="AL12" s="11">
        <f>'OddsRatio_working_3-way'!Z12+'OddsRatio_working_3-way'!AF12</f>
        <v>1.0525172515017047</v>
      </c>
      <c r="AM12" s="11">
        <f>'OddsRatio_working_3-way'!AA12+'OddsRatio_working_3-way'!AG12</f>
        <v>-0.59169995388864538</v>
      </c>
      <c r="AN12" s="11">
        <f>'OddsRatio_working_3-way'!AB12+'OddsRatio_working_3-way'!AH12</f>
        <v>-0.46081729761305956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1.0525172515017047</v>
      </c>
      <c r="AS12" s="11">
        <f>IF(('OddsRatio_working_3-way'!X12=0),IF(Q12&gt;0,-Q12^(1/3),(-Q12)^(1/3)),'OddsRatio_working_3-way'!AM12-'OddsRatio_working_3-way'!R12/3)</f>
        <v>-0.59169995388864538</v>
      </c>
      <c r="AT12" s="11">
        <f>IF(('OddsRatio_working_3-way'!X12=0),IF(Q12&gt;0,-Q12^(1/3),(-Q12)^(1/3)),'OddsRatio_working_3-way'!AN12-'OddsRatio_working_3-way'!R12/3)</f>
        <v>-0.46081729761305956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IF('True_Odds_Calculator_3-way'!A13="","",'True_Odds_Calculator_3-way'!A13)</f>
        <v>1.85</v>
      </c>
      <c r="B13" s="4">
        <f>IF('True_Odds_Calculator_3-way'!B13="","",'True_Odds_Calculator_3-way'!B13)</f>
        <v>3.64</v>
      </c>
      <c r="C13" s="4">
        <f>IF('True_Odds_Calculator_3-way'!C13="","",'True_Odds_Calculator_3-way'!C13)</f>
        <v>4.51</v>
      </c>
      <c r="D13" s="9">
        <f t="shared" si="13"/>
        <v>0.52557091329771</v>
      </c>
      <c r="E13" s="9">
        <f t="shared" si="14"/>
        <v>0.26290483629178718</v>
      </c>
      <c r="F13" s="9">
        <f t="shared" si="15"/>
        <v>0.21152425041050296</v>
      </c>
      <c r="G13" s="9">
        <f t="shared" si="16"/>
        <v>1.0619915459294278</v>
      </c>
      <c r="H13" s="9">
        <f t="shared" si="17"/>
        <v>1.9026928140400139</v>
      </c>
      <c r="I13" s="9">
        <f t="shared" si="18"/>
        <v>3.8036576812536893</v>
      </c>
      <c r="J13" s="9">
        <f t="shared" si="19"/>
        <v>4.7275903262122911</v>
      </c>
      <c r="K13" s="11">
        <f t="shared" si="20"/>
        <v>0.54054054054054046</v>
      </c>
      <c r="L13" s="11">
        <f t="shared" si="21"/>
        <v>0.27472527472527469</v>
      </c>
      <c r="M13" s="11">
        <f t="shared" si="22"/>
        <v>0.22172949002217296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-0.25934645446840576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0.23048803536608409</v>
      </c>
      <c r="Q13" s="11">
        <f>2*'OddsRatio_working_3-way'!K13*'OddsRatio_working_3-way'!L13*'OddsRatio_working_3-way'!M13</f>
        <v>6.5853724390309731E-2</v>
      </c>
      <c r="R13" s="11">
        <f t="shared" si="23"/>
        <v>0</v>
      </c>
      <c r="S13" s="11">
        <f t="shared" si="24"/>
        <v>-0.88872637892245687</v>
      </c>
      <c r="T13" s="11">
        <f t="shared" si="25"/>
        <v>-0.25392182254927337</v>
      </c>
      <c r="U13" s="11">
        <f>'OddsRatio_working_3-way'!S13-'OddsRatio_working_3-way'!R13^2/3</f>
        <v>-0.88872637892245687</v>
      </c>
      <c r="V13" s="11">
        <f>'OddsRatio_working_3-way'!S13*'OddsRatio_working_3-way'!R13/3-2*'OddsRatio_working_3-way'!R13^3/27-'OddsRatio_working_3-way'!T13</f>
        <v>0.25392182254927337</v>
      </c>
      <c r="W13" s="11">
        <f>'OddsRatio_working_3-way'!V13^2+4*'OddsRatio_working_3-way'!U13^3/27</f>
        <v>-3.9515829989242454E-2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0.1612390476559471</v>
      </c>
      <c r="Y13" s="11">
        <f>IF('OddsRatio_working_3-way'!W13&gt;=0,IF('OddsRatio_working_3-way'!V13+SQRT('OddsRatio_working_3-way'!W13)&gt;0,0,PI()),ACOS('OddsRatio_working_3-way'!V13/(2*'OddsRatio_working_3-way'!X13)))</f>
        <v>0.66420358532144996</v>
      </c>
      <c r="Z13" s="11">
        <f>'OddsRatio_working_3-way'!X13^(1/3)*COS('OddsRatio_working_3-way'!Y13/3)</f>
        <v>0.5309957729647139</v>
      </c>
      <c r="AA13" s="11">
        <f>'OddsRatio_working_3-way'!X13^(1/3)*COS(('OddsRatio_working_3-way'!Y13+2*PI())/3)</f>
        <v>-0.36900736213950974</v>
      </c>
      <c r="AB13" s="11">
        <f>'OddsRatio_working_3-way'!X13^(1/3)*COS(('OddsRatio_working_3-way'!Y13+4*PI())/3)</f>
        <v>-0.16198841082520432</v>
      </c>
      <c r="AC13" s="11">
        <f>'OddsRatio_working_3-way'!X13^(1/3)*SIN('OddsRatio_working_3-way'!Y13/3)</f>
        <v>0.11952244726866836</v>
      </c>
      <c r="AD13" s="11">
        <f>'OddsRatio_working_3-way'!X13^(1/3)*SIN(('OddsRatio_working_3-way'!Y13+2*PI())/3)</f>
        <v>0.40009460505526234</v>
      </c>
      <c r="AE13" s="11">
        <f>'OddsRatio_working_3-way'!X13^(1/3)*SIN(('OddsRatio_working_3-way'!Y13+4*PI())/3)</f>
        <v>-0.51961705232393063</v>
      </c>
      <c r="AF13" s="11">
        <f>-'OddsRatio_working_3-way'!U13/(3*'OddsRatio_working_3-way'!X13^(1/3))*COS(('OddsRatio_working_3-way'!Y13)/3)</f>
        <v>0.5309957729647139</v>
      </c>
      <c r="AG13" s="11">
        <f>-'OddsRatio_working_3-way'!U13/(3*'OddsRatio_working_3-way'!X13^(1/3))*COS(('OddsRatio_working_3-way'!Y13+2*PI())/3)</f>
        <v>-0.36900736213950974</v>
      </c>
      <c r="AH13" s="11">
        <f>-'OddsRatio_working_3-way'!U13/(3*'OddsRatio_working_3-way'!X13^(1/3))*COS(('OddsRatio_working_3-way'!Y13+4*PI())/3)</f>
        <v>-0.16198841082520432</v>
      </c>
      <c r="AI13" s="11">
        <f>'OddsRatio_working_3-way'!U13/(3*'OddsRatio_working_3-way'!X13^(1/3))*SIN(('OddsRatio_working_3-way'!Y13)/3)</f>
        <v>-0.11952244726866836</v>
      </c>
      <c r="AJ13" s="11">
        <f>'OddsRatio_working_3-way'!U13/(3*'OddsRatio_working_3-way'!X13^(1/3))*SIN(('OddsRatio_working_3-way'!Y13+2*PI())/3)</f>
        <v>-0.40009460505526234</v>
      </c>
      <c r="AK13" s="11">
        <f>'OddsRatio_working_3-way'!U13/(3*'OddsRatio_working_3-way'!X13^(1/3))*SIN(('OddsRatio_working_3-way'!Y13+4*PI())/3)</f>
        <v>0.51961705232393063</v>
      </c>
      <c r="AL13" s="11">
        <f>'OddsRatio_working_3-way'!Z13+'OddsRatio_working_3-way'!AF13</f>
        <v>1.0619915459294278</v>
      </c>
      <c r="AM13" s="11">
        <f>'OddsRatio_working_3-way'!AA13+'OddsRatio_working_3-way'!AG13</f>
        <v>-0.73801472427901949</v>
      </c>
      <c r="AN13" s="11">
        <f>'OddsRatio_working_3-way'!AB13+'OddsRatio_working_3-way'!AH13</f>
        <v>-0.32397682165040864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1.0619915459294278</v>
      </c>
      <c r="AS13" s="11">
        <f>IF(('OddsRatio_working_3-way'!X13=0),IF(Q13&gt;0,-Q13^(1/3),(-Q13)^(1/3)),'OddsRatio_working_3-way'!AM13-'OddsRatio_working_3-way'!R13/3)</f>
        <v>-0.73801472427901949</v>
      </c>
      <c r="AT13" s="11">
        <f>IF(('OddsRatio_working_3-way'!X13=0),IF(Q13&gt;0,-Q13^(1/3),(-Q13)^(1/3)),'OddsRatio_working_3-way'!AN13-'OddsRatio_working_3-way'!R13/3)</f>
        <v>-0.32397682165040864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IF('True_Odds_Calculator_3-way'!A14="","",'True_Odds_Calculator_3-way'!A14)</f>
        <v>1.34</v>
      </c>
      <c r="B14" s="4">
        <f>IF('True_Odds_Calculator_3-way'!B14="","",'True_Odds_Calculator_3-way'!B14)</f>
        <v>5.03</v>
      </c>
      <c r="C14" s="4">
        <f>IF('True_Odds_Calculator_3-way'!C14="","",'True_Odds_Calculator_3-way'!C14)</f>
        <v>10.59</v>
      </c>
      <c r="D14" s="9">
        <f t="shared" si="13"/>
        <v>0.72851971811334226</v>
      </c>
      <c r="E14" s="9">
        <f t="shared" si="14"/>
        <v>0.1846055111289116</v>
      </c>
      <c r="F14" s="9">
        <f t="shared" si="15"/>
        <v>8.6874770757746023E-2</v>
      </c>
      <c r="G14" s="9">
        <f t="shared" si="16"/>
        <v>1.096018951115711</v>
      </c>
      <c r="H14" s="9">
        <f t="shared" si="17"/>
        <v>1.3726464433793419</v>
      </c>
      <c r="I14" s="9">
        <f t="shared" si="18"/>
        <v>5.4169563729963155</v>
      </c>
      <c r="J14" s="9">
        <f t="shared" si="19"/>
        <v>11.510821741199667</v>
      </c>
      <c r="K14" s="11">
        <f t="shared" si="20"/>
        <v>0.74626865671641784</v>
      </c>
      <c r="L14" s="11">
        <f t="shared" si="21"/>
        <v>0.19880715705765406</v>
      </c>
      <c r="M14" s="11">
        <f t="shared" si="22"/>
        <v>9.442870632672333E-2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-0.18409153832098801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0.19557650222857739</v>
      </c>
      <c r="Q14" s="11">
        <f>2*'OddsRatio_working_3-way'!K14*'OddsRatio_working_3-way'!L14*'OddsRatio_working_3-way'!M14</f>
        <v>2.8019556193205931E-2</v>
      </c>
      <c r="R14" s="11">
        <f t="shared" si="23"/>
        <v>0</v>
      </c>
      <c r="S14" s="11">
        <f t="shared" si="24"/>
        <v>-1.0623872450213536</v>
      </c>
      <c r="T14" s="11">
        <f t="shared" si="25"/>
        <v>-0.15220447636409076</v>
      </c>
      <c r="U14" s="11">
        <f>'OddsRatio_working_3-way'!S14-'OddsRatio_working_3-way'!R14^2/3</f>
        <v>-1.0623872450213536</v>
      </c>
      <c r="V14" s="11">
        <f>'OddsRatio_working_3-way'!S14*'OddsRatio_working_3-way'!R14/3-2*'OddsRatio_working_3-way'!R14^3/27-'OddsRatio_working_3-way'!T14</f>
        <v>0.15220447636409076</v>
      </c>
      <c r="W14" s="11">
        <f>'OddsRatio_working_3-way'!V14^2+4*'OddsRatio_working_3-way'!U14^3/27</f>
        <v>-0.15447543615222931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0.21073777472103594</v>
      </c>
      <c r="Y14" s="11">
        <f>IF('OddsRatio_working_3-way'!W14&gt;=0,IF('OddsRatio_working_3-way'!V14+SQRT('OddsRatio_working_3-way'!W14)&gt;0,0,PI()),ACOS('OddsRatio_working_3-way'!V14/(2*'OddsRatio_working_3-way'!X14)))</f>
        <v>1.2013245455943002</v>
      </c>
      <c r="Z14" s="11">
        <f>'OddsRatio_working_3-way'!X14^(1/3)*COS('OddsRatio_working_3-way'!Y14/3)</f>
        <v>0.54800947555785551</v>
      </c>
      <c r="AA14" s="11">
        <f>'OddsRatio_working_3-way'!X14^(1/3)*COS(('OddsRatio_working_3-way'!Y14+2*PI())/3)</f>
        <v>-0.47490526609939154</v>
      </c>
      <c r="AB14" s="11">
        <f>'OddsRatio_working_3-way'!X14^(1/3)*COS(('OddsRatio_working_3-way'!Y14+4*PI())/3)</f>
        <v>-7.3104209458464145E-2</v>
      </c>
      <c r="AC14" s="11">
        <f>'OddsRatio_working_3-way'!X14^(1/3)*SIN('OddsRatio_working_3-way'!Y14/3)</f>
        <v>0.23197994821231574</v>
      </c>
      <c r="AD14" s="11">
        <f>'OddsRatio_working_3-way'!X14^(1/3)*SIN(('OddsRatio_working_3-way'!Y14+2*PI())/3)</f>
        <v>0.35860015324153249</v>
      </c>
      <c r="AE14" s="11">
        <f>'OddsRatio_working_3-way'!X14^(1/3)*SIN(('OddsRatio_working_3-way'!Y14+4*PI())/3)</f>
        <v>-0.59058010145384809</v>
      </c>
      <c r="AF14" s="11">
        <f>-'OddsRatio_working_3-way'!U14/(3*'OddsRatio_working_3-way'!X14^(1/3))*COS(('OddsRatio_working_3-way'!Y14)/3)</f>
        <v>0.54800947555785562</v>
      </c>
      <c r="AG14" s="11">
        <f>-'OddsRatio_working_3-way'!U14/(3*'OddsRatio_working_3-way'!X14^(1/3))*COS(('OddsRatio_working_3-way'!Y14+2*PI())/3)</f>
        <v>-0.4749052660993916</v>
      </c>
      <c r="AH14" s="11">
        <f>-'OddsRatio_working_3-way'!U14/(3*'OddsRatio_working_3-way'!X14^(1/3))*COS(('OddsRatio_working_3-way'!Y14+4*PI())/3)</f>
        <v>-7.3104209458464159E-2</v>
      </c>
      <c r="AI14" s="11">
        <f>'OddsRatio_working_3-way'!U14/(3*'OddsRatio_working_3-way'!X14^(1/3))*SIN(('OddsRatio_working_3-way'!Y14)/3)</f>
        <v>-0.23197994821231577</v>
      </c>
      <c r="AJ14" s="11">
        <f>'OddsRatio_working_3-way'!U14/(3*'OddsRatio_working_3-way'!X14^(1/3))*SIN(('OddsRatio_working_3-way'!Y14+2*PI())/3)</f>
        <v>-0.35860015324153255</v>
      </c>
      <c r="AK14" s="11">
        <f>'OddsRatio_working_3-way'!U14/(3*'OddsRatio_working_3-way'!X14^(1/3))*SIN(('OddsRatio_working_3-way'!Y14+4*PI())/3)</f>
        <v>0.59058010145384821</v>
      </c>
      <c r="AL14" s="11">
        <f>'OddsRatio_working_3-way'!Z14+'OddsRatio_working_3-way'!AF14</f>
        <v>1.096018951115711</v>
      </c>
      <c r="AM14" s="11">
        <f>'OddsRatio_working_3-way'!AA14+'OddsRatio_working_3-way'!AG14</f>
        <v>-0.94981053219878309</v>
      </c>
      <c r="AN14" s="11">
        <f>'OddsRatio_working_3-way'!AB14+'OddsRatio_working_3-way'!AH14</f>
        <v>-0.14620841891692832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1.096018951115711</v>
      </c>
      <c r="AS14" s="11">
        <f>IF(('OddsRatio_working_3-way'!X14=0),IF(Q14&gt;0,-Q14^(1/3),(-Q14)^(1/3)),'OddsRatio_working_3-way'!AM14-'OddsRatio_working_3-way'!R14/3)</f>
        <v>-0.94981053219878309</v>
      </c>
      <c r="AT14" s="11">
        <f>IF(('OddsRatio_working_3-way'!X14=0),IF(Q14&gt;0,-Q14^(1/3),(-Q14)^(1/3)),'OddsRatio_working_3-way'!AN14-'OddsRatio_working_3-way'!R14/3)</f>
        <v>-0.14620841891692832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IF('True_Odds_Calculator_3-way'!A15="","",'True_Odds_Calculator_3-way'!A15)</f>
        <v>1.78</v>
      </c>
      <c r="B15" s="4">
        <f>IF('True_Odds_Calculator_3-way'!B15="","",'True_Odds_Calculator_3-way'!B15)</f>
        <v>3.6</v>
      </c>
      <c r="C15" s="4">
        <f>IF('True_Odds_Calculator_3-way'!C15="","",'True_Odds_Calculator_3-way'!C15)</f>
        <v>5.12</v>
      </c>
      <c r="D15" s="9">
        <f t="shared" si="13"/>
        <v>0.54742076753069691</v>
      </c>
      <c r="E15" s="9">
        <f t="shared" si="14"/>
        <v>0.26625287904023226</v>
      </c>
      <c r="F15" s="9">
        <f t="shared" si="15"/>
        <v>0.18632635342907086</v>
      </c>
      <c r="G15" s="9">
        <f t="shared" si="16"/>
        <v>1.0599338198920609</v>
      </c>
      <c r="H15" s="9">
        <f t="shared" si="17"/>
        <v>1.8267483795158073</v>
      </c>
      <c r="I15" s="9">
        <f t="shared" si="18"/>
        <v>3.7558279317193581</v>
      </c>
      <c r="J15" s="9">
        <f t="shared" si="19"/>
        <v>5.3669273379552909</v>
      </c>
      <c r="K15" s="11">
        <f t="shared" si="20"/>
        <v>0.5617977528089888</v>
      </c>
      <c r="L15" s="11">
        <f t="shared" si="21"/>
        <v>0.27777777777777779</v>
      </c>
      <c r="M15" s="11">
        <f t="shared" si="22"/>
        <v>0.1953125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-0.25466701779026224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0.22859609082397003</v>
      </c>
      <c r="Q15" s="11">
        <f>2*'OddsRatio_working_3-way'!K15*'OddsRatio_working_3-way'!L15*'OddsRatio_working_3-way'!M15</f>
        <v>6.0958957553058683E-2</v>
      </c>
      <c r="R15" s="11">
        <f t="shared" si="23"/>
        <v>0</v>
      </c>
      <c r="S15" s="11">
        <f t="shared" si="24"/>
        <v>-0.89762739127937008</v>
      </c>
      <c r="T15" s="11">
        <f t="shared" si="25"/>
        <v>-0.2393673043411654</v>
      </c>
      <c r="U15" s="11">
        <f>'OddsRatio_working_3-way'!S15-'OddsRatio_working_3-way'!R15^2/3</f>
        <v>-0.89762739127937008</v>
      </c>
      <c r="V15" s="11">
        <f>'OddsRatio_working_3-way'!S15*'OddsRatio_working_3-way'!R15/3-2*'OddsRatio_working_3-way'!R15^3/27-'OddsRatio_working_3-way'!T15</f>
        <v>0.2393673043411654</v>
      </c>
      <c r="W15" s="11">
        <f>'OddsRatio_working_3-way'!V15^2+4*'OddsRatio_working_3-way'!U15^3/27</f>
        <v>-4.9851404203198044E-2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0.1636674300149194</v>
      </c>
      <c r="Y15" s="11">
        <f>IF('OddsRatio_working_3-way'!W15&gt;=0,IF('OddsRatio_working_3-way'!V15+SQRT('OddsRatio_working_3-way'!W15)&gt;0,0,PI()),ACOS('OddsRatio_working_3-way'!V15/(2*'OddsRatio_working_3-way'!X15)))</f>
        <v>0.75062710408390476</v>
      </c>
      <c r="Z15" s="11">
        <f>'OddsRatio_working_3-way'!X15^(1/3)*COS('OddsRatio_working_3-way'!Y15/3)</f>
        <v>0.52996690994603046</v>
      </c>
      <c r="AA15" s="11">
        <f>'OddsRatio_working_3-way'!X15^(1/3)*COS(('OddsRatio_working_3-way'!Y15+2*PI())/3)</f>
        <v>-0.38227861084713755</v>
      </c>
      <c r="AB15" s="11">
        <f>'OddsRatio_working_3-way'!X15^(1/3)*COS(('OddsRatio_working_3-way'!Y15+4*PI())/3)</f>
        <v>-0.14768829909889328</v>
      </c>
      <c r="AC15" s="11">
        <f>'OddsRatio_working_3-way'!X15^(1/3)*SIN('OddsRatio_working_3-way'!Y15/3)</f>
        <v>0.13544077963712731</v>
      </c>
      <c r="AD15" s="11">
        <f>'OddsRatio_working_3-way'!X15^(1/3)*SIN(('OddsRatio_working_3-way'!Y15+2*PI())/3)</f>
        <v>0.39124441735983861</v>
      </c>
      <c r="AE15" s="11">
        <f>'OddsRatio_working_3-way'!X15^(1/3)*SIN(('OddsRatio_working_3-way'!Y15+4*PI())/3)</f>
        <v>-0.5266851969969657</v>
      </c>
      <c r="AF15" s="11">
        <f>-'OddsRatio_working_3-way'!U15/(3*'OddsRatio_working_3-way'!X15^(1/3))*COS(('OddsRatio_working_3-way'!Y15)/3)</f>
        <v>0.52996690994603035</v>
      </c>
      <c r="AG15" s="11">
        <f>-'OddsRatio_working_3-way'!U15/(3*'OddsRatio_working_3-way'!X15^(1/3))*COS(('OddsRatio_working_3-way'!Y15+2*PI())/3)</f>
        <v>-0.38227861084713743</v>
      </c>
      <c r="AH15" s="11">
        <f>-'OddsRatio_working_3-way'!U15/(3*'OddsRatio_working_3-way'!X15^(1/3))*COS(('OddsRatio_working_3-way'!Y15+4*PI())/3)</f>
        <v>-0.14768829909889322</v>
      </c>
      <c r="AI15" s="11">
        <f>'OddsRatio_working_3-way'!U15/(3*'OddsRatio_working_3-way'!X15^(1/3))*SIN(('OddsRatio_working_3-way'!Y15)/3)</f>
        <v>-0.13544077963712728</v>
      </c>
      <c r="AJ15" s="11">
        <f>'OddsRatio_working_3-way'!U15/(3*'OddsRatio_working_3-way'!X15^(1/3))*SIN(('OddsRatio_working_3-way'!Y15+2*PI())/3)</f>
        <v>-0.3912444173598385</v>
      </c>
      <c r="AK15" s="11">
        <f>'OddsRatio_working_3-way'!U15/(3*'OddsRatio_working_3-way'!X15^(1/3))*SIN(('OddsRatio_working_3-way'!Y15+4*PI())/3)</f>
        <v>0.52668519699696559</v>
      </c>
      <c r="AL15" s="11">
        <f>'OddsRatio_working_3-way'!Z15+'OddsRatio_working_3-way'!AF15</f>
        <v>1.0599338198920609</v>
      </c>
      <c r="AM15" s="11">
        <f>'OddsRatio_working_3-way'!AA15+'OddsRatio_working_3-way'!AG15</f>
        <v>-0.76455722169427498</v>
      </c>
      <c r="AN15" s="11">
        <f>'OddsRatio_working_3-way'!AB15+'OddsRatio_working_3-way'!AH15</f>
        <v>-0.2953765981977865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1.0599338198920609</v>
      </c>
      <c r="AS15" s="11">
        <f>IF(('OddsRatio_working_3-way'!X15=0),IF(Q15&gt;0,-Q15^(1/3),(-Q15)^(1/3)),'OddsRatio_working_3-way'!AM15-'OddsRatio_working_3-way'!R15/3)</f>
        <v>-0.76455722169427498</v>
      </c>
      <c r="AT15" s="11">
        <f>IF(('OddsRatio_working_3-way'!X15=0),IF(Q15&gt;0,-Q15^(1/3),(-Q15)^(1/3)),'OddsRatio_working_3-way'!AN15-'OddsRatio_working_3-way'!R15/3)</f>
        <v>-0.2953765981977865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IF('True_Odds_Calculator_3-way'!A16="","",'True_Odds_Calculator_3-way'!A16)</f>
        <v>2.4500000000000002</v>
      </c>
      <c r="B16" s="4">
        <f>IF('True_Odds_Calculator_3-way'!B16="","",'True_Odds_Calculator_3-way'!B16)</f>
        <v>3.74</v>
      </c>
      <c r="C16" s="4">
        <f>IF('True_Odds_Calculator_3-way'!C16="","",'True_Odds_Calculator_3-way'!C16)</f>
        <v>2.84</v>
      </c>
      <c r="D16" s="9">
        <f t="shared" si="13"/>
        <v>0.39810066435658464</v>
      </c>
      <c r="E16" s="9">
        <f t="shared" si="14"/>
        <v>0.25926741056255109</v>
      </c>
      <c r="F16" s="9">
        <f t="shared" si="15"/>
        <v>0.34263192508086426</v>
      </c>
      <c r="G16" s="9">
        <f t="shared" si="16"/>
        <v>1.042708609315691</v>
      </c>
      <c r="H16" s="9">
        <f t="shared" si="17"/>
        <v>2.5119274835077521</v>
      </c>
      <c r="I16" s="9">
        <f t="shared" si="18"/>
        <v>3.8570215895249937</v>
      </c>
      <c r="J16" s="9">
        <f t="shared" si="19"/>
        <v>2.9185838411408711</v>
      </c>
      <c r="K16" s="11">
        <f t="shared" si="20"/>
        <v>0.4081632653061224</v>
      </c>
      <c r="L16" s="11">
        <f t="shared" si="21"/>
        <v>0.26737967914438499</v>
      </c>
      <c r="M16" s="11">
        <f t="shared" si="22"/>
        <v>0.35211267605633806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-0.2809185133720582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0.23171880788166738</v>
      </c>
      <c r="Q16" s="11">
        <f>2*'OddsRatio_working_3-way'!K16*'OddsRatio_working_3-way'!L16*'OddsRatio_working_3-way'!M16</f>
        <v>7.6855325997236268E-2</v>
      </c>
      <c r="R16" s="11">
        <f t="shared" si="23"/>
        <v>0</v>
      </c>
      <c r="S16" s="11">
        <f t="shared" si="24"/>
        <v>-0.82486129198174618</v>
      </c>
      <c r="T16" s="11">
        <f t="shared" si="25"/>
        <v>-0.2735858348198163</v>
      </c>
      <c r="U16" s="11">
        <f>'OddsRatio_working_3-way'!S16-'OddsRatio_working_3-way'!R16^2/3</f>
        <v>-0.82486129198174618</v>
      </c>
      <c r="V16" s="11">
        <f>'OddsRatio_working_3-way'!S16*'OddsRatio_working_3-way'!R16/3-2*'OddsRatio_working_3-way'!R16^3/27-'OddsRatio_working_3-way'!T16</f>
        <v>0.2735858348198163</v>
      </c>
      <c r="W16" s="11">
        <f>'OddsRatio_working_3-way'!V16^2+4*'OddsRatio_working_3-way'!U16^3/27</f>
        <v>-8.2963388646622865E-3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0.14417484860293603</v>
      </c>
      <c r="Y16" s="11">
        <f>IF('OddsRatio_working_3-way'!W16&gt;=0,IF('OddsRatio_working_3-way'!V16+SQRT('OddsRatio_working_3-way'!W16)&gt;0,0,PI()),ACOS('OddsRatio_working_3-way'!V16/(2*'OddsRatio_working_3-way'!X16)))</f>
        <v>0.32138523513707984</v>
      </c>
      <c r="Z16" s="11">
        <f>'OddsRatio_working_3-way'!X16^(1/3)*COS('OddsRatio_working_3-way'!Y16/3)</f>
        <v>0.52135430465784549</v>
      </c>
      <c r="AA16" s="11">
        <f>'OddsRatio_working_3-way'!X16^(1/3)*COS(('OddsRatio_working_3-way'!Y16+2*PI())/3)</f>
        <v>-0.30923217015908488</v>
      </c>
      <c r="AB16" s="11">
        <f>'OddsRatio_working_3-way'!X16^(1/3)*COS(('OddsRatio_working_3-way'!Y16+4*PI())/3)</f>
        <v>-0.21212213449876094</v>
      </c>
      <c r="AC16" s="11">
        <f>'OddsRatio_working_3-way'!X16^(1/3)*SIN('OddsRatio_working_3-way'!Y16/3)</f>
        <v>5.6066505229502434E-2</v>
      </c>
      <c r="AD16" s="11">
        <f>'OddsRatio_working_3-way'!X16^(1/3)*SIN(('OddsRatio_working_3-way'!Y16+2*PI())/3)</f>
        <v>0.42347281959131472</v>
      </c>
      <c r="AE16" s="11">
        <f>'OddsRatio_working_3-way'!X16^(1/3)*SIN(('OddsRatio_working_3-way'!Y16+4*PI())/3)</f>
        <v>-0.4795393248208169</v>
      </c>
      <c r="AF16" s="11">
        <f>-'OddsRatio_working_3-way'!U16/(3*'OddsRatio_working_3-way'!X16^(1/3))*COS(('OddsRatio_working_3-way'!Y16)/3)</f>
        <v>0.52135430465784549</v>
      </c>
      <c r="AG16" s="11">
        <f>-'OddsRatio_working_3-way'!U16/(3*'OddsRatio_working_3-way'!X16^(1/3))*COS(('OddsRatio_working_3-way'!Y16+2*PI())/3)</f>
        <v>-0.30923217015908488</v>
      </c>
      <c r="AH16" s="11">
        <f>-'OddsRatio_working_3-way'!U16/(3*'OddsRatio_working_3-way'!X16^(1/3))*COS(('OddsRatio_working_3-way'!Y16+4*PI())/3)</f>
        <v>-0.21212213449876094</v>
      </c>
      <c r="AI16" s="11">
        <f>'OddsRatio_working_3-way'!U16/(3*'OddsRatio_working_3-way'!X16^(1/3))*SIN(('OddsRatio_working_3-way'!Y16)/3)</f>
        <v>-5.6066505229502434E-2</v>
      </c>
      <c r="AJ16" s="11">
        <f>'OddsRatio_working_3-way'!U16/(3*'OddsRatio_working_3-way'!X16^(1/3))*SIN(('OddsRatio_working_3-way'!Y16+2*PI())/3)</f>
        <v>-0.42347281959131472</v>
      </c>
      <c r="AK16" s="11">
        <f>'OddsRatio_working_3-way'!U16/(3*'OddsRatio_working_3-way'!X16^(1/3))*SIN(('OddsRatio_working_3-way'!Y16+4*PI())/3)</f>
        <v>0.4795393248208169</v>
      </c>
      <c r="AL16" s="11">
        <f>'OddsRatio_working_3-way'!Z16+'OddsRatio_working_3-way'!AF16</f>
        <v>1.042708609315691</v>
      </c>
      <c r="AM16" s="11">
        <f>'OddsRatio_working_3-way'!AA16+'OddsRatio_working_3-way'!AG16</f>
        <v>-0.61846434031816977</v>
      </c>
      <c r="AN16" s="11">
        <f>'OddsRatio_working_3-way'!AB16+'OddsRatio_working_3-way'!AH16</f>
        <v>-0.42424426899752188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1.042708609315691</v>
      </c>
      <c r="AS16" s="11">
        <f>IF(('OddsRatio_working_3-way'!X16=0),IF(Q16&gt;0,-Q16^(1/3),(-Q16)^(1/3)),'OddsRatio_working_3-way'!AM16-'OddsRatio_working_3-way'!R16/3)</f>
        <v>-0.61846434031816977</v>
      </c>
      <c r="AT16" s="11">
        <f>IF(('OddsRatio_working_3-way'!X16=0),IF(Q16&gt;0,-Q16^(1/3),(-Q16)^(1/3)),'OddsRatio_working_3-way'!AN16-'OddsRatio_working_3-way'!R16/3)</f>
        <v>-0.42424426899752188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IF('True_Odds_Calculator_3-way'!A17="","",'True_Odds_Calculator_3-way'!A17)</f>
        <v>1.83</v>
      </c>
      <c r="B17" s="4">
        <f>IF('True_Odds_Calculator_3-way'!B17="","",'True_Odds_Calculator_3-way'!B17)</f>
        <v>4.1500000000000004</v>
      </c>
      <c r="C17" s="4">
        <f>IF('True_Odds_Calculator_3-way'!C17="","",'True_Odds_Calculator_3-way'!C17)</f>
        <v>4.13</v>
      </c>
      <c r="D17" s="9">
        <f t="shared" si="13"/>
        <v>0.53442332793019542</v>
      </c>
      <c r="E17" s="9">
        <f t="shared" si="14"/>
        <v>0.23221955179873507</v>
      </c>
      <c r="F17" s="9">
        <f t="shared" si="15"/>
        <v>0.23335712027106953</v>
      </c>
      <c r="G17" s="9">
        <f t="shared" si="16"/>
        <v>1.0496094016969248</v>
      </c>
      <c r="H17" s="9">
        <f t="shared" si="17"/>
        <v>1.8711758034084482</v>
      </c>
      <c r="I17" s="9">
        <f t="shared" si="18"/>
        <v>4.3062696153453137</v>
      </c>
      <c r="J17" s="9">
        <f t="shared" si="19"/>
        <v>4.2852774273113754</v>
      </c>
      <c r="K17" s="11">
        <f t="shared" si="20"/>
        <v>0.54644808743169393</v>
      </c>
      <c r="L17" s="11">
        <f t="shared" si="21"/>
        <v>0.24096385542168672</v>
      </c>
      <c r="M17" s="11">
        <f t="shared" si="22"/>
        <v>0.24213075060532688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-0.26090580716865808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0.22668373649402512</v>
      </c>
      <c r="Q17" s="11">
        <f>2*'OddsRatio_working_3-way'!K17*'OddsRatio_working_3-way'!L17*'OddsRatio_working_3-way'!M17</f>
        <v>6.3764764133340396E-2</v>
      </c>
      <c r="R17" s="11">
        <f t="shared" si="23"/>
        <v>0</v>
      </c>
      <c r="S17" s="11">
        <f t="shared" si="24"/>
        <v>-0.86883361836208317</v>
      </c>
      <c r="T17" s="11">
        <f t="shared" si="25"/>
        <v>-0.2443976422959446</v>
      </c>
      <c r="U17" s="11">
        <f>'OddsRatio_working_3-way'!S17-'OddsRatio_working_3-way'!R17^2/3</f>
        <v>-0.86883361836208317</v>
      </c>
      <c r="V17" s="11">
        <f>'OddsRatio_working_3-way'!S17*'OddsRatio_working_3-way'!R17/3-2*'OddsRatio_working_3-way'!R17^3/27-'OddsRatio_working_3-way'!T17</f>
        <v>0.2443976422959446</v>
      </c>
      <c r="W17" s="11">
        <f>'OddsRatio_working_3-way'!V17^2+4*'OddsRatio_working_3-way'!U17^3/27</f>
        <v>-3.7433947461275333E-2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0.15585582682489915</v>
      </c>
      <c r="Y17" s="11">
        <f>IF('OddsRatio_working_3-way'!W17&gt;=0,IF('OddsRatio_working_3-way'!V17+SQRT('OddsRatio_working_3-way'!W17)&gt;0,0,PI()),ACOS('OddsRatio_working_3-way'!V17/(2*'OddsRatio_working_3-way'!X17)))</f>
        <v>0.66963159701093011</v>
      </c>
      <c r="Z17" s="11">
        <f>'OddsRatio_working_3-way'!X17^(1/3)*COS('OddsRatio_working_3-way'!Y17/3)</f>
        <v>0.52480470084846242</v>
      </c>
      <c r="AA17" s="11">
        <f>'OddsRatio_working_3-way'!X17^(1/3)*COS(('OddsRatio_working_3-way'!Y17+2*PI())/3)</f>
        <v>-0.36556932220317628</v>
      </c>
      <c r="AB17" s="11">
        <f>'OddsRatio_working_3-way'!X17^(1/3)*COS(('OddsRatio_working_3-way'!Y17+4*PI())/3)</f>
        <v>-0.15923537864528625</v>
      </c>
      <c r="AC17" s="11">
        <f>'OddsRatio_working_3-way'!X17^(1/3)*SIN('OddsRatio_working_3-way'!Y17/3)</f>
        <v>0.11912695785610486</v>
      </c>
      <c r="AD17" s="11">
        <f>'OddsRatio_working_3-way'!X17^(1/3)*SIN(('OddsRatio_working_3-way'!Y17+2*PI())/3)</f>
        <v>0.39493072403220875</v>
      </c>
      <c r="AE17" s="11">
        <f>'OddsRatio_working_3-way'!X17^(1/3)*SIN(('OddsRatio_working_3-way'!Y17+4*PI())/3)</f>
        <v>-0.51405768188831358</v>
      </c>
      <c r="AF17" s="11">
        <f>-'OddsRatio_working_3-way'!U17/(3*'OddsRatio_working_3-way'!X17^(1/3))*COS(('OddsRatio_working_3-way'!Y17)/3)</f>
        <v>0.52480470084846254</v>
      </c>
      <c r="AG17" s="11">
        <f>-'OddsRatio_working_3-way'!U17/(3*'OddsRatio_working_3-way'!X17^(1/3))*COS(('OddsRatio_working_3-way'!Y17+2*PI())/3)</f>
        <v>-0.36556932220317634</v>
      </c>
      <c r="AH17" s="11">
        <f>-'OddsRatio_working_3-way'!U17/(3*'OddsRatio_working_3-way'!X17^(1/3))*COS(('OddsRatio_working_3-way'!Y17+4*PI())/3)</f>
        <v>-0.15923537864528628</v>
      </c>
      <c r="AI17" s="11">
        <f>'OddsRatio_working_3-way'!U17/(3*'OddsRatio_working_3-way'!X17^(1/3))*SIN(('OddsRatio_working_3-way'!Y17)/3)</f>
        <v>-0.11912695785610489</v>
      </c>
      <c r="AJ17" s="11">
        <f>'OddsRatio_working_3-way'!U17/(3*'OddsRatio_working_3-way'!X17^(1/3))*SIN(('OddsRatio_working_3-way'!Y17+2*PI())/3)</f>
        <v>-0.3949307240322088</v>
      </c>
      <c r="AK17" s="11">
        <f>'OddsRatio_working_3-way'!U17/(3*'OddsRatio_working_3-way'!X17^(1/3))*SIN(('OddsRatio_working_3-way'!Y17+4*PI())/3)</f>
        <v>0.51405768188831369</v>
      </c>
      <c r="AL17" s="11">
        <f>'OddsRatio_working_3-way'!Z17+'OddsRatio_working_3-way'!AF17</f>
        <v>1.0496094016969248</v>
      </c>
      <c r="AM17" s="11">
        <f>'OddsRatio_working_3-way'!AA17+'OddsRatio_working_3-way'!AG17</f>
        <v>-0.73113864440635257</v>
      </c>
      <c r="AN17" s="11">
        <f>'OddsRatio_working_3-way'!AB17+'OddsRatio_working_3-way'!AH17</f>
        <v>-0.3184707572905725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1.0496094016969248</v>
      </c>
      <c r="AS17" s="11">
        <f>IF(('OddsRatio_working_3-way'!X17=0),IF(Q17&gt;0,-Q17^(1/3),(-Q17)^(1/3)),'OddsRatio_working_3-way'!AM17-'OddsRatio_working_3-way'!R17/3)</f>
        <v>-0.73113864440635257</v>
      </c>
      <c r="AT17" s="11">
        <f>IF(('OddsRatio_working_3-way'!X17=0),IF(Q17&gt;0,-Q17^(1/3),(-Q17)^(1/3)),'OddsRatio_working_3-way'!AN17-'OddsRatio_working_3-way'!R17/3)</f>
        <v>-0.3184707572905725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IF('True_Odds_Calculator_3-way'!A18="","",'True_Odds_Calculator_3-way'!A18)</f>
        <v>1.64</v>
      </c>
      <c r="B18" s="4">
        <f>IF('True_Odds_Calculator_3-way'!B18="","",'True_Odds_Calculator_3-way'!B18)</f>
        <v>4.0199999999999996</v>
      </c>
      <c r="C18" s="4">
        <f>IF('True_Odds_Calculator_3-way'!C18="","",'True_Odds_Calculator_3-way'!C18)</f>
        <v>5.78</v>
      </c>
      <c r="D18" s="9">
        <f t="shared" si="13"/>
        <v>0.59637977623631333</v>
      </c>
      <c r="E18" s="9">
        <f t="shared" si="14"/>
        <v>0.2384600836062806</v>
      </c>
      <c r="F18" s="9">
        <f t="shared" si="15"/>
        <v>0.16516014015740604</v>
      </c>
      <c r="G18" s="9">
        <f t="shared" si="16"/>
        <v>1.0574748252041077</v>
      </c>
      <c r="H18" s="9">
        <f t="shared" si="17"/>
        <v>1.676783888130629</v>
      </c>
      <c r="I18" s="9">
        <f t="shared" si="18"/>
        <v>4.193573972116404</v>
      </c>
      <c r="J18" s="9">
        <f t="shared" si="19"/>
        <v>6.0547296644756354</v>
      </c>
      <c r="K18" s="11">
        <f t="shared" si="20"/>
        <v>0.6097560975609756</v>
      </c>
      <c r="L18" s="11">
        <f t="shared" si="21"/>
        <v>0.24875621890547267</v>
      </c>
      <c r="M18" s="11">
        <f t="shared" si="22"/>
        <v>0.17301038062283736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-0.24244714481437013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0.22148519786080983</v>
      </c>
      <c r="Q18" s="11">
        <f>2*'OddsRatio_working_3-way'!K18*'OddsRatio_working_3-way'!L18*'OddsRatio_working_3-way'!M18</f>
        <v>5.2484644042845939E-2</v>
      </c>
      <c r="R18" s="11">
        <f t="shared" si="23"/>
        <v>0</v>
      </c>
      <c r="S18" s="11">
        <f t="shared" si="24"/>
        <v>-0.91354013688381508</v>
      </c>
      <c r="T18" s="11">
        <f t="shared" si="25"/>
        <v>-0.21647870542270503</v>
      </c>
      <c r="U18" s="11">
        <f>'OddsRatio_working_3-way'!S18-'OddsRatio_working_3-way'!R18^2/3</f>
        <v>-0.91354013688381508</v>
      </c>
      <c r="V18" s="11">
        <f>'OddsRatio_working_3-way'!S18*'OddsRatio_working_3-way'!R18/3-2*'OddsRatio_working_3-way'!R18^3/27-'OddsRatio_working_3-way'!T18</f>
        <v>0.21647870542270503</v>
      </c>
      <c r="W18" s="11">
        <f>'OddsRatio_working_3-way'!V18^2+4*'OddsRatio_working_3-way'!U18^3/27</f>
        <v>-6.6085121260179097E-2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0.16803879846754841</v>
      </c>
      <c r="Y18" s="11">
        <f>IF('OddsRatio_working_3-way'!W18&gt;=0,IF('OddsRatio_working_3-way'!V18+SQRT('OddsRatio_working_3-way'!W18)&gt;0,0,PI()),ACOS('OddsRatio_working_3-way'!V18/(2*'OddsRatio_working_3-way'!X18)))</f>
        <v>0.87090691185584346</v>
      </c>
      <c r="Z18" s="11">
        <f>'OddsRatio_working_3-way'!X18^(1/3)*COS('OddsRatio_working_3-way'!Y18/3)</f>
        <v>0.52873741260205387</v>
      </c>
      <c r="AA18" s="11">
        <f>'OddsRatio_working_3-way'!X18^(1/3)*COS(('OddsRatio_working_3-way'!Y18+2*PI())/3)</f>
        <v>-0.40116269596109155</v>
      </c>
      <c r="AB18" s="11">
        <f>'OddsRatio_working_3-way'!X18^(1/3)*COS(('OddsRatio_working_3-way'!Y18+4*PI())/3)</f>
        <v>-0.12757471664096218</v>
      </c>
      <c r="AC18" s="11">
        <f>'OddsRatio_working_3-way'!X18^(1/3)*SIN('OddsRatio_working_3-way'!Y18/3)</f>
        <v>0.15795609350752235</v>
      </c>
      <c r="AD18" s="11">
        <f>'OddsRatio_working_3-way'!X18^(1/3)*SIN(('OddsRatio_working_3-way'!Y18+2*PI())/3)</f>
        <v>0.37892198449087183</v>
      </c>
      <c r="AE18" s="11">
        <f>'OddsRatio_working_3-way'!X18^(1/3)*SIN(('OddsRatio_working_3-way'!Y18+4*PI())/3)</f>
        <v>-0.53687807799839427</v>
      </c>
      <c r="AF18" s="11">
        <f>-'OddsRatio_working_3-way'!U18/(3*'OddsRatio_working_3-way'!X18^(1/3))*COS(('OddsRatio_working_3-way'!Y18)/3)</f>
        <v>0.52873741260205398</v>
      </c>
      <c r="AG18" s="11">
        <f>-'OddsRatio_working_3-way'!U18/(3*'OddsRatio_working_3-way'!X18^(1/3))*COS(('OddsRatio_working_3-way'!Y18+2*PI())/3)</f>
        <v>-0.40116269596109166</v>
      </c>
      <c r="AH18" s="11">
        <f>-'OddsRatio_working_3-way'!U18/(3*'OddsRatio_working_3-way'!X18^(1/3))*COS(('OddsRatio_working_3-way'!Y18+4*PI())/3)</f>
        <v>-0.1275747166409622</v>
      </c>
      <c r="AI18" s="11">
        <f>'OddsRatio_working_3-way'!U18/(3*'OddsRatio_working_3-way'!X18^(1/3))*SIN(('OddsRatio_working_3-way'!Y18)/3)</f>
        <v>-0.15795609350752238</v>
      </c>
      <c r="AJ18" s="11">
        <f>'OddsRatio_working_3-way'!U18/(3*'OddsRatio_working_3-way'!X18^(1/3))*SIN(('OddsRatio_working_3-way'!Y18+2*PI())/3)</f>
        <v>-0.37892198449087189</v>
      </c>
      <c r="AK18" s="11">
        <f>'OddsRatio_working_3-way'!U18/(3*'OddsRatio_working_3-way'!X18^(1/3))*SIN(('OddsRatio_working_3-way'!Y18+4*PI())/3)</f>
        <v>0.53687807799839438</v>
      </c>
      <c r="AL18" s="11">
        <f>'OddsRatio_working_3-way'!Z18+'OddsRatio_working_3-way'!AF18</f>
        <v>1.0574748252041077</v>
      </c>
      <c r="AM18" s="11">
        <f>'OddsRatio_working_3-way'!AA18+'OddsRatio_working_3-way'!AG18</f>
        <v>-0.80232539192218322</v>
      </c>
      <c r="AN18" s="11">
        <f>'OddsRatio_working_3-way'!AB18+'OddsRatio_working_3-way'!AH18</f>
        <v>-0.25514943328192441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1.0574748252041077</v>
      </c>
      <c r="AS18" s="11">
        <f>IF(('OddsRatio_working_3-way'!X18=0),IF(Q18&gt;0,-Q18^(1/3),(-Q18)^(1/3)),'OddsRatio_working_3-way'!AM18-'OddsRatio_working_3-way'!R18/3)</f>
        <v>-0.80232539192218322</v>
      </c>
      <c r="AT18" s="11">
        <f>IF(('OddsRatio_working_3-way'!X18=0),IF(Q18&gt;0,-Q18^(1/3),(-Q18)^(1/3)),'OddsRatio_working_3-way'!AN18-'OddsRatio_working_3-way'!R18/3)</f>
        <v>-0.25514943328192441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IF('True_Odds_Calculator_3-way'!A19="","",'True_Odds_Calculator_3-way'!A19)</f>
        <v>2.08</v>
      </c>
      <c r="B19" s="4">
        <f>IF('True_Odds_Calculator_3-way'!B19="","",'True_Odds_Calculator_3-way'!B19)</f>
        <v>3.41</v>
      </c>
      <c r="C19" s="4">
        <f>IF('True_Odds_Calculator_3-way'!C19="","",'True_Odds_Calculator_3-way'!C19)</f>
        <v>3.92</v>
      </c>
      <c r="D19" s="9">
        <f t="shared" si="13"/>
        <v>0.46946586614112473</v>
      </c>
      <c r="E19" s="9">
        <f t="shared" si="14"/>
        <v>0.28394947519970826</v>
      </c>
      <c r="F19" s="9">
        <f t="shared" si="15"/>
        <v>0.24658465865916698</v>
      </c>
      <c r="G19" s="9">
        <f t="shared" si="16"/>
        <v>1.0463706619746431</v>
      </c>
      <c r="H19" s="9">
        <f t="shared" si="17"/>
        <v>2.1300803149326155</v>
      </c>
      <c r="I19" s="9">
        <f t="shared" si="18"/>
        <v>3.5217532953588901</v>
      </c>
      <c r="J19" s="9">
        <f t="shared" si="19"/>
        <v>4.055402332965957</v>
      </c>
      <c r="K19" s="11">
        <f t="shared" si="20"/>
        <v>0.48076923076923073</v>
      </c>
      <c r="L19" s="11">
        <f t="shared" si="21"/>
        <v>0.29325513196480935</v>
      </c>
      <c r="M19" s="11">
        <f t="shared" si="22"/>
        <v>0.25510204081632654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-0.27335049742883855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0.23054422535989355</v>
      </c>
      <c r="Q19" s="11">
        <f>2*'OddsRatio_working_3-way'!K19*'OddsRatio_working_3-way'!L19*'OddsRatio_working_3-way'!M19</f>
        <v>7.1932675619311548E-2</v>
      </c>
      <c r="R19" s="11">
        <f t="shared" si="23"/>
        <v>0</v>
      </c>
      <c r="S19" s="11">
        <f t="shared" si="24"/>
        <v>-0.84340152122792911</v>
      </c>
      <c r="T19" s="11">
        <f t="shared" si="25"/>
        <v>-0.26315180069514166</v>
      </c>
      <c r="U19" s="11">
        <f>'OddsRatio_working_3-way'!S19-'OddsRatio_working_3-way'!R19^2/3</f>
        <v>-0.84340152122792911</v>
      </c>
      <c r="V19" s="11">
        <f>'OddsRatio_working_3-way'!S19*'OddsRatio_working_3-way'!R19/3-2*'OddsRatio_working_3-way'!R19^3/27-'OddsRatio_working_3-way'!T19</f>
        <v>0.26315180069514166</v>
      </c>
      <c r="W19" s="11">
        <f>'OddsRatio_working_3-way'!V19^2+4*'OddsRatio_working_3-way'!U19^3/27</f>
        <v>-1.9630172274704955E-2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0.14906294180966015</v>
      </c>
      <c r="Y19" s="11">
        <f>IF('OddsRatio_working_3-way'!W19&gt;=0,IF('OddsRatio_working_3-way'!V19+SQRT('OddsRatio_working_3-way'!W19)&gt;0,0,PI()),ACOS('OddsRatio_working_3-way'!V19/(2*'OddsRatio_working_3-way'!X19)))</f>
        <v>0.48924727176191651</v>
      </c>
      <c r="Z19" s="11">
        <f>'OddsRatio_working_3-way'!X19^(1/3)*COS('OddsRatio_working_3-way'!Y19/3)</f>
        <v>0.52318533098732156</v>
      </c>
      <c r="AA19" s="11">
        <f>'OddsRatio_working_3-way'!X19^(1/3)*COS(('OddsRatio_working_3-way'!Y19+2*PI())/3)</f>
        <v>-0.33614608517879246</v>
      </c>
      <c r="AB19" s="11">
        <f>'OddsRatio_working_3-way'!X19^(1/3)*COS(('OddsRatio_working_3-way'!Y19+4*PI())/3)</f>
        <v>-0.18703924580852921</v>
      </c>
      <c r="AC19" s="11">
        <f>'OddsRatio_working_3-way'!X19^(1/3)*SIN('OddsRatio_working_3-way'!Y19/3)</f>
        <v>8.6086873848435802E-2</v>
      </c>
      <c r="AD19" s="11">
        <f>'OddsRatio_working_3-way'!X19^(1/3)*SIN(('OddsRatio_working_3-way'!Y19+2*PI())/3)</f>
        <v>0.41004835059817241</v>
      </c>
      <c r="AE19" s="11">
        <f>'OddsRatio_working_3-way'!X19^(1/3)*SIN(('OddsRatio_working_3-way'!Y19+4*PI())/3)</f>
        <v>-0.49613522444660818</v>
      </c>
      <c r="AF19" s="11">
        <f>-'OddsRatio_working_3-way'!U19/(3*'OddsRatio_working_3-way'!X19^(1/3))*COS(('OddsRatio_working_3-way'!Y19)/3)</f>
        <v>0.52318533098732156</v>
      </c>
      <c r="AG19" s="11">
        <f>-'OddsRatio_working_3-way'!U19/(3*'OddsRatio_working_3-way'!X19^(1/3))*COS(('OddsRatio_working_3-way'!Y19+2*PI())/3)</f>
        <v>-0.33614608517879246</v>
      </c>
      <c r="AH19" s="11">
        <f>-'OddsRatio_working_3-way'!U19/(3*'OddsRatio_working_3-way'!X19^(1/3))*COS(('OddsRatio_working_3-way'!Y19+4*PI())/3)</f>
        <v>-0.18703924580852921</v>
      </c>
      <c r="AI19" s="11">
        <f>'OddsRatio_working_3-way'!U19/(3*'OddsRatio_working_3-way'!X19^(1/3))*SIN(('OddsRatio_working_3-way'!Y19)/3)</f>
        <v>-8.6086873848435802E-2</v>
      </c>
      <c r="AJ19" s="11">
        <f>'OddsRatio_working_3-way'!U19/(3*'OddsRatio_working_3-way'!X19^(1/3))*SIN(('OddsRatio_working_3-way'!Y19+2*PI())/3)</f>
        <v>-0.41004835059817241</v>
      </c>
      <c r="AK19" s="11">
        <f>'OddsRatio_working_3-way'!U19/(3*'OddsRatio_working_3-way'!X19^(1/3))*SIN(('OddsRatio_working_3-way'!Y19+4*PI())/3)</f>
        <v>0.49613522444660818</v>
      </c>
      <c r="AL19" s="11">
        <f>'OddsRatio_working_3-way'!Z19+'OddsRatio_working_3-way'!AF19</f>
        <v>1.0463706619746431</v>
      </c>
      <c r="AM19" s="11">
        <f>'OddsRatio_working_3-way'!AA19+'OddsRatio_working_3-way'!AG19</f>
        <v>-0.67229217035758493</v>
      </c>
      <c r="AN19" s="11">
        <f>'OddsRatio_working_3-way'!AB19+'OddsRatio_working_3-way'!AH19</f>
        <v>-0.37407849161705842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1.0463706619746431</v>
      </c>
      <c r="AS19" s="11">
        <f>IF(('OddsRatio_working_3-way'!X19=0),IF(Q19&gt;0,-Q19^(1/3),(-Q19)^(1/3)),'OddsRatio_working_3-way'!AM19-'OddsRatio_working_3-way'!R19/3)</f>
        <v>-0.67229217035758493</v>
      </c>
      <c r="AT19" s="11">
        <f>IF(('OddsRatio_working_3-way'!X19=0),IF(Q19&gt;0,-Q19^(1/3),(-Q19)^(1/3)),'OddsRatio_working_3-way'!AN19-'OddsRatio_working_3-way'!R19/3)</f>
        <v>-0.37407849161705842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IF('True_Odds_Calculator_3-way'!A20="","",'True_Odds_Calculator_3-way'!A20)</f>
        <v>3.29</v>
      </c>
      <c r="B20" s="4">
        <f>IF('True_Odds_Calculator_3-way'!B20="","",'True_Odds_Calculator_3-way'!B20)</f>
        <v>3.53</v>
      </c>
      <c r="C20" s="4">
        <f>IF('True_Odds_Calculator_3-way'!C20="","",'True_Odds_Calculator_3-way'!C20)</f>
        <v>2.27</v>
      </c>
      <c r="D20" s="9">
        <f t="shared" si="13"/>
        <v>0.29508185599069925</v>
      </c>
      <c r="E20" s="9">
        <f t="shared" si="14"/>
        <v>0.27478157466778874</v>
      </c>
      <c r="F20" s="9">
        <f t="shared" si="15"/>
        <v>0.43013656934151212</v>
      </c>
      <c r="G20" s="9">
        <f t="shared" si="16"/>
        <v>1.0431834787033858</v>
      </c>
      <c r="H20" s="9">
        <f t="shared" si="17"/>
        <v>3.3888901662307536</v>
      </c>
      <c r="I20" s="9">
        <f t="shared" si="18"/>
        <v>3.6392542011195665</v>
      </c>
      <c r="J20" s="9">
        <f t="shared" si="19"/>
        <v>2.3248430179533002</v>
      </c>
      <c r="K20" s="11">
        <f t="shared" si="20"/>
        <v>0.303951367781155</v>
      </c>
      <c r="L20" s="11">
        <f t="shared" si="21"/>
        <v>0.28328611898016998</v>
      </c>
      <c r="M20" s="11">
        <f t="shared" si="22"/>
        <v>0.44052863436123346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-0.279102202665931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0.23100470851321386</v>
      </c>
      <c r="Q20" s="11">
        <f>2*'OddsRatio_working_3-way'!K20*'OddsRatio_working_3-way'!L20*'OddsRatio_working_3-way'!M20</f>
        <v>7.5863615275275492E-2</v>
      </c>
      <c r="R20" s="11">
        <f t="shared" si="23"/>
        <v>0</v>
      </c>
      <c r="S20" s="11">
        <f t="shared" si="24"/>
        <v>-0.82767067513871606</v>
      </c>
      <c r="T20" s="11">
        <f t="shared" si="25"/>
        <v>-0.2718130296022056</v>
      </c>
      <c r="U20" s="11">
        <f>'OddsRatio_working_3-way'!S20-'OddsRatio_working_3-way'!R20^2/3</f>
        <v>-0.82767067513871606</v>
      </c>
      <c r="V20" s="11">
        <f>'OddsRatio_working_3-way'!S20*'OddsRatio_working_3-way'!R20/3-2*'OddsRatio_working_3-way'!R20^3/27-'OddsRatio_working_3-way'!T20</f>
        <v>0.2718130296022056</v>
      </c>
      <c r="W20" s="11">
        <f>'OddsRatio_working_3-way'!V20^2+4*'OddsRatio_working_3-way'!U20^3/27</f>
        <v>-1.0115674242036493E-2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0.14491203996180407</v>
      </c>
      <c r="Y20" s="11">
        <f>IF('OddsRatio_working_3-way'!W20&gt;=0,IF('OddsRatio_working_3-way'!V20+SQRT('OddsRatio_working_3-way'!W20)&gt;0,0,PI()),ACOS('OddsRatio_working_3-way'!V20/(2*'OddsRatio_working_3-way'!X20)))</f>
        <v>0.35439897023080658</v>
      </c>
      <c r="Z20" s="11">
        <f>'OddsRatio_working_3-way'!X20^(1/3)*COS('OddsRatio_working_3-way'!Y20/3)</f>
        <v>0.5215917393516929</v>
      </c>
      <c r="AA20" s="11">
        <f>'OddsRatio_working_3-way'!X20^(1/3)*COS(('OddsRatio_working_3-way'!Y20+2*PI())/3)</f>
        <v>-0.3144075462466806</v>
      </c>
      <c r="AB20" s="11">
        <f>'OddsRatio_working_3-way'!X20^(1/3)*COS(('OddsRatio_working_3-way'!Y20+4*PI())/3)</f>
        <v>-0.20718419310501224</v>
      </c>
      <c r="AC20" s="11">
        <f>'OddsRatio_working_3-way'!X20^(1/3)*SIN('OddsRatio_working_3-way'!Y20/3)</f>
        <v>6.1905431799756522E-2</v>
      </c>
      <c r="AD20" s="11">
        <f>'OddsRatio_working_3-way'!X20^(1/3)*SIN(('OddsRatio_working_3-way'!Y20+2*PI())/3)</f>
        <v>0.42075898078279927</v>
      </c>
      <c r="AE20" s="11">
        <f>'OddsRatio_working_3-way'!X20^(1/3)*SIN(('OddsRatio_working_3-way'!Y20+4*PI())/3)</f>
        <v>-0.48266441258255582</v>
      </c>
      <c r="AF20" s="11">
        <f>-'OddsRatio_working_3-way'!U20/(3*'OddsRatio_working_3-way'!X20^(1/3))*COS(('OddsRatio_working_3-way'!Y20)/3)</f>
        <v>0.52159173935169301</v>
      </c>
      <c r="AG20" s="11">
        <f>-'OddsRatio_working_3-way'!U20/(3*'OddsRatio_working_3-way'!X20^(1/3))*COS(('OddsRatio_working_3-way'!Y20+2*PI())/3)</f>
        <v>-0.31440754624668066</v>
      </c>
      <c r="AH20" s="11">
        <f>-'OddsRatio_working_3-way'!U20/(3*'OddsRatio_working_3-way'!X20^(1/3))*COS(('OddsRatio_working_3-way'!Y20+4*PI())/3)</f>
        <v>-0.20718419310501229</v>
      </c>
      <c r="AI20" s="11">
        <f>'OddsRatio_working_3-way'!U20/(3*'OddsRatio_working_3-way'!X20^(1/3))*SIN(('OddsRatio_working_3-way'!Y20)/3)</f>
        <v>-6.1905431799756529E-2</v>
      </c>
      <c r="AJ20" s="11">
        <f>'OddsRatio_working_3-way'!U20/(3*'OddsRatio_working_3-way'!X20^(1/3))*SIN(('OddsRatio_working_3-way'!Y20+2*PI())/3)</f>
        <v>-0.42075898078279939</v>
      </c>
      <c r="AK20" s="11">
        <f>'OddsRatio_working_3-way'!U20/(3*'OddsRatio_working_3-way'!X20^(1/3))*SIN(('OddsRatio_working_3-way'!Y20+4*PI())/3)</f>
        <v>0.48266441258255594</v>
      </c>
      <c r="AL20" s="11">
        <f>'OddsRatio_working_3-way'!Z20+'OddsRatio_working_3-way'!AF20</f>
        <v>1.0431834787033858</v>
      </c>
      <c r="AM20" s="11">
        <f>'OddsRatio_working_3-way'!AA20+'OddsRatio_working_3-way'!AG20</f>
        <v>-0.62881509249336132</v>
      </c>
      <c r="AN20" s="11">
        <f>'OddsRatio_working_3-way'!AB20+'OddsRatio_working_3-way'!AH20</f>
        <v>-0.41436838621002453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1.0431834787033858</v>
      </c>
      <c r="AS20" s="11">
        <f>IF(('OddsRatio_working_3-way'!X20=0),IF(Q20&gt;0,-Q20^(1/3),(-Q20)^(1/3)),'OddsRatio_working_3-way'!AM20-'OddsRatio_working_3-way'!R20/3)</f>
        <v>-0.62881509249336132</v>
      </c>
      <c r="AT20" s="11">
        <f>IF(('OddsRatio_working_3-way'!X20=0),IF(Q20&gt;0,-Q20^(1/3),(-Q20)^(1/3)),'OddsRatio_working_3-way'!AN20-'OddsRatio_working_3-way'!R20/3)</f>
        <v>-0.41436838621002453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IF('True_Odds_Calculator_3-way'!A21="","",'True_Odds_Calculator_3-way'!A21)</f>
        <v>2.42</v>
      </c>
      <c r="B21" s="4">
        <f>IF('True_Odds_Calculator_3-way'!B21="","",'True_Odds_Calculator_3-way'!B21)</f>
        <v>3.02</v>
      </c>
      <c r="C21" s="4">
        <f>IF('True_Odds_Calculator_3-way'!C21="","",'True_Odds_Calculator_3-way'!C21)</f>
        <v>3.53</v>
      </c>
      <c r="D21" s="9">
        <f t="shared" si="13"/>
        <v>0.40314911034165557</v>
      </c>
      <c r="E21" s="9">
        <f t="shared" si="14"/>
        <v>0.32195508985784443</v>
      </c>
      <c r="F21" s="9">
        <f t="shared" si="15"/>
        <v>0.27489579980050027</v>
      </c>
      <c r="G21" s="9">
        <f t="shared" si="16"/>
        <v>1.0425857757002275</v>
      </c>
      <c r="H21" s="9">
        <f t="shared" si="17"/>
        <v>2.480471801494323</v>
      </c>
      <c r="I21" s="9">
        <f t="shared" si="18"/>
        <v>3.1060232669144585</v>
      </c>
      <c r="J21" s="9">
        <f t="shared" si="19"/>
        <v>3.6377420125215756</v>
      </c>
      <c r="K21" s="11">
        <f t="shared" si="20"/>
        <v>0.41322314049586778</v>
      </c>
      <c r="L21" s="11">
        <f t="shared" si="21"/>
        <v>0.33112582781456956</v>
      </c>
      <c r="M21" s="11">
        <f t="shared" si="22"/>
        <v>0.28328611898016998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-0.28129578243080311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0.23140743942745537</v>
      </c>
      <c r="Q21" s="11">
        <f>2*'OddsRatio_working_3-way'!K21*'OddsRatio_working_3-way'!L21*'OddsRatio_working_3-way'!M21</f>
        <v>7.7523430293954892E-2</v>
      </c>
      <c r="R21" s="11">
        <f t="shared" si="23"/>
        <v>0</v>
      </c>
      <c r="S21" s="11">
        <f t="shared" si="24"/>
        <v>-0.82264809457063248</v>
      </c>
      <c r="T21" s="11">
        <f t="shared" si="25"/>
        <v>-0.27559400153120012</v>
      </c>
      <c r="U21" s="11">
        <f>'OddsRatio_working_3-way'!S21-'OddsRatio_working_3-way'!R21^2/3</f>
        <v>-0.82264809457063248</v>
      </c>
      <c r="V21" s="11">
        <f>'OddsRatio_working_3-way'!S21*'OddsRatio_working_3-way'!R21/3-2*'OddsRatio_working_3-way'!R21^3/27-'OddsRatio_working_3-way'!T21</f>
        <v>0.27559400153120012</v>
      </c>
      <c r="W21" s="11">
        <f>'OddsRatio_working_3-way'!V21^2+4*'OddsRatio_working_3-way'!U21^3/27</f>
        <v>-6.5260212019963293E-3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0.14359498152962683</v>
      </c>
      <c r="Y21" s="11">
        <f>IF('OddsRatio_working_3-way'!W21&gt;=0,IF('OddsRatio_working_3-way'!V21+SQRT('OddsRatio_working_3-way'!W21)&gt;0,0,PI()),ACOS('OddsRatio_working_3-way'!V21/(2*'OddsRatio_working_3-way'!X21)))</f>
        <v>0.28513858833707628</v>
      </c>
      <c r="Z21" s="11">
        <f>'OddsRatio_working_3-way'!X21^(1/3)*COS('OddsRatio_working_3-way'!Y21/3)</f>
        <v>0.52129288785011374</v>
      </c>
      <c r="AA21" s="11">
        <f>'OddsRatio_working_3-way'!X21^(1/3)*COS(('OddsRatio_working_3-way'!Y21+2*PI())/3)</f>
        <v>-0.30368500164165169</v>
      </c>
      <c r="AB21" s="11">
        <f>'OddsRatio_working_3-way'!X21^(1/3)*COS(('OddsRatio_working_3-way'!Y21+4*PI())/3)</f>
        <v>-0.21760788620846219</v>
      </c>
      <c r="AC21" s="11">
        <f>'OddsRatio_working_3-way'!X21^(1/3)*SIN('OddsRatio_working_3-way'!Y21/3)</f>
        <v>4.9696645766418392E-2</v>
      </c>
      <c r="AD21" s="11">
        <f>'OddsRatio_working_3-way'!X21^(1/3)*SIN(('OddsRatio_working_3-way'!Y21+2*PI())/3)</f>
        <v>0.4266045608071416</v>
      </c>
      <c r="AE21" s="11">
        <f>'OddsRatio_working_3-way'!X21^(1/3)*SIN(('OddsRatio_working_3-way'!Y21+4*PI())/3)</f>
        <v>-0.47630120657356007</v>
      </c>
      <c r="AF21" s="11">
        <f>-'OddsRatio_working_3-way'!U21/(3*'OddsRatio_working_3-way'!X21^(1/3))*COS(('OddsRatio_working_3-way'!Y21)/3)</f>
        <v>0.52129288785011374</v>
      </c>
      <c r="AG21" s="11">
        <f>-'OddsRatio_working_3-way'!U21/(3*'OddsRatio_working_3-way'!X21^(1/3))*COS(('OddsRatio_working_3-way'!Y21+2*PI())/3)</f>
        <v>-0.30368500164165169</v>
      </c>
      <c r="AH21" s="11">
        <f>-'OddsRatio_working_3-way'!U21/(3*'OddsRatio_working_3-way'!X21^(1/3))*COS(('OddsRatio_working_3-way'!Y21+4*PI())/3)</f>
        <v>-0.21760788620846219</v>
      </c>
      <c r="AI21" s="11">
        <f>'OddsRatio_working_3-way'!U21/(3*'OddsRatio_working_3-way'!X21^(1/3))*SIN(('OddsRatio_working_3-way'!Y21)/3)</f>
        <v>-4.9696645766418392E-2</v>
      </c>
      <c r="AJ21" s="11">
        <f>'OddsRatio_working_3-way'!U21/(3*'OddsRatio_working_3-way'!X21^(1/3))*SIN(('OddsRatio_working_3-way'!Y21+2*PI())/3)</f>
        <v>-0.4266045608071416</v>
      </c>
      <c r="AK21" s="11">
        <f>'OddsRatio_working_3-way'!U21/(3*'OddsRatio_working_3-way'!X21^(1/3))*SIN(('OddsRatio_working_3-way'!Y21+4*PI())/3)</f>
        <v>0.47630120657356007</v>
      </c>
      <c r="AL21" s="11">
        <f>'OddsRatio_working_3-way'!Z21+'OddsRatio_working_3-way'!AF21</f>
        <v>1.0425857757002275</v>
      </c>
      <c r="AM21" s="11">
        <f>'OddsRatio_working_3-way'!AA21+'OddsRatio_working_3-way'!AG21</f>
        <v>-0.60737000328330337</v>
      </c>
      <c r="AN21" s="11">
        <f>'OddsRatio_working_3-way'!AB21+'OddsRatio_working_3-way'!AH21</f>
        <v>-0.43521577241692438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1.0425857757002275</v>
      </c>
      <c r="AS21" s="11">
        <f>IF(('OddsRatio_working_3-way'!X21=0),IF(Q21&gt;0,-Q21^(1/3),(-Q21)^(1/3)),'OddsRatio_working_3-way'!AM21-'OddsRatio_working_3-way'!R21/3)</f>
        <v>-0.60737000328330337</v>
      </c>
      <c r="AT21" s="11">
        <f>IF(('OddsRatio_working_3-way'!X21=0),IF(Q21&gt;0,-Q21^(1/3),(-Q21)^(1/3)),'OddsRatio_working_3-way'!AN21-'OddsRatio_working_3-way'!R21/3)</f>
        <v>-0.43521577241692438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IF('True_Odds_Calculator_3-way'!A22="","",'True_Odds_Calculator_3-way'!A22)</f>
        <v>2.42</v>
      </c>
      <c r="B22" s="4">
        <f>IF('True_Odds_Calculator_3-way'!B22="","",'True_Odds_Calculator_3-way'!B22)</f>
        <v>3.61</v>
      </c>
      <c r="C22" s="4">
        <f>IF('True_Odds_Calculator_3-way'!C22="","",'True_Odds_Calculator_3-way'!C22)</f>
        <v>2.91</v>
      </c>
      <c r="D22" s="9">
        <f t="shared" si="13"/>
        <v>0.40089294641257539</v>
      </c>
      <c r="E22" s="9">
        <f t="shared" si="14"/>
        <v>0.26689390207554309</v>
      </c>
      <c r="F22" s="9">
        <f t="shared" si="15"/>
        <v>0.33221315151188141</v>
      </c>
      <c r="G22" s="9">
        <f t="shared" si="16"/>
        <v>1.0524165604340441</v>
      </c>
      <c r="H22" s="9">
        <f t="shared" si="17"/>
        <v>2.4944315158163421</v>
      </c>
      <c r="I22" s="9">
        <f t="shared" si="18"/>
        <v>3.7468072227328544</v>
      </c>
      <c r="J22" s="9">
        <f t="shared" si="19"/>
        <v>3.0101156304290249</v>
      </c>
      <c r="K22" s="11">
        <f t="shared" si="20"/>
        <v>0.41322314049586778</v>
      </c>
      <c r="L22" s="11">
        <f t="shared" si="21"/>
        <v>0.2770083102493075</v>
      </c>
      <c r="M22" s="11">
        <f t="shared" si="22"/>
        <v>0.3436426116838488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-0.2784496408710101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0.23365274528995011</v>
      </c>
      <c r="Q22" s="11">
        <f>2*'OddsRatio_working_3-way'!K22*'OddsRatio_working_3-way'!L22*'OddsRatio_working_3-way'!M22</f>
        <v>7.867095801008421E-2</v>
      </c>
      <c r="R22" s="11">
        <f t="shared" si="23"/>
        <v>0</v>
      </c>
      <c r="S22" s="11">
        <f t="shared" si="24"/>
        <v>-0.83912029679430677</v>
      </c>
      <c r="T22" s="11">
        <f t="shared" si="25"/>
        <v>-0.28253208646272954</v>
      </c>
      <c r="U22" s="11">
        <f>'OddsRatio_working_3-way'!S22-'OddsRatio_working_3-way'!R22^2/3</f>
        <v>-0.83912029679430677</v>
      </c>
      <c r="V22" s="11">
        <f>'OddsRatio_working_3-way'!S22*'OddsRatio_working_3-way'!R22/3-2*'OddsRatio_working_3-way'!R22^3/27-'OddsRatio_working_3-way'!T22</f>
        <v>0.28253208646272954</v>
      </c>
      <c r="W22" s="11">
        <f>'OddsRatio_working_3-way'!V22^2+4*'OddsRatio_working_3-way'!U22^3/27</f>
        <v>-7.7080340072072095E-3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0.14792938677641984</v>
      </c>
      <c r="Y22" s="11">
        <f>IF('OddsRatio_working_3-way'!W22&gt;=0,IF('OddsRatio_working_3-way'!V22+SQRT('OddsRatio_working_3-way'!W22)&gt;0,0,PI()),ACOS('OddsRatio_working_3-way'!V22/(2*'OddsRatio_working_3-way'!X22)))</f>
        <v>0.3012851341782472</v>
      </c>
      <c r="Z22" s="11">
        <f>'OddsRatio_working_3-way'!X22^(1/3)*COS('OddsRatio_working_3-way'!Y22/3)</f>
        <v>0.52620828021702215</v>
      </c>
      <c r="AA22" s="11">
        <f>'OddsRatio_working_3-way'!X22^(1/3)*COS(('OddsRatio_working_3-way'!Y22+2*PI())/3)</f>
        <v>-0.30902481706192381</v>
      </c>
      <c r="AB22" s="11">
        <f>'OddsRatio_working_3-way'!X22^(1/3)*COS(('OddsRatio_working_3-way'!Y22+4*PI())/3)</f>
        <v>-0.21718346315509846</v>
      </c>
      <c r="AC22" s="11">
        <f>'OddsRatio_working_3-way'!X22^(1/3)*SIN('OddsRatio_working_3-way'!Y22/3)</f>
        <v>5.302463040084545E-2</v>
      </c>
      <c r="AD22" s="11">
        <f>'OddsRatio_working_3-way'!X22^(1/3)*SIN(('OddsRatio_working_3-way'!Y22+2*PI())/3)</f>
        <v>0.42919742314923898</v>
      </c>
      <c r="AE22" s="11">
        <f>'OddsRatio_working_3-way'!X22^(1/3)*SIN(('OddsRatio_working_3-way'!Y22+4*PI())/3)</f>
        <v>-0.48222205355008424</v>
      </c>
      <c r="AF22" s="11">
        <f>-'OddsRatio_working_3-way'!U22/(3*'OddsRatio_working_3-way'!X22^(1/3))*COS(('OddsRatio_working_3-way'!Y22)/3)</f>
        <v>0.52620828021702204</v>
      </c>
      <c r="AG22" s="11">
        <f>-'OddsRatio_working_3-way'!U22/(3*'OddsRatio_working_3-way'!X22^(1/3))*COS(('OddsRatio_working_3-way'!Y22+2*PI())/3)</f>
        <v>-0.3090248170619237</v>
      </c>
      <c r="AH22" s="11">
        <f>-'OddsRatio_working_3-way'!U22/(3*'OddsRatio_working_3-way'!X22^(1/3))*COS(('OddsRatio_working_3-way'!Y22+4*PI())/3)</f>
        <v>-0.21718346315509843</v>
      </c>
      <c r="AI22" s="11">
        <f>'OddsRatio_working_3-way'!U22/(3*'OddsRatio_working_3-way'!X22^(1/3))*SIN(('OddsRatio_working_3-way'!Y22)/3)</f>
        <v>-5.3024630400845443E-2</v>
      </c>
      <c r="AJ22" s="11">
        <f>'OddsRatio_working_3-way'!U22/(3*'OddsRatio_working_3-way'!X22^(1/3))*SIN(('OddsRatio_working_3-way'!Y22+2*PI())/3)</f>
        <v>-0.42919742314923887</v>
      </c>
      <c r="AK22" s="11">
        <f>'OddsRatio_working_3-way'!U22/(3*'OddsRatio_working_3-way'!X22^(1/3))*SIN(('OddsRatio_working_3-way'!Y22+4*PI())/3)</f>
        <v>0.48222205355008418</v>
      </c>
      <c r="AL22" s="11">
        <f>'OddsRatio_working_3-way'!Z22+'OddsRatio_working_3-way'!AF22</f>
        <v>1.0524165604340441</v>
      </c>
      <c r="AM22" s="11">
        <f>'OddsRatio_working_3-way'!AA22+'OddsRatio_working_3-way'!AG22</f>
        <v>-0.6180496341238475</v>
      </c>
      <c r="AN22" s="11">
        <f>'OddsRatio_working_3-way'!AB22+'OddsRatio_working_3-way'!AH22</f>
        <v>-0.43436692631019691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1.0524165604340441</v>
      </c>
      <c r="AS22" s="11">
        <f>IF(('OddsRatio_working_3-way'!X22=0),IF(Q22&gt;0,-Q22^(1/3),(-Q22)^(1/3)),'OddsRatio_working_3-way'!AM22-'OddsRatio_working_3-way'!R22/3)</f>
        <v>-0.6180496341238475</v>
      </c>
      <c r="AT22" s="11">
        <f>IF(('OddsRatio_working_3-way'!X22=0),IF(Q22&gt;0,-Q22^(1/3),(-Q22)^(1/3)),'OddsRatio_working_3-way'!AN22-'OddsRatio_working_3-way'!R22/3)</f>
        <v>-0.43436692631019691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IF('True_Odds_Calculator_3-way'!A23="","",'True_Odds_Calculator_3-way'!A23)</f>
        <v>2.8</v>
      </c>
      <c r="B23" s="4">
        <f>IF('True_Odds_Calculator_3-way'!B23="","",'True_Odds_Calculator_3-way'!B23)</f>
        <v>3.66</v>
      </c>
      <c r="C23" s="4">
        <f>IF('True_Odds_Calculator_3-way'!C23="","",'True_Odds_Calculator_3-way'!C23)</f>
        <v>2.52</v>
      </c>
      <c r="D23" s="9">
        <f t="shared" si="13"/>
        <v>0.34778607504753356</v>
      </c>
      <c r="E23" s="9">
        <f t="shared" si="14"/>
        <v>0.26515899909221019</v>
      </c>
      <c r="F23" s="9">
        <f t="shared" si="15"/>
        <v>0.38705492586025636</v>
      </c>
      <c r="G23" s="9">
        <f t="shared" si="16"/>
        <v>1.0418504230467365</v>
      </c>
      <c r="H23" s="9">
        <f t="shared" si="17"/>
        <v>2.8753307614841259</v>
      </c>
      <c r="I23" s="9">
        <f t="shared" si="18"/>
        <v>3.7713221253043185</v>
      </c>
      <c r="J23" s="9">
        <f t="shared" si="19"/>
        <v>2.5836126430310395</v>
      </c>
      <c r="K23" s="11">
        <f t="shared" si="20"/>
        <v>0.35714285714285715</v>
      </c>
      <c r="L23" s="11">
        <f t="shared" si="21"/>
        <v>0.27322404371584696</v>
      </c>
      <c r="M23" s="11">
        <f t="shared" si="22"/>
        <v>0.3968253968253968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-0.28181108508977382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0.23155892593831706</v>
      </c>
      <c r="Q23" s="11">
        <f>2*'OddsRatio_working_3-way'!K23*'OddsRatio_working_3-way'!L23*'OddsRatio_working_3-way'!M23</f>
        <v>7.7444456835557535E-2</v>
      </c>
      <c r="R23" s="11">
        <f t="shared" si="23"/>
        <v>0</v>
      </c>
      <c r="S23" s="11">
        <f t="shared" si="24"/>
        <v>-0.82168139647363969</v>
      </c>
      <c r="T23" s="11">
        <f t="shared" si="25"/>
        <v>-0.27480983159653499</v>
      </c>
      <c r="U23" s="11">
        <f>'OddsRatio_working_3-way'!S23-'OddsRatio_working_3-way'!R23^2/3</f>
        <v>-0.82168139647363969</v>
      </c>
      <c r="V23" s="11">
        <f>'OddsRatio_working_3-way'!S23*'OddsRatio_working_3-way'!R23/3-2*'OddsRatio_working_3-way'!R23^3/27-'OddsRatio_working_3-way'!T23</f>
        <v>0.27480983159653499</v>
      </c>
      <c r="W23" s="11">
        <f>'OddsRatio_working_3-way'!V23^2+4*'OddsRatio_working_3-way'!U23^3/27</f>
        <v>-6.6672116240443641E-3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0.14334194707600451</v>
      </c>
      <c r="Y23" s="11">
        <f>IF('OddsRatio_working_3-way'!W23&gt;=0,IF('OddsRatio_working_3-way'!V23+SQRT('OddsRatio_working_3-way'!W23)&gt;0,0,PI()),ACOS('OddsRatio_working_3-way'!V23/(2*'OddsRatio_working_3-way'!X23)))</f>
        <v>0.28881751172513681</v>
      </c>
      <c r="Z23" s="11">
        <f>'OddsRatio_working_3-way'!X23^(1/3)*COS('OddsRatio_working_3-way'!Y23/3)</f>
        <v>0.52092521152336824</v>
      </c>
      <c r="AA23" s="11">
        <f>'OddsRatio_working_3-way'!X23^(1/3)*COS(('OddsRatio_working_3-way'!Y23+2*PI())/3)</f>
        <v>-0.30402913096063144</v>
      </c>
      <c r="AB23" s="11">
        <f>'OddsRatio_working_3-way'!X23^(1/3)*COS(('OddsRatio_working_3-way'!Y23+4*PI())/3)</f>
        <v>-0.21689608056273682</v>
      </c>
      <c r="AC23" s="11">
        <f>'OddsRatio_working_3-way'!X23^(1/3)*SIN('OddsRatio_working_3-way'!Y23/3)</f>
        <v>5.0306290102537891E-2</v>
      </c>
      <c r="AD23" s="11">
        <f>'OddsRatio_working_3-way'!X23^(1/3)*SIN(('OddsRatio_working_3-way'!Y23+2*PI())/3)</f>
        <v>0.42598132159975016</v>
      </c>
      <c r="AE23" s="11">
        <f>'OddsRatio_working_3-way'!X23^(1/3)*SIN(('OddsRatio_working_3-way'!Y23+4*PI())/3)</f>
        <v>-0.47628761170228789</v>
      </c>
      <c r="AF23" s="11">
        <f>-'OddsRatio_working_3-way'!U23/(3*'OddsRatio_working_3-way'!X23^(1/3))*COS(('OddsRatio_working_3-way'!Y23)/3)</f>
        <v>0.52092521152336813</v>
      </c>
      <c r="AG23" s="11">
        <f>-'OddsRatio_working_3-way'!U23/(3*'OddsRatio_working_3-way'!X23^(1/3))*COS(('OddsRatio_working_3-way'!Y23+2*PI())/3)</f>
        <v>-0.30402913096063139</v>
      </c>
      <c r="AH23" s="11">
        <f>-'OddsRatio_working_3-way'!U23/(3*'OddsRatio_working_3-way'!X23^(1/3))*COS(('OddsRatio_working_3-way'!Y23+4*PI())/3)</f>
        <v>-0.21689608056273679</v>
      </c>
      <c r="AI23" s="11">
        <f>'OddsRatio_working_3-way'!U23/(3*'OddsRatio_working_3-way'!X23^(1/3))*SIN(('OddsRatio_working_3-way'!Y23)/3)</f>
        <v>-5.0306290102537878E-2</v>
      </c>
      <c r="AJ23" s="11">
        <f>'OddsRatio_working_3-way'!U23/(3*'OddsRatio_working_3-way'!X23^(1/3))*SIN(('OddsRatio_working_3-way'!Y23+2*PI())/3)</f>
        <v>-0.42598132159975005</v>
      </c>
      <c r="AK23" s="11">
        <f>'OddsRatio_working_3-way'!U23/(3*'OddsRatio_working_3-way'!X23^(1/3))*SIN(('OddsRatio_working_3-way'!Y23+4*PI())/3)</f>
        <v>0.47628761170228784</v>
      </c>
      <c r="AL23" s="11">
        <f>'OddsRatio_working_3-way'!Z23+'OddsRatio_working_3-way'!AF23</f>
        <v>1.0418504230467365</v>
      </c>
      <c r="AM23" s="11">
        <f>'OddsRatio_working_3-way'!AA23+'OddsRatio_working_3-way'!AG23</f>
        <v>-0.60805826192126289</v>
      </c>
      <c r="AN23" s="11">
        <f>'OddsRatio_working_3-way'!AB23+'OddsRatio_working_3-way'!AH23</f>
        <v>-0.43379216112547359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1.0418504230467365</v>
      </c>
      <c r="AS23" s="11">
        <f>IF(('OddsRatio_working_3-way'!X23=0),IF(Q23&gt;0,-Q23^(1/3),(-Q23)^(1/3)),'OddsRatio_working_3-way'!AM23-'OddsRatio_working_3-way'!R23/3)</f>
        <v>-0.60805826192126289</v>
      </c>
      <c r="AT23" s="11">
        <f>IF(('OddsRatio_working_3-way'!X23=0),IF(Q23&gt;0,-Q23^(1/3),(-Q23)^(1/3)),'OddsRatio_working_3-way'!AN23-'OddsRatio_working_3-way'!R23/3)</f>
        <v>-0.43379216112547359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IF('True_Odds_Calculator_3-way'!A24="","",'True_Odds_Calculator_3-way'!A24)</f>
        <v>1.88</v>
      </c>
      <c r="B24" s="4">
        <f>IF('True_Odds_Calculator_3-way'!B24="","",'True_Odds_Calculator_3-way'!B24)</f>
        <v>3.79</v>
      </c>
      <c r="C24" s="4">
        <f>IF('True_Odds_Calculator_3-way'!C24="","",'True_Odds_Calculator_3-way'!C24)</f>
        <v>4.25</v>
      </c>
      <c r="D24" s="9">
        <f t="shared" si="13"/>
        <v>0.51939924688449968</v>
      </c>
      <c r="E24" s="9">
        <f t="shared" si="14"/>
        <v>0.25421840899433873</v>
      </c>
      <c r="F24" s="9">
        <f t="shared" si="15"/>
        <v>0.22638234412116146</v>
      </c>
      <c r="G24" s="9">
        <f t="shared" si="16"/>
        <v>1.0514786510094387</v>
      </c>
      <c r="H24" s="9">
        <f t="shared" si="17"/>
        <v>1.9253012128883062</v>
      </c>
      <c r="I24" s="9">
        <f t="shared" si="18"/>
        <v>3.9336254363163343</v>
      </c>
      <c r="J24" s="9">
        <f t="shared" si="19"/>
        <v>4.417305615780676</v>
      </c>
      <c r="K24" s="11">
        <f t="shared" si="20"/>
        <v>0.53191489361702127</v>
      </c>
      <c r="L24" s="11">
        <f t="shared" si="21"/>
        <v>0.26385224274406333</v>
      </c>
      <c r="M24" s="11">
        <f t="shared" si="22"/>
        <v>0.23529411764705882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-0.26350220097021015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0.22851783727020258</v>
      </c>
      <c r="Q24" s="11">
        <f>2*'OddsRatio_working_3-way'!K24*'OddsRatio_working_3-way'!L24*'OddsRatio_working_3-way'!M24</f>
        <v>6.6045617708151025E-2</v>
      </c>
      <c r="R24" s="11">
        <f t="shared" si="23"/>
        <v>0</v>
      </c>
      <c r="S24" s="11">
        <f t="shared" si="24"/>
        <v>-0.86723312529764152</v>
      </c>
      <c r="T24" s="11">
        <f t="shared" si="25"/>
        <v>-0.25064541193573453</v>
      </c>
      <c r="U24" s="11">
        <f>'OddsRatio_working_3-way'!S24-'OddsRatio_working_3-way'!R24^2/3</f>
        <v>-0.86723312529764152</v>
      </c>
      <c r="V24" s="11">
        <f>'OddsRatio_working_3-way'!S24*'OddsRatio_working_3-way'!R24/3-2*'OddsRatio_working_3-way'!R24^3/27-'OddsRatio_working_3-way'!T24</f>
        <v>0.25064541193573453</v>
      </c>
      <c r="W24" s="11">
        <f>'OddsRatio_working_3-way'!V24^2+4*'OddsRatio_working_3-way'!U24^3/27</f>
        <v>-3.3805057851246711E-2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0.15542536824444134</v>
      </c>
      <c r="Y24" s="11">
        <f>IF('OddsRatio_working_3-way'!W24&gt;=0,IF('OddsRatio_working_3-way'!V24+SQRT('OddsRatio_working_3-way'!W24)&gt;0,0,PI()),ACOS('OddsRatio_working_3-way'!V24/(2*'OddsRatio_working_3-way'!X24)))</f>
        <v>0.63289121104197865</v>
      </c>
      <c r="Z24" s="11">
        <f>'OddsRatio_working_3-way'!X24^(1/3)*COS('OddsRatio_working_3-way'!Y24/3)</f>
        <v>0.52573932550471936</v>
      </c>
      <c r="AA24" s="11">
        <f>'OddsRatio_working_3-way'!X24^(1/3)*COS(('OddsRatio_working_3-way'!Y24+2*PI())/3)</f>
        <v>-0.36037300904258951</v>
      </c>
      <c r="AB24" s="11">
        <f>'OddsRatio_working_3-way'!X24^(1/3)*COS(('OddsRatio_working_3-way'!Y24+4*PI())/3)</f>
        <v>-0.16536631646212976</v>
      </c>
      <c r="AC24" s="11">
        <f>'OddsRatio_working_3-way'!X24^(1/3)*SIN('OddsRatio_working_3-way'!Y24/3)</f>
        <v>0.11258716645510702</v>
      </c>
      <c r="AD24" s="11">
        <f>'OddsRatio_working_3-way'!X24^(1/3)*SIN(('OddsRatio_working_3-way'!Y24+2*PI())/3)</f>
        <v>0.39901002842802952</v>
      </c>
      <c r="AE24" s="11">
        <f>'OddsRatio_working_3-way'!X24^(1/3)*SIN(('OddsRatio_working_3-way'!Y24+4*PI())/3)</f>
        <v>-0.5115971948831366</v>
      </c>
      <c r="AF24" s="11">
        <f>-'OddsRatio_working_3-way'!U24/(3*'OddsRatio_working_3-way'!X24^(1/3))*COS(('OddsRatio_working_3-way'!Y24)/3)</f>
        <v>0.52573932550471925</v>
      </c>
      <c r="AG24" s="11">
        <f>-'OddsRatio_working_3-way'!U24/(3*'OddsRatio_working_3-way'!X24^(1/3))*COS(('OddsRatio_working_3-way'!Y24+2*PI())/3)</f>
        <v>-0.3603730090425894</v>
      </c>
      <c r="AH24" s="11">
        <f>-'OddsRatio_working_3-way'!U24/(3*'OddsRatio_working_3-way'!X24^(1/3))*COS(('OddsRatio_working_3-way'!Y24+4*PI())/3)</f>
        <v>-0.16536631646212974</v>
      </c>
      <c r="AI24" s="11">
        <f>'OddsRatio_working_3-way'!U24/(3*'OddsRatio_working_3-way'!X24^(1/3))*SIN(('OddsRatio_working_3-way'!Y24)/3)</f>
        <v>-0.11258716645510701</v>
      </c>
      <c r="AJ24" s="11">
        <f>'OddsRatio_working_3-way'!U24/(3*'OddsRatio_working_3-way'!X24^(1/3))*SIN(('OddsRatio_working_3-way'!Y24+2*PI())/3)</f>
        <v>-0.39901002842802946</v>
      </c>
      <c r="AK24" s="11">
        <f>'OddsRatio_working_3-way'!U24/(3*'OddsRatio_working_3-way'!X24^(1/3))*SIN(('OddsRatio_working_3-way'!Y24+4*PI())/3)</f>
        <v>0.51159719488313649</v>
      </c>
      <c r="AL24" s="11">
        <f>'OddsRatio_working_3-way'!Z24+'OddsRatio_working_3-way'!AF24</f>
        <v>1.0514786510094387</v>
      </c>
      <c r="AM24" s="11">
        <f>'OddsRatio_working_3-way'!AA24+'OddsRatio_working_3-way'!AG24</f>
        <v>-0.72074601808517891</v>
      </c>
      <c r="AN24" s="11">
        <f>'OddsRatio_working_3-way'!AB24+'OddsRatio_working_3-way'!AH24</f>
        <v>-0.33073263292425947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1.0514786510094387</v>
      </c>
      <c r="AS24" s="11">
        <f>IF(('OddsRatio_working_3-way'!X24=0),IF(Q24&gt;0,-Q24^(1/3),(-Q24)^(1/3)),'OddsRatio_working_3-way'!AM24-'OddsRatio_working_3-way'!R24/3)</f>
        <v>-0.72074601808517891</v>
      </c>
      <c r="AT24" s="11">
        <f>IF(('OddsRatio_working_3-way'!X24=0),IF(Q24&gt;0,-Q24^(1/3),(-Q24)^(1/3)),'OddsRatio_working_3-way'!AN24-'OddsRatio_working_3-way'!R24/3)</f>
        <v>-0.33073263292425947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IF('True_Odds_Calculator_3-way'!A25="","",'True_Odds_Calculator_3-way'!A25)</f>
        <v>2.08</v>
      </c>
      <c r="B25" s="4">
        <f>IF('True_Odds_Calculator_3-way'!B25="","",'True_Odds_Calculator_3-way'!B25)</f>
        <v>3.66</v>
      </c>
      <c r="C25" s="4">
        <f>IF('True_Odds_Calculator_3-way'!C25="","",'True_Odds_Calculator_3-way'!C25)</f>
        <v>3.65</v>
      </c>
      <c r="D25" s="9">
        <f t="shared" si="13"/>
        <v>0.46992169571301301</v>
      </c>
      <c r="E25" s="9">
        <f t="shared" si="14"/>
        <v>0.26467230932890168</v>
      </c>
      <c r="F25" s="9">
        <f t="shared" si="15"/>
        <v>0.26540599495808515</v>
      </c>
      <c r="G25" s="9">
        <f t="shared" si="16"/>
        <v>1.0444575110869505</v>
      </c>
      <c r="H25" s="9">
        <f t="shared" si="17"/>
        <v>2.1280141119739073</v>
      </c>
      <c r="I25" s="9">
        <f t="shared" si="18"/>
        <v>3.7782569794912884</v>
      </c>
      <c r="J25" s="9">
        <f t="shared" si="19"/>
        <v>3.7678124043804182</v>
      </c>
      <c r="K25" s="11">
        <f t="shared" si="20"/>
        <v>0.48076923076923073</v>
      </c>
      <c r="L25" s="11">
        <f t="shared" si="21"/>
        <v>0.27322404371584696</v>
      </c>
      <c r="M25" s="11">
        <f t="shared" si="22"/>
        <v>0.27397260273972601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-0.27397692134947915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0.22996596935514513</v>
      </c>
      <c r="Q25" s="11">
        <f>2*'OddsRatio_working_3-way'!K25*'OddsRatio_working_3-way'!L25*'OddsRatio_working_3-way'!M25</f>
        <v>7.1976829219137756E-2</v>
      </c>
      <c r="R25" s="11">
        <f t="shared" si="23"/>
        <v>0</v>
      </c>
      <c r="S25" s="11">
        <f t="shared" si="24"/>
        <v>-0.83936255733673792</v>
      </c>
      <c r="T25" s="11">
        <f t="shared" si="25"/>
        <v>-0.26271128555140466</v>
      </c>
      <c r="U25" s="11">
        <f>'OddsRatio_working_3-way'!S25-'OddsRatio_working_3-way'!R25^2/3</f>
        <v>-0.83936255733673792</v>
      </c>
      <c r="V25" s="11">
        <f>'OddsRatio_working_3-way'!S25*'OddsRatio_working_3-way'!R25/3-2*'OddsRatio_working_3-way'!R25^3/27-'OddsRatio_working_3-way'!T25</f>
        <v>0.26271128555140466</v>
      </c>
      <c r="W25" s="11">
        <f>'OddsRatio_working_3-way'!V25^2+4*'OddsRatio_working_3-way'!U25^3/27</f>
        <v>-1.8591030084065832E-2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0.14799345394318755</v>
      </c>
      <c r="Y25" s="11">
        <f>IF('OddsRatio_working_3-way'!W25&gt;=0,IF('OddsRatio_working_3-way'!V25+SQRT('OddsRatio_working_3-way'!W25)&gt;0,0,PI()),ACOS('OddsRatio_working_3-way'!V25/(2*'OddsRatio_working_3-way'!X25)))</f>
        <v>0.47873712538185909</v>
      </c>
      <c r="Z25" s="11">
        <f>'OddsRatio_working_3-way'!X25^(1/3)*COS('OddsRatio_working_3-way'!Y25/3)</f>
        <v>0.52222875554347525</v>
      </c>
      <c r="AA25" s="11">
        <f>'OddsRatio_working_3-way'!X25^(1/3)*COS(('OddsRatio_working_3-way'!Y25+2*PI())/3)</f>
        <v>-0.33390506740179549</v>
      </c>
      <c r="AB25" s="11">
        <f>'OddsRatio_working_3-way'!X25^(1/3)*COS(('OddsRatio_working_3-way'!Y25+4*PI())/3)</f>
        <v>-0.18832368814167985</v>
      </c>
      <c r="AC25" s="11">
        <f>'OddsRatio_working_3-way'!X25^(1/3)*SIN('OddsRatio_working_3-way'!Y25/3)</f>
        <v>8.4051448504824891E-2</v>
      </c>
      <c r="AD25" s="11">
        <f>'OddsRatio_working_3-way'!X25^(1/3)*SIN(('OddsRatio_working_3-way'!Y25+2*PI())/3)</f>
        <v>0.41023764463497059</v>
      </c>
      <c r="AE25" s="11">
        <f>'OddsRatio_working_3-way'!X25^(1/3)*SIN(('OddsRatio_working_3-way'!Y25+4*PI())/3)</f>
        <v>-0.49428909313979541</v>
      </c>
      <c r="AF25" s="11">
        <f>-'OddsRatio_working_3-way'!U25/(3*'OddsRatio_working_3-way'!X25^(1/3))*COS(('OddsRatio_working_3-way'!Y25)/3)</f>
        <v>0.52222875554347514</v>
      </c>
      <c r="AG25" s="11">
        <f>-'OddsRatio_working_3-way'!U25/(3*'OddsRatio_working_3-way'!X25^(1/3))*COS(('OddsRatio_working_3-way'!Y25+2*PI())/3)</f>
        <v>-0.33390506740179543</v>
      </c>
      <c r="AH25" s="11">
        <f>-'OddsRatio_working_3-way'!U25/(3*'OddsRatio_working_3-way'!X25^(1/3))*COS(('OddsRatio_working_3-way'!Y25+4*PI())/3)</f>
        <v>-0.18832368814167982</v>
      </c>
      <c r="AI25" s="11">
        <f>'OddsRatio_working_3-way'!U25/(3*'OddsRatio_working_3-way'!X25^(1/3))*SIN(('OddsRatio_working_3-way'!Y25)/3)</f>
        <v>-8.4051448504824877E-2</v>
      </c>
      <c r="AJ25" s="11">
        <f>'OddsRatio_working_3-way'!U25/(3*'OddsRatio_working_3-way'!X25^(1/3))*SIN(('OddsRatio_working_3-way'!Y25+2*PI())/3)</f>
        <v>-0.41023764463497053</v>
      </c>
      <c r="AK25" s="11">
        <f>'OddsRatio_working_3-way'!U25/(3*'OddsRatio_working_3-way'!X25^(1/3))*SIN(('OddsRatio_working_3-way'!Y25+4*PI())/3)</f>
        <v>0.4942890931397953</v>
      </c>
      <c r="AL25" s="11">
        <f>'OddsRatio_working_3-way'!Z25+'OddsRatio_working_3-way'!AF25</f>
        <v>1.0444575110869505</v>
      </c>
      <c r="AM25" s="11">
        <f>'OddsRatio_working_3-way'!AA25+'OddsRatio_working_3-way'!AG25</f>
        <v>-0.66781013480359097</v>
      </c>
      <c r="AN25" s="11">
        <f>'OddsRatio_working_3-way'!AB25+'OddsRatio_working_3-way'!AH25</f>
        <v>-0.37664737628335965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1.0444575110869505</v>
      </c>
      <c r="AS25" s="11">
        <f>IF(('OddsRatio_working_3-way'!X25=0),IF(Q25&gt;0,-Q25^(1/3),(-Q25)^(1/3)),'OddsRatio_working_3-way'!AM25-'OddsRatio_working_3-way'!R25/3)</f>
        <v>-0.66781013480359097</v>
      </c>
      <c r="AT25" s="11">
        <f>IF(('OddsRatio_working_3-way'!X25=0),IF(Q25&gt;0,-Q25^(1/3),(-Q25)^(1/3)),'OddsRatio_working_3-way'!AN25-'OddsRatio_working_3-way'!R25/3)</f>
        <v>-0.37664737628335965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IF('True_Odds_Calculator_3-way'!A26="","",'True_Odds_Calculator_3-way'!A26)</f>
        <v>2.92</v>
      </c>
      <c r="B26" s="4">
        <f>IF('True_Odds_Calculator_3-way'!B26="","",'True_Odds_Calculator_3-way'!B26)</f>
        <v>3.94</v>
      </c>
      <c r="C26" s="4">
        <f>IF('True_Odds_Calculator_3-way'!C26="","",'True_Odds_Calculator_3-way'!C26)</f>
        <v>2.3199999999999998</v>
      </c>
      <c r="D26" s="9">
        <f t="shared" si="13"/>
        <v>0.33314922326720969</v>
      </c>
      <c r="E26" s="9">
        <f t="shared" si="14"/>
        <v>0.24600011990489762</v>
      </c>
      <c r="F26" s="9">
        <f t="shared" si="15"/>
        <v>0.42085065682789263</v>
      </c>
      <c r="G26" s="9">
        <f t="shared" si="16"/>
        <v>1.042530159534808</v>
      </c>
      <c r="H26" s="9">
        <f t="shared" si="17"/>
        <v>3.001657906306832</v>
      </c>
      <c r="I26" s="9">
        <f t="shared" si="18"/>
        <v>4.0650386690323357</v>
      </c>
      <c r="J26" s="9">
        <f t="shared" si="19"/>
        <v>2.3761398105859466</v>
      </c>
      <c r="K26" s="11">
        <f t="shared" si="20"/>
        <v>0.34246575342465752</v>
      </c>
      <c r="L26" s="11">
        <f t="shared" si="21"/>
        <v>0.25380710659898476</v>
      </c>
      <c r="M26" s="11">
        <f t="shared" si="22"/>
        <v>0.43103448275862072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-0.27916144146131516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0.23153754115223876</v>
      </c>
      <c r="Q26" s="11">
        <f>2*'OddsRatio_working_3-way'!K26*'OddsRatio_working_3-way'!L26*'OddsRatio_working_3-way'!M26</f>
        <v>7.4931243091339375E-2</v>
      </c>
      <c r="R26" s="11">
        <f t="shared" si="23"/>
        <v>0</v>
      </c>
      <c r="S26" s="11">
        <f t="shared" si="24"/>
        <v>-0.82940373118944544</v>
      </c>
      <c r="T26" s="11">
        <f t="shared" si="25"/>
        <v>-0.26841544698687547</v>
      </c>
      <c r="U26" s="11">
        <f>'OddsRatio_working_3-way'!S26-'OddsRatio_working_3-way'!R26^2/3</f>
        <v>-0.82940373118944544</v>
      </c>
      <c r="V26" s="11">
        <f>'OddsRatio_working_3-way'!S26*'OddsRatio_working_3-way'!R26/3-2*'OddsRatio_working_3-way'!R26^3/27-'OddsRatio_working_3-way'!T26</f>
        <v>0.26841544698687547</v>
      </c>
      <c r="W26" s="11">
        <f>'OddsRatio_working_3-way'!V26^2+4*'OddsRatio_working_3-way'!U26^3/27</f>
        <v>-1.2479899866702907E-2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0.14536742417738152</v>
      </c>
      <c r="Y26" s="11">
        <f>IF('OddsRatio_working_3-way'!W26&gt;=0,IF('OddsRatio_working_3-way'!V26+SQRT('OddsRatio_working_3-way'!W26)&gt;0,0,PI()),ACOS('OddsRatio_working_3-way'!V26/(2*'OddsRatio_working_3-way'!X26)))</f>
        <v>0.39439012815572227</v>
      </c>
      <c r="Z26" s="11">
        <f>'OddsRatio_working_3-way'!X26^(1/3)*COS('OddsRatio_working_3-way'!Y26/3)</f>
        <v>0.52126507976740399</v>
      </c>
      <c r="AA26" s="11">
        <f>'OddsRatio_working_3-way'!X26^(1/3)*COS(('OddsRatio_working_3-way'!Y26+2*PI())/3)</f>
        <v>-0.32032316107893499</v>
      </c>
      <c r="AB26" s="11">
        <f>'OddsRatio_working_3-way'!X26^(1/3)*COS(('OddsRatio_working_3-way'!Y26+4*PI())/3)</f>
        <v>-0.20094191868846892</v>
      </c>
      <c r="AC26" s="11">
        <f>'OddsRatio_working_3-way'!X26^(1/3)*SIN('OddsRatio_working_3-way'!Y26/3)</f>
        <v>6.8924792430327592E-2</v>
      </c>
      <c r="AD26" s="11">
        <f>'OddsRatio_working_3-way'!X26^(1/3)*SIN(('OddsRatio_working_3-way'!Y26+2*PI())/3)</f>
        <v>0.4169664049691299</v>
      </c>
      <c r="AE26" s="11">
        <f>'OddsRatio_working_3-way'!X26^(1/3)*SIN(('OddsRatio_working_3-way'!Y26+4*PI())/3)</f>
        <v>-0.48589119739945746</v>
      </c>
      <c r="AF26" s="11">
        <f>-'OddsRatio_working_3-way'!U26/(3*'OddsRatio_working_3-way'!X26^(1/3))*COS(('OddsRatio_working_3-way'!Y26)/3)</f>
        <v>0.52126507976740399</v>
      </c>
      <c r="AG26" s="11">
        <f>-'OddsRatio_working_3-way'!U26/(3*'OddsRatio_working_3-way'!X26^(1/3))*COS(('OddsRatio_working_3-way'!Y26+2*PI())/3)</f>
        <v>-0.32032316107893499</v>
      </c>
      <c r="AH26" s="11">
        <f>-'OddsRatio_working_3-way'!U26/(3*'OddsRatio_working_3-way'!X26^(1/3))*COS(('OddsRatio_working_3-way'!Y26+4*PI())/3)</f>
        <v>-0.20094191868846892</v>
      </c>
      <c r="AI26" s="11">
        <f>'OddsRatio_working_3-way'!U26/(3*'OddsRatio_working_3-way'!X26^(1/3))*SIN(('OddsRatio_working_3-way'!Y26)/3)</f>
        <v>-6.8924792430327592E-2</v>
      </c>
      <c r="AJ26" s="11">
        <f>'OddsRatio_working_3-way'!U26/(3*'OddsRatio_working_3-way'!X26^(1/3))*SIN(('OddsRatio_working_3-way'!Y26+2*PI())/3)</f>
        <v>-0.4169664049691299</v>
      </c>
      <c r="AK26" s="11">
        <f>'OddsRatio_working_3-way'!U26/(3*'OddsRatio_working_3-way'!X26^(1/3))*SIN(('OddsRatio_working_3-way'!Y26+4*PI())/3)</f>
        <v>0.48589119739945746</v>
      </c>
      <c r="AL26" s="11">
        <f>'OddsRatio_working_3-way'!Z26+'OddsRatio_working_3-way'!AF26</f>
        <v>1.042530159534808</v>
      </c>
      <c r="AM26" s="11">
        <f>'OddsRatio_working_3-way'!AA26+'OddsRatio_working_3-way'!AG26</f>
        <v>-0.64064632215786999</v>
      </c>
      <c r="AN26" s="11">
        <f>'OddsRatio_working_3-way'!AB26+'OddsRatio_working_3-way'!AH26</f>
        <v>-0.40188383737693784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1.042530159534808</v>
      </c>
      <c r="AS26" s="11">
        <f>IF(('OddsRatio_working_3-way'!X26=0),IF(Q26&gt;0,-Q26^(1/3),(-Q26)^(1/3)),'OddsRatio_working_3-way'!AM26-'OddsRatio_working_3-way'!R26/3)</f>
        <v>-0.64064632215786999</v>
      </c>
      <c r="AT26" s="11">
        <f>IF(('OddsRatio_working_3-way'!X26=0),IF(Q26&gt;0,-Q26^(1/3),(-Q26)^(1/3)),'OddsRatio_working_3-way'!AN26-'OddsRatio_working_3-way'!R26/3)</f>
        <v>-0.40188383737693784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IF('True_Odds_Calculator_3-way'!A27="","",'True_Odds_Calculator_3-way'!A27)</f>
        <v>2.99</v>
      </c>
      <c r="B27" s="4">
        <f>IF('True_Odds_Calculator_3-way'!B27="","",'True_Odds_Calculator_3-way'!B27)</f>
        <v>3.49</v>
      </c>
      <c r="C27" s="4">
        <f>IF('True_Odds_Calculator_3-way'!C27="","",'True_Odds_Calculator_3-way'!C27)</f>
        <v>2.4300000000000002</v>
      </c>
      <c r="D27" s="9">
        <f t="shared" si="13"/>
        <v>0.32364356727283528</v>
      </c>
      <c r="E27" s="9">
        <f t="shared" si="14"/>
        <v>0.27663290307685079</v>
      </c>
      <c r="F27" s="9">
        <f t="shared" si="15"/>
        <v>0.39972352965031399</v>
      </c>
      <c r="G27" s="9">
        <f t="shared" si="16"/>
        <v>1.0501602341411258</v>
      </c>
      <c r="H27" s="9">
        <f t="shared" si="17"/>
        <v>3.0898188659408405</v>
      </c>
      <c r="I27" s="9">
        <f t="shared" si="18"/>
        <v>3.6148989830114031</v>
      </c>
      <c r="J27" s="9">
        <f t="shared" si="19"/>
        <v>2.5017291348218098</v>
      </c>
      <c r="K27" s="11">
        <f t="shared" si="20"/>
        <v>0.33444816053511706</v>
      </c>
      <c r="L27" s="11">
        <f t="shared" si="21"/>
        <v>0.28653295128939826</v>
      </c>
      <c r="M27" s="11">
        <f t="shared" si="22"/>
        <v>0.41152263374485593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-0.27943806935543158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0.23306904250386659</v>
      </c>
      <c r="Q27" s="11">
        <f>2*'OddsRatio_working_3-way'!K27*'OddsRatio_working_3-way'!L27*'OddsRatio_working_3-way'!M27</f>
        <v>7.8872772420936238E-2</v>
      </c>
      <c r="R27" s="11">
        <f t="shared" si="23"/>
        <v>0</v>
      </c>
      <c r="S27" s="11">
        <f t="shared" si="24"/>
        <v>-0.83406331514341425</v>
      </c>
      <c r="T27" s="11">
        <f t="shared" si="25"/>
        <v>-0.2822549289825429</v>
      </c>
      <c r="U27" s="11">
        <f>'OddsRatio_working_3-way'!S27-'OddsRatio_working_3-way'!R27^2/3</f>
        <v>-0.83406331514341425</v>
      </c>
      <c r="V27" s="11">
        <f>'OddsRatio_working_3-way'!S27*'OddsRatio_working_3-way'!R27/3-2*'OddsRatio_working_3-way'!R27^3/27-'OddsRatio_working_3-way'!T27</f>
        <v>0.2822549289825429</v>
      </c>
      <c r="W27" s="11">
        <f>'OddsRatio_working_3-way'!V27^2+4*'OddsRatio_working_3-way'!U27^3/27</f>
        <v>-6.2915375412030405E-3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0.14659415274503906</v>
      </c>
      <c r="Y27" s="11">
        <f>IF('OddsRatio_working_3-way'!W27&gt;=0,IF('OddsRatio_working_3-way'!V27+SQRT('OddsRatio_working_3-way'!W27)&gt;0,0,PI()),ACOS('OddsRatio_working_3-way'!V27/(2*'OddsRatio_working_3-way'!X27)))</f>
        <v>0.27395407740360023</v>
      </c>
      <c r="Z27" s="11">
        <f>'OddsRatio_working_3-way'!X27^(1/3)*COS('OddsRatio_working_3-way'!Y27/3)</f>
        <v>0.5250801170705629</v>
      </c>
      <c r="AA27" s="11">
        <f>'OddsRatio_working_3-way'!X27^(1/3)*COS(('OddsRatio_working_3-way'!Y27+2*PI())/3)</f>
        <v>-0.3041811653736754</v>
      </c>
      <c r="AB27" s="11">
        <f>'OddsRatio_working_3-way'!X27^(1/3)*COS(('OddsRatio_working_3-way'!Y27+4*PI())/3)</f>
        <v>-0.22089895169688736</v>
      </c>
      <c r="AC27" s="11">
        <f>'OddsRatio_working_3-way'!X27^(1/3)*SIN('OddsRatio_working_3-way'!Y27/3)</f>
        <v>4.808300848500157E-2</v>
      </c>
      <c r="AD27" s="11">
        <f>'OddsRatio_working_3-way'!X27^(1/3)*SIN(('OddsRatio_working_3-way'!Y27+2*PI())/3)</f>
        <v>0.43069121616271383</v>
      </c>
      <c r="AE27" s="11">
        <f>'OddsRatio_working_3-way'!X27^(1/3)*SIN(('OddsRatio_working_3-way'!Y27+4*PI())/3)</f>
        <v>-0.47877422464771535</v>
      </c>
      <c r="AF27" s="11">
        <f>-'OddsRatio_working_3-way'!U27/(3*'OddsRatio_working_3-way'!X27^(1/3))*COS(('OddsRatio_working_3-way'!Y27)/3)</f>
        <v>0.5250801170705629</v>
      </c>
      <c r="AG27" s="11">
        <f>-'OddsRatio_working_3-way'!U27/(3*'OddsRatio_working_3-way'!X27^(1/3))*COS(('OddsRatio_working_3-way'!Y27+2*PI())/3)</f>
        <v>-0.3041811653736754</v>
      </c>
      <c r="AH27" s="11">
        <f>-'OddsRatio_working_3-way'!U27/(3*'OddsRatio_working_3-way'!X27^(1/3))*COS(('OddsRatio_working_3-way'!Y27+4*PI())/3)</f>
        <v>-0.22089895169688736</v>
      </c>
      <c r="AI27" s="11">
        <f>'OddsRatio_working_3-way'!U27/(3*'OddsRatio_working_3-way'!X27^(1/3))*SIN(('OddsRatio_working_3-way'!Y27)/3)</f>
        <v>-4.808300848500157E-2</v>
      </c>
      <c r="AJ27" s="11">
        <f>'OddsRatio_working_3-way'!U27/(3*'OddsRatio_working_3-way'!X27^(1/3))*SIN(('OddsRatio_working_3-way'!Y27+2*PI())/3)</f>
        <v>-0.43069121616271383</v>
      </c>
      <c r="AK27" s="11">
        <f>'OddsRatio_working_3-way'!U27/(3*'OddsRatio_working_3-way'!X27^(1/3))*SIN(('OddsRatio_working_3-way'!Y27+4*PI())/3)</f>
        <v>0.47877422464771535</v>
      </c>
      <c r="AL27" s="11">
        <f>'OddsRatio_working_3-way'!Z27+'OddsRatio_working_3-way'!AF27</f>
        <v>1.0501602341411258</v>
      </c>
      <c r="AM27" s="11">
        <f>'OddsRatio_working_3-way'!AA27+'OddsRatio_working_3-way'!AG27</f>
        <v>-0.6083623307473508</v>
      </c>
      <c r="AN27" s="11">
        <f>'OddsRatio_working_3-way'!AB27+'OddsRatio_working_3-way'!AH27</f>
        <v>-0.44179790339377473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1.0501602341411258</v>
      </c>
      <c r="AS27" s="11">
        <f>IF(('OddsRatio_working_3-way'!X27=0),IF(Q27&gt;0,-Q27^(1/3),(-Q27)^(1/3)),'OddsRatio_working_3-way'!AM27-'OddsRatio_working_3-way'!R27/3)</f>
        <v>-0.6083623307473508</v>
      </c>
      <c r="AT27" s="11">
        <f>IF(('OddsRatio_working_3-way'!X27=0),IF(Q27&gt;0,-Q27^(1/3),(-Q27)^(1/3)),'OddsRatio_working_3-way'!AN27-'OddsRatio_working_3-way'!R27/3)</f>
        <v>-0.44179790339377473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IF('True_Odds_Calculator_3-way'!A28="","",'True_Odds_Calculator_3-way'!A28)</f>
        <v>2.2400000000000002</v>
      </c>
      <c r="B28" s="4">
        <f>IF('True_Odds_Calculator_3-way'!B28="","",'True_Odds_Calculator_3-way'!B28)</f>
        <v>3.39</v>
      </c>
      <c r="C28" s="4">
        <f>IF('True_Odds_Calculator_3-way'!C28="","",'True_Odds_Calculator_3-way'!C28)</f>
        <v>3.43</v>
      </c>
      <c r="D28" s="9">
        <f t="shared" si="13"/>
        <v>0.43405915547901552</v>
      </c>
      <c r="E28" s="9">
        <f t="shared" si="14"/>
        <v>0.28465424796717459</v>
      </c>
      <c r="F28" s="9">
        <f t="shared" si="15"/>
        <v>0.28128659655380983</v>
      </c>
      <c r="G28" s="9">
        <f t="shared" si="16"/>
        <v>1.0514785856045061</v>
      </c>
      <c r="H28" s="9">
        <f t="shared" si="17"/>
        <v>2.3038334461495875</v>
      </c>
      <c r="I28" s="9">
        <f t="shared" si="18"/>
        <v>3.5130338195947695</v>
      </c>
      <c r="J28" s="9">
        <f t="shared" si="19"/>
        <v>3.5550929630189509</v>
      </c>
      <c r="K28" s="11">
        <f t="shared" si="20"/>
        <v>0.4464285714285714</v>
      </c>
      <c r="L28" s="11">
        <f t="shared" si="21"/>
        <v>0.29498525073746312</v>
      </c>
      <c r="M28" s="11">
        <f t="shared" si="22"/>
        <v>0.29154518950437314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-0.27649292514549606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0.23266485572014609</v>
      </c>
      <c r="Q28" s="11">
        <f>2*'OddsRatio_working_3-way'!K28*'OddsRatio_working_3-way'!L28*'OddsRatio_working_3-way'!M28</f>
        <v>7.678708109575777E-2</v>
      </c>
      <c r="R28" s="11">
        <f t="shared" si="23"/>
        <v>0</v>
      </c>
      <c r="S28" s="11">
        <f t="shared" si="24"/>
        <v>-0.84148574723101222</v>
      </c>
      <c r="T28" s="11">
        <f t="shared" si="25"/>
        <v>-0.27771806839307328</v>
      </c>
      <c r="U28" s="11">
        <f>'OddsRatio_working_3-way'!S28-'OddsRatio_working_3-way'!R28^2/3</f>
        <v>-0.84148574723101222</v>
      </c>
      <c r="V28" s="11">
        <f>'OddsRatio_working_3-way'!S28*'OddsRatio_working_3-way'!R28/3-2*'OddsRatio_working_3-way'!R28^3/27-'OddsRatio_working_3-way'!T28</f>
        <v>0.27771806839307328</v>
      </c>
      <c r="W28" s="11">
        <f>'OddsRatio_working_3-way'!V28^2+4*'OddsRatio_working_3-way'!U28^3/27</f>
        <v>-1.1147429418286128E-2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0.14855533895678899</v>
      </c>
      <c r="Y28" s="11">
        <f>IF('OddsRatio_working_3-way'!W28&gt;=0,IF('OddsRatio_working_3-way'!V28+SQRT('OddsRatio_working_3-way'!W28)&gt;0,0,PI()),ACOS('OddsRatio_working_3-way'!V28/(2*'OddsRatio_working_3-way'!X28)))</f>
        <v>0.36329967107899863</v>
      </c>
      <c r="Z28" s="11">
        <f>'OddsRatio_working_3-way'!X28^(1/3)*COS('OddsRatio_working_3-way'!Y28/3)</f>
        <v>0.52573929280225318</v>
      </c>
      <c r="AA28" s="11">
        <f>'OddsRatio_working_3-way'!X28^(1/3)*COS(('OddsRatio_working_3-way'!Y28+2*PI())/3)</f>
        <v>-0.31827798341455005</v>
      </c>
      <c r="AB28" s="11">
        <f>'OddsRatio_working_3-way'!X28^(1/3)*COS(('OddsRatio_working_3-way'!Y28+4*PI())/3)</f>
        <v>-0.20746130938770332</v>
      </c>
      <c r="AC28" s="11">
        <f>'OddsRatio_working_3-way'!X28^(1/3)*SIN('OddsRatio_working_3-way'!Y28/3)</f>
        <v>6.3980036580099195E-2</v>
      </c>
      <c r="AD28" s="11">
        <f>'OddsRatio_working_3-way'!X28^(1/3)*SIN(('OddsRatio_working_3-way'!Y28+2*PI())/3)</f>
        <v>0.42331356504436712</v>
      </c>
      <c r="AE28" s="11">
        <f>'OddsRatio_working_3-way'!X28^(1/3)*SIN(('OddsRatio_working_3-way'!Y28+4*PI())/3)</f>
        <v>-0.487293601624466</v>
      </c>
      <c r="AF28" s="11">
        <f>-'OddsRatio_working_3-way'!U28/(3*'OddsRatio_working_3-way'!X28^(1/3))*COS(('OddsRatio_working_3-way'!Y28)/3)</f>
        <v>0.52573929280225296</v>
      </c>
      <c r="AG28" s="11">
        <f>-'OddsRatio_working_3-way'!U28/(3*'OddsRatio_working_3-way'!X28^(1/3))*COS(('OddsRatio_working_3-way'!Y28+2*PI())/3)</f>
        <v>-0.31827798341454988</v>
      </c>
      <c r="AH28" s="11">
        <f>-'OddsRatio_working_3-way'!U28/(3*'OddsRatio_working_3-way'!X28^(1/3))*COS(('OddsRatio_working_3-way'!Y28+4*PI())/3)</f>
        <v>-0.20746130938770324</v>
      </c>
      <c r="AI28" s="11">
        <f>'OddsRatio_working_3-way'!U28/(3*'OddsRatio_working_3-way'!X28^(1/3))*SIN(('OddsRatio_working_3-way'!Y28)/3)</f>
        <v>-6.3980036580099167E-2</v>
      </c>
      <c r="AJ28" s="11">
        <f>'OddsRatio_working_3-way'!U28/(3*'OddsRatio_working_3-way'!X28^(1/3))*SIN(('OddsRatio_working_3-way'!Y28+2*PI())/3)</f>
        <v>-0.4233135650443669</v>
      </c>
      <c r="AK28" s="11">
        <f>'OddsRatio_working_3-way'!U28/(3*'OddsRatio_working_3-way'!X28^(1/3))*SIN(('OddsRatio_working_3-way'!Y28+4*PI())/3)</f>
        <v>0.48729360162446583</v>
      </c>
      <c r="AL28" s="11">
        <f>'OddsRatio_working_3-way'!Z28+'OddsRatio_working_3-way'!AF28</f>
        <v>1.0514785856045061</v>
      </c>
      <c r="AM28" s="11">
        <f>'OddsRatio_working_3-way'!AA28+'OddsRatio_working_3-way'!AG28</f>
        <v>-0.63655596682909987</v>
      </c>
      <c r="AN28" s="11">
        <f>'OddsRatio_working_3-way'!AB28+'OddsRatio_working_3-way'!AH28</f>
        <v>-0.41492261877540659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1.0514785856045061</v>
      </c>
      <c r="AS28" s="11">
        <f>IF(('OddsRatio_working_3-way'!X28=0),IF(Q28&gt;0,-Q28^(1/3),(-Q28)^(1/3)),'OddsRatio_working_3-way'!AM28-'OddsRatio_working_3-way'!R28/3)</f>
        <v>-0.63655596682909987</v>
      </c>
      <c r="AT28" s="11">
        <f>IF(('OddsRatio_working_3-way'!X28=0),IF(Q28&gt;0,-Q28^(1/3),(-Q28)^(1/3)),'OddsRatio_working_3-way'!AN28-'OddsRatio_working_3-way'!R28/3)</f>
        <v>-0.41492261877540659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IF('True_Odds_Calculator_3-way'!A29="","",'True_Odds_Calculator_3-way'!A29)</f>
        <v>1.22</v>
      </c>
      <c r="B29" s="4">
        <f>IF('True_Odds_Calculator_3-way'!B29="","",'True_Odds_Calculator_3-way'!B29)</f>
        <v>6.68</v>
      </c>
      <c r="C29" s="4">
        <f>IF('True_Odds_Calculator_3-way'!C29="","",'True_Odds_Calculator_3-way'!C29)</f>
        <v>14.22</v>
      </c>
      <c r="D29" s="9">
        <f t="shared" si="13"/>
        <v>0.80163963033662344</v>
      </c>
      <c r="E29" s="9">
        <f t="shared" si="14"/>
        <v>0.13534479952140729</v>
      </c>
      <c r="F29" s="9">
        <f t="shared" si="15"/>
        <v>6.3015570141969554E-2</v>
      </c>
      <c r="G29" s="9">
        <f t="shared" si="16"/>
        <v>1.1247423528023748</v>
      </c>
      <c r="H29" s="9">
        <f t="shared" si="17"/>
        <v>1.2474433176165223</v>
      </c>
      <c r="I29" s="9">
        <f t="shared" si="18"/>
        <v>7.3885365639174889</v>
      </c>
      <c r="J29" s="9">
        <f t="shared" si="19"/>
        <v>15.869093904047393</v>
      </c>
      <c r="K29" s="11">
        <f t="shared" si="20"/>
        <v>0.81967213114754101</v>
      </c>
      <c r="L29" s="11">
        <f t="shared" si="21"/>
        <v>0.14970059880239522</v>
      </c>
      <c r="M29" s="11">
        <f t="shared" si="22"/>
        <v>7.0323488045007029E-2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-0.14254979009263768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0.16498786338231747</v>
      </c>
      <c r="Q29" s="11">
        <f>2*'OddsRatio_working_3-way'!K29*'OddsRatio_working_3-way'!L29*'OddsRatio_working_3-way'!M29</f>
        <v>1.7258144705263333E-2</v>
      </c>
      <c r="R29" s="11">
        <f t="shared" si="23"/>
        <v>0</v>
      </c>
      <c r="S29" s="11">
        <f t="shared" si="24"/>
        <v>-1.1574051654169264</v>
      </c>
      <c r="T29" s="11">
        <f t="shared" si="25"/>
        <v>-0.12106748592227265</v>
      </c>
      <c r="U29" s="11">
        <f>'OddsRatio_working_3-way'!S29-'OddsRatio_working_3-way'!R29^2/3</f>
        <v>-1.1574051654169264</v>
      </c>
      <c r="V29" s="11">
        <f>'OddsRatio_working_3-way'!S29*'OddsRatio_working_3-way'!R29/3-2*'OddsRatio_working_3-way'!R29^3/27-'OddsRatio_working_3-way'!T29</f>
        <v>0.12106748592227265</v>
      </c>
      <c r="W29" s="11">
        <f>'OddsRatio_working_3-way'!V29^2+4*'OddsRatio_working_3-way'!U29^3/27</f>
        <v>-0.21503815803069173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0.23963278895960347</v>
      </c>
      <c r="Y29" s="11">
        <f>IF('OddsRatio_working_3-way'!W29&gt;=0,IF('OddsRatio_working_3-way'!V29+SQRT('OddsRatio_working_3-way'!W29)&gt;0,0,PI()),ACOS('OddsRatio_working_3-way'!V29/(2*'OddsRatio_working_3-way'!X29)))</f>
        <v>1.3154190840960749</v>
      </c>
      <c r="Z29" s="11">
        <f>'OddsRatio_working_3-way'!X29^(1/3)*COS('OddsRatio_working_3-way'!Y29/3)</f>
        <v>0.56237117640118739</v>
      </c>
      <c r="AA29" s="11">
        <f>'OddsRatio_working_3-way'!X29^(1/3)*COS(('OddsRatio_working_3-way'!Y29+2*PI())/3)</f>
        <v>-0.5095609071803161</v>
      </c>
      <c r="AB29" s="11">
        <f>'OddsRatio_working_3-way'!X29^(1/3)*COS(('OddsRatio_working_3-way'!Y29+4*PI())/3)</f>
        <v>-5.2810269220871481E-2</v>
      </c>
      <c r="AC29" s="11">
        <f>'OddsRatio_working_3-way'!X29^(1/3)*SIN('OddsRatio_working_3-way'!Y29/3)</f>
        <v>0.26370510377841899</v>
      </c>
      <c r="AD29" s="11">
        <f>'OddsRatio_working_3-way'!X29^(1/3)*SIN(('OddsRatio_working_3-way'!Y29+2*PI())/3)</f>
        <v>0.3551751732303588</v>
      </c>
      <c r="AE29" s="11">
        <f>'OddsRatio_working_3-way'!X29^(1/3)*SIN(('OddsRatio_working_3-way'!Y29+4*PI())/3)</f>
        <v>-0.61888027700877757</v>
      </c>
      <c r="AF29" s="11">
        <f>-'OddsRatio_working_3-way'!U29/(3*'OddsRatio_working_3-way'!X29^(1/3))*COS(('OddsRatio_working_3-way'!Y29)/3)</f>
        <v>0.56237117640118739</v>
      </c>
      <c r="AG29" s="11">
        <f>-'OddsRatio_working_3-way'!U29/(3*'OddsRatio_working_3-way'!X29^(1/3))*COS(('OddsRatio_working_3-way'!Y29+2*PI())/3)</f>
        <v>-0.5095609071803161</v>
      </c>
      <c r="AH29" s="11">
        <f>-'OddsRatio_working_3-way'!U29/(3*'OddsRatio_working_3-way'!X29^(1/3))*COS(('OddsRatio_working_3-way'!Y29+4*PI())/3)</f>
        <v>-5.2810269220871481E-2</v>
      </c>
      <c r="AI29" s="11">
        <f>'OddsRatio_working_3-way'!U29/(3*'OddsRatio_working_3-way'!X29^(1/3))*SIN(('OddsRatio_working_3-way'!Y29)/3)</f>
        <v>-0.26370510377841899</v>
      </c>
      <c r="AJ29" s="11">
        <f>'OddsRatio_working_3-way'!U29/(3*'OddsRatio_working_3-way'!X29^(1/3))*SIN(('OddsRatio_working_3-way'!Y29+2*PI())/3)</f>
        <v>-0.3551751732303588</v>
      </c>
      <c r="AK29" s="11">
        <f>'OddsRatio_working_3-way'!U29/(3*'OddsRatio_working_3-way'!X29^(1/3))*SIN(('OddsRatio_working_3-way'!Y29+4*PI())/3)</f>
        <v>0.61888027700877757</v>
      </c>
      <c r="AL29" s="11">
        <f>'OddsRatio_working_3-way'!Z29+'OddsRatio_working_3-way'!AF29</f>
        <v>1.1247423528023748</v>
      </c>
      <c r="AM29" s="11">
        <f>'OddsRatio_working_3-way'!AA29+'OddsRatio_working_3-way'!AG29</f>
        <v>-1.0191218143606322</v>
      </c>
      <c r="AN29" s="11">
        <f>'OddsRatio_working_3-way'!AB29+'OddsRatio_working_3-way'!AH29</f>
        <v>-0.10562053844174296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1.1247423528023748</v>
      </c>
      <c r="AS29" s="11">
        <f>IF(('OddsRatio_working_3-way'!X29=0),IF(Q29&gt;0,-Q29^(1/3),(-Q29)^(1/3)),'OddsRatio_working_3-way'!AM29-'OddsRatio_working_3-way'!R29/3)</f>
        <v>-1.0191218143606322</v>
      </c>
      <c r="AT29" s="11">
        <f>IF(('OddsRatio_working_3-way'!X29=0),IF(Q29&gt;0,-Q29^(1/3),(-Q29)^(1/3)),'OddsRatio_working_3-way'!AN29-'OddsRatio_working_3-way'!R29/3)</f>
        <v>-0.10562053844174296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IF('True_Odds_Calculator_3-way'!A30="","",'True_Odds_Calculator_3-way'!A30)</f>
        <v>2.42</v>
      </c>
      <c r="B30" s="4">
        <f>IF('True_Odds_Calculator_3-way'!B30="","",'True_Odds_Calculator_3-way'!B30)</f>
        <v>2.87</v>
      </c>
      <c r="C30" s="4">
        <f>IF('True_Odds_Calculator_3-way'!C30="","",'True_Odds_Calculator_3-way'!C30)</f>
        <v>3.53</v>
      </c>
      <c r="D30" s="9">
        <f t="shared" si="13"/>
        <v>0.39695410481707166</v>
      </c>
      <c r="E30" s="9">
        <f t="shared" si="14"/>
        <v>0.33326511128493858</v>
      </c>
      <c r="F30" s="9">
        <f t="shared" si="15"/>
        <v>0.26978078389798982</v>
      </c>
      <c r="G30" s="9">
        <f t="shared" si="16"/>
        <v>1.0698471252010533</v>
      </c>
      <c r="H30" s="9">
        <f t="shared" si="17"/>
        <v>2.5191829177854954</v>
      </c>
      <c r="I30" s="9">
        <f t="shared" si="18"/>
        <v>3.0006141241259705</v>
      </c>
      <c r="J30" s="9">
        <f t="shared" si="19"/>
        <v>3.7067132267586653</v>
      </c>
      <c r="K30" s="11">
        <f t="shared" si="20"/>
        <v>0.41322314049586778</v>
      </c>
      <c r="L30" s="11">
        <f t="shared" si="21"/>
        <v>0.34843205574912889</v>
      </c>
      <c r="M30" s="11">
        <f t="shared" si="22"/>
        <v>0.28328611898016998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-0.27401762888531356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0.23738376658861826</v>
      </c>
      <c r="Q30" s="11">
        <f>2*'OddsRatio_working_3-way'!K30*'OddsRatio_working_3-way'!L30*'OddsRatio_working_3-way'!M30</f>
        <v>8.1575177521861941E-2</v>
      </c>
      <c r="R30" s="11">
        <f t="shared" si="23"/>
        <v>0</v>
      </c>
      <c r="S30" s="11">
        <f t="shared" si="24"/>
        <v>-0.86630837422497398</v>
      </c>
      <c r="T30" s="11">
        <f t="shared" si="25"/>
        <v>-0.2977004722422591</v>
      </c>
      <c r="U30" s="11">
        <f>'OddsRatio_working_3-way'!S30-'OddsRatio_working_3-way'!R30^2/3</f>
        <v>-0.86630837422497398</v>
      </c>
      <c r="V30" s="11">
        <f>'OddsRatio_working_3-way'!S30*'OddsRatio_working_3-way'!R30/3-2*'OddsRatio_working_3-way'!R30^3/27-'OddsRatio_working_3-way'!T30</f>
        <v>0.2977004722422591</v>
      </c>
      <c r="W30" s="11">
        <f>'OddsRatio_working_3-way'!V30^2+4*'OddsRatio_working_3-way'!U30^3/27</f>
        <v>-7.6938279950399119E-3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0.15517683394139731</v>
      </c>
      <c r="Y30" s="11">
        <f>IF('OddsRatio_working_3-way'!W30&gt;=0,IF('OddsRatio_working_3-way'!V30+SQRT('OddsRatio_working_3-way'!W30)&gt;0,0,PI()),ACOS('OddsRatio_working_3-way'!V30/(2*'OddsRatio_working_3-way'!X30)))</f>
        <v>0.28653214242967451</v>
      </c>
      <c r="Z30" s="11">
        <f>'OddsRatio_working_3-way'!X30^(1/3)*COS('OddsRatio_working_3-way'!Y30/3)</f>
        <v>0.53492356260052676</v>
      </c>
      <c r="AA30" s="11">
        <f>'OddsRatio_working_3-way'!X30^(1/3)*COS(('OddsRatio_working_3-way'!Y30+2*PI())/3)</f>
        <v>-0.31184286045922199</v>
      </c>
      <c r="AB30" s="11">
        <f>'OddsRatio_working_3-way'!X30^(1/3)*COS(('OddsRatio_working_3-way'!Y30+4*PI())/3)</f>
        <v>-0.22308070214130468</v>
      </c>
      <c r="AC30" s="11">
        <f>'OddsRatio_working_3-way'!X30^(1/3)*SIN('OddsRatio_working_3-way'!Y30/3)</f>
        <v>5.1246855998701719E-2</v>
      </c>
      <c r="AD30" s="11">
        <f>'OddsRatio_working_3-way'!X30^(1/3)*SIN(('OddsRatio_working_3-way'!Y30+2*PI())/3)</f>
        <v>0.43763396629558082</v>
      </c>
      <c r="AE30" s="11">
        <f>'OddsRatio_working_3-way'!X30^(1/3)*SIN(('OddsRatio_working_3-way'!Y30+4*PI())/3)</f>
        <v>-0.48888082229428254</v>
      </c>
      <c r="AF30" s="11">
        <f>-'OddsRatio_working_3-way'!U30/(3*'OddsRatio_working_3-way'!X30^(1/3))*COS(('OddsRatio_working_3-way'!Y30)/3)</f>
        <v>0.53492356260052665</v>
      </c>
      <c r="AG30" s="11">
        <f>-'OddsRatio_working_3-way'!U30/(3*'OddsRatio_working_3-way'!X30^(1/3))*COS(('OddsRatio_working_3-way'!Y30+2*PI())/3)</f>
        <v>-0.31184286045922194</v>
      </c>
      <c r="AH30" s="11">
        <f>-'OddsRatio_working_3-way'!U30/(3*'OddsRatio_working_3-way'!X30^(1/3))*COS(('OddsRatio_working_3-way'!Y30+4*PI())/3)</f>
        <v>-0.22308070214130465</v>
      </c>
      <c r="AI30" s="11">
        <f>'OddsRatio_working_3-way'!U30/(3*'OddsRatio_working_3-way'!X30^(1/3))*SIN(('OddsRatio_working_3-way'!Y30)/3)</f>
        <v>-5.1246855998701706E-2</v>
      </c>
      <c r="AJ30" s="11">
        <f>'OddsRatio_working_3-way'!U30/(3*'OddsRatio_working_3-way'!X30^(1/3))*SIN(('OddsRatio_working_3-way'!Y30+2*PI())/3)</f>
        <v>-0.43763396629558071</v>
      </c>
      <c r="AK30" s="11">
        <f>'OddsRatio_working_3-way'!U30/(3*'OddsRatio_working_3-way'!X30^(1/3))*SIN(('OddsRatio_working_3-way'!Y30+4*PI())/3)</f>
        <v>0.48888082229428242</v>
      </c>
      <c r="AL30" s="11">
        <f>'OddsRatio_working_3-way'!Z30+'OddsRatio_working_3-way'!AF30</f>
        <v>1.0698471252010533</v>
      </c>
      <c r="AM30" s="11">
        <f>'OddsRatio_working_3-way'!AA30+'OddsRatio_working_3-way'!AG30</f>
        <v>-0.62368572091844388</v>
      </c>
      <c r="AN30" s="11">
        <f>'OddsRatio_working_3-way'!AB30+'OddsRatio_working_3-way'!AH30</f>
        <v>-0.44616140428260931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1.0698471252010533</v>
      </c>
      <c r="AS30" s="11">
        <f>IF(('OddsRatio_working_3-way'!X30=0),IF(Q30&gt;0,-Q30^(1/3),(-Q30)^(1/3)),'OddsRatio_working_3-way'!AM30-'OddsRatio_working_3-way'!R30/3)</f>
        <v>-0.62368572091844388</v>
      </c>
      <c r="AT30" s="11">
        <f>IF(('OddsRatio_working_3-way'!X30=0),IF(Q30&gt;0,-Q30^(1/3),(-Q30)^(1/3)),'OddsRatio_working_3-way'!AN30-'OddsRatio_working_3-way'!R30/3)</f>
        <v>-0.44616140428260931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IF('True_Odds_Calculator_3-way'!A31="","",'True_Odds_Calculator_3-way'!A31)</f>
        <v>2.13</v>
      </c>
      <c r="B31" s="4">
        <f>IF('True_Odds_Calculator_3-way'!B31="","",'True_Odds_Calculator_3-way'!B31)</f>
        <v>3.12</v>
      </c>
      <c r="C31" s="4">
        <f>IF('True_Odds_Calculator_3-way'!C31="","",'True_Odds_Calculator_3-way'!C31)</f>
        <v>3.93</v>
      </c>
      <c r="D31" s="9">
        <f t="shared" si="13"/>
        <v>0.45249387534848268</v>
      </c>
      <c r="E31" s="9">
        <f t="shared" si="14"/>
        <v>0.3058065668364518</v>
      </c>
      <c r="F31" s="9">
        <f t="shared" si="15"/>
        <v>0.24169955781506552</v>
      </c>
      <c r="G31" s="9">
        <f t="shared" si="16"/>
        <v>1.0707740386734019</v>
      </c>
      <c r="H31" s="9">
        <f t="shared" si="17"/>
        <v>2.2099746637009443</v>
      </c>
      <c r="I31" s="9">
        <f t="shared" si="18"/>
        <v>3.2700409619876125</v>
      </c>
      <c r="J31" s="9">
        <f t="shared" si="19"/>
        <v>4.137367933313068</v>
      </c>
      <c r="K31" s="11">
        <f t="shared" si="20"/>
        <v>0.46948356807511737</v>
      </c>
      <c r="L31" s="11">
        <f t="shared" si="21"/>
        <v>0.32051282051282048</v>
      </c>
      <c r="M31" s="11">
        <f t="shared" si="22"/>
        <v>0.2544529262086514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-0.26875414860577751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0.23662559948980766</v>
      </c>
      <c r="Q31" s="11">
        <f>2*'OddsRatio_working_3-way'!K31*'OddsRatio_working_3-way'!L31*'OddsRatio_working_3-way'!M31</f>
        <v>7.6577863912559094E-2</v>
      </c>
      <c r="R31" s="11">
        <f t="shared" si="23"/>
        <v>0</v>
      </c>
      <c r="S31" s="11">
        <f t="shared" si="24"/>
        <v>-0.88045375566240036</v>
      </c>
      <c r="T31" s="11">
        <f t="shared" si="25"/>
        <v>-0.28493649050563108</v>
      </c>
      <c r="U31" s="11">
        <f>'OddsRatio_working_3-way'!S31-'OddsRatio_working_3-way'!R31^2/3</f>
        <v>-0.88045375566240036</v>
      </c>
      <c r="V31" s="11">
        <f>'OddsRatio_working_3-way'!S31*'OddsRatio_working_3-way'!R31/3-2*'OddsRatio_working_3-way'!R31^3/27-'OddsRatio_working_3-way'!T31</f>
        <v>0.28493649050563108</v>
      </c>
      <c r="W31" s="11">
        <f>'OddsRatio_working_3-way'!V31^2+4*'OddsRatio_working_3-way'!U31^3/27</f>
        <v>-1.99262643500389E-2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0.15899297781010996</v>
      </c>
      <c r="Y31" s="11">
        <f>IF('OddsRatio_working_3-way'!W31&gt;=0,IF('OddsRatio_working_3-way'!V31+SQRT('OddsRatio_working_3-way'!W31)&gt;0,0,PI()),ACOS('OddsRatio_working_3-way'!V31/(2*'OddsRatio_working_3-way'!X31)))</f>
        <v>0.45996896681896815</v>
      </c>
      <c r="Z31" s="11">
        <f>'OddsRatio_working_3-way'!X31^(1/3)*COS('OddsRatio_working_3-way'!Y31/3)</f>
        <v>0.53538701933670108</v>
      </c>
      <c r="AA31" s="11">
        <f>'OddsRatio_working_3-way'!X31^(1/3)*COS(('OddsRatio_working_3-way'!Y31+2*PI())/3)</f>
        <v>-0.33934540119901635</v>
      </c>
      <c r="AB31" s="11">
        <f>'OddsRatio_working_3-way'!X31^(1/3)*COS(('OddsRatio_working_3-way'!Y31+4*PI())/3)</f>
        <v>-0.1960416181376847</v>
      </c>
      <c r="AC31" s="11">
        <f>'OddsRatio_working_3-way'!X31^(1/3)*SIN('OddsRatio_working_3-way'!Y31/3)</f>
        <v>8.2736477726351565E-2</v>
      </c>
      <c r="AD31" s="11">
        <f>'OddsRatio_working_3-way'!X31^(1/3)*SIN(('OddsRatio_working_3-way'!Y31+2*PI())/3)</f>
        <v>0.42229052073883788</v>
      </c>
      <c r="AE31" s="11">
        <f>'OddsRatio_working_3-way'!X31^(1/3)*SIN(('OddsRatio_working_3-way'!Y31+4*PI())/3)</f>
        <v>-0.5050269984651895</v>
      </c>
      <c r="AF31" s="11">
        <f>-'OddsRatio_working_3-way'!U31/(3*'OddsRatio_working_3-way'!X31^(1/3))*COS(('OddsRatio_working_3-way'!Y31)/3)</f>
        <v>0.53538701933670085</v>
      </c>
      <c r="AG31" s="11">
        <f>-'OddsRatio_working_3-way'!U31/(3*'OddsRatio_working_3-way'!X31^(1/3))*COS(('OddsRatio_working_3-way'!Y31+2*PI())/3)</f>
        <v>-0.33934540119901618</v>
      </c>
      <c r="AH31" s="11">
        <f>-'OddsRatio_working_3-way'!U31/(3*'OddsRatio_working_3-way'!X31^(1/3))*COS(('OddsRatio_working_3-way'!Y31+4*PI())/3)</f>
        <v>-0.19604161813768461</v>
      </c>
      <c r="AI31" s="11">
        <f>'OddsRatio_working_3-way'!U31/(3*'OddsRatio_working_3-way'!X31^(1/3))*SIN(('OddsRatio_working_3-way'!Y31)/3)</f>
        <v>-8.2736477726351523E-2</v>
      </c>
      <c r="AJ31" s="11">
        <f>'OddsRatio_working_3-way'!U31/(3*'OddsRatio_working_3-way'!X31^(1/3))*SIN(('OddsRatio_working_3-way'!Y31+2*PI())/3)</f>
        <v>-0.42229052073883772</v>
      </c>
      <c r="AK31" s="11">
        <f>'OddsRatio_working_3-way'!U31/(3*'OddsRatio_working_3-way'!X31^(1/3))*SIN(('OddsRatio_working_3-way'!Y31+4*PI())/3)</f>
        <v>0.50502699846518928</v>
      </c>
      <c r="AL31" s="11">
        <f>'OddsRatio_working_3-way'!Z31+'OddsRatio_working_3-way'!AF31</f>
        <v>1.0707740386734019</v>
      </c>
      <c r="AM31" s="11">
        <f>'OddsRatio_working_3-way'!AA31+'OddsRatio_working_3-way'!AG31</f>
        <v>-0.67869080239803248</v>
      </c>
      <c r="AN31" s="11">
        <f>'OddsRatio_working_3-way'!AB31+'OddsRatio_working_3-way'!AH31</f>
        <v>-0.39208323627536934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1.0707740386734019</v>
      </c>
      <c r="AS31" s="11">
        <f>IF(('OddsRatio_working_3-way'!X31=0),IF(Q31&gt;0,-Q31^(1/3),(-Q31)^(1/3)),'OddsRatio_working_3-way'!AM31-'OddsRatio_working_3-way'!R31/3)</f>
        <v>-0.67869080239803248</v>
      </c>
      <c r="AT31" s="11">
        <f>IF(('OddsRatio_working_3-way'!X31=0),IF(Q31&gt;0,-Q31^(1/3),(-Q31)^(1/3)),'OddsRatio_working_3-way'!AN31-'OddsRatio_working_3-way'!R31/3)</f>
        <v>-0.39208323627536934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IF('True_Odds_Calculator_3-way'!A32="","",'True_Odds_Calculator_3-way'!A32)</f>
        <v>3.02</v>
      </c>
      <c r="B32" s="4">
        <f>IF('True_Odds_Calculator_3-way'!B32="","",'True_Odds_Calculator_3-way'!B32)</f>
        <v>3.55</v>
      </c>
      <c r="C32" s="4">
        <f>IF('True_Odds_Calculator_3-way'!C32="","",'True_Odds_Calculator_3-way'!C32)</f>
        <v>2.38</v>
      </c>
      <c r="D32" s="9">
        <f t="shared" si="13"/>
        <v>0.32019019789471403</v>
      </c>
      <c r="E32" s="9">
        <f t="shared" si="14"/>
        <v>0.27172390810133273</v>
      </c>
      <c r="F32" s="9">
        <f t="shared" si="15"/>
        <v>0.40808589400395323</v>
      </c>
      <c r="G32" s="9">
        <f t="shared" si="16"/>
        <v>1.0510612386184846</v>
      </c>
      <c r="H32" s="9">
        <f t="shared" si="17"/>
        <v>3.1231437020093389</v>
      </c>
      <c r="I32" s="9">
        <f t="shared" si="18"/>
        <v>3.6802061584771359</v>
      </c>
      <c r="J32" s="9">
        <f t="shared" si="19"/>
        <v>2.4504645092935085</v>
      </c>
      <c r="K32" s="11">
        <f t="shared" si="20"/>
        <v>0.33112582781456956</v>
      </c>
      <c r="L32" s="11">
        <f t="shared" si="21"/>
        <v>0.28169014084507044</v>
      </c>
      <c r="M32" s="11">
        <f t="shared" si="22"/>
        <v>0.42016806722689076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-0.27858541980358975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0.2331872026863166</v>
      </c>
      <c r="Q32" s="11">
        <f>2*'OddsRatio_working_3-way'!K32*'OddsRatio_working_3-way'!L32*'OddsRatio_working_3-way'!M32</f>
        <v>7.8382253003803901E-2</v>
      </c>
      <c r="R32" s="11">
        <f t="shared" si="23"/>
        <v>0</v>
      </c>
      <c r="S32" s="11">
        <f t="shared" si="24"/>
        <v>-0.83704022576170667</v>
      </c>
      <c r="T32" s="11">
        <f t="shared" si="25"/>
        <v>-0.28135805907956529</v>
      </c>
      <c r="U32" s="11">
        <f>'OddsRatio_working_3-way'!S32-'OddsRatio_working_3-way'!R32^2/3</f>
        <v>-0.83704022576170667</v>
      </c>
      <c r="V32" s="11">
        <f>'OddsRatio_working_3-way'!S32*'OddsRatio_working_3-way'!R32/3-2*'OddsRatio_working_3-way'!R32^3/27-'OddsRatio_working_3-way'!T32</f>
        <v>0.28135805907956529</v>
      </c>
      <c r="W32" s="11">
        <f>'OddsRatio_working_3-way'!V32^2+4*'OddsRatio_working_3-way'!U32^3/27</f>
        <v>-7.7207240469951699E-3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0.14737968097401971</v>
      </c>
      <c r="Y32" s="11">
        <f>IF('OddsRatio_working_3-way'!W32&gt;=0,IF('OddsRatio_working_3-way'!V32+SQRT('OddsRatio_working_3-way'!W32)&gt;0,0,PI()),ACOS('OddsRatio_working_3-way'!V32/(2*'OddsRatio_working_3-way'!X32)))</f>
        <v>0.30270112598248189</v>
      </c>
      <c r="Z32" s="11">
        <f>'OddsRatio_working_3-way'!X32^(1/3)*COS('OddsRatio_working_3-way'!Y32/3)</f>
        <v>0.52553061930924228</v>
      </c>
      <c r="AA32" s="11">
        <f>'OddsRatio_working_3-way'!X32^(1/3)*COS(('OddsRatio_working_3-way'!Y32+2*PI())/3)</f>
        <v>-0.3088438574481428</v>
      </c>
      <c r="AB32" s="11">
        <f>'OddsRatio_working_3-way'!X32^(1/3)*COS(('OddsRatio_working_3-way'!Y32+4*PI())/3)</f>
        <v>-0.21668676186109939</v>
      </c>
      <c r="AC32" s="11">
        <f>'OddsRatio_working_3-way'!X32^(1/3)*SIN('OddsRatio_working_3-way'!Y32/3)</f>
        <v>5.3206923944913498E-2</v>
      </c>
      <c r="AD32" s="11">
        <f>'OddsRatio_working_3-way'!X32^(1/3)*SIN(('OddsRatio_working_3-way'!Y32+2*PI())/3)</f>
        <v>0.42851940481591594</v>
      </c>
      <c r="AE32" s="11">
        <f>'OddsRatio_working_3-way'!X32^(1/3)*SIN(('OddsRatio_working_3-way'!Y32+4*PI())/3)</f>
        <v>-0.48172632876082944</v>
      </c>
      <c r="AF32" s="11">
        <f>-'OddsRatio_working_3-way'!U32/(3*'OddsRatio_working_3-way'!X32^(1/3))*COS(('OddsRatio_working_3-way'!Y32)/3)</f>
        <v>0.52553061930924228</v>
      </c>
      <c r="AG32" s="11">
        <f>-'OddsRatio_working_3-way'!U32/(3*'OddsRatio_working_3-way'!X32^(1/3))*COS(('OddsRatio_working_3-way'!Y32+2*PI())/3)</f>
        <v>-0.3088438574481428</v>
      </c>
      <c r="AH32" s="11">
        <f>-'OddsRatio_working_3-way'!U32/(3*'OddsRatio_working_3-way'!X32^(1/3))*COS(('OddsRatio_working_3-way'!Y32+4*PI())/3)</f>
        <v>-0.21668676186109939</v>
      </c>
      <c r="AI32" s="11">
        <f>'OddsRatio_working_3-way'!U32/(3*'OddsRatio_working_3-way'!X32^(1/3))*SIN(('OddsRatio_working_3-way'!Y32)/3)</f>
        <v>-5.3206923944913498E-2</v>
      </c>
      <c r="AJ32" s="11">
        <f>'OddsRatio_working_3-way'!U32/(3*'OddsRatio_working_3-way'!X32^(1/3))*SIN(('OddsRatio_working_3-way'!Y32+2*PI())/3)</f>
        <v>-0.42851940481591594</v>
      </c>
      <c r="AK32" s="11">
        <f>'OddsRatio_working_3-way'!U32/(3*'OddsRatio_working_3-way'!X32^(1/3))*SIN(('OddsRatio_working_3-way'!Y32+4*PI())/3)</f>
        <v>0.48172632876082944</v>
      </c>
      <c r="AL32" s="11">
        <f>'OddsRatio_working_3-way'!Z32+'OddsRatio_working_3-way'!AF32</f>
        <v>1.0510612386184846</v>
      </c>
      <c r="AM32" s="11">
        <f>'OddsRatio_working_3-way'!AA32+'OddsRatio_working_3-way'!AG32</f>
        <v>-0.6176877148962856</v>
      </c>
      <c r="AN32" s="11">
        <f>'OddsRatio_working_3-way'!AB32+'OddsRatio_working_3-way'!AH32</f>
        <v>-0.43337352372219878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1.0510612386184846</v>
      </c>
      <c r="AS32" s="11">
        <f>IF(('OddsRatio_working_3-way'!X32=0),IF(Q32&gt;0,-Q32^(1/3),(-Q32)^(1/3)),'OddsRatio_working_3-way'!AM32-'OddsRatio_working_3-way'!R32/3)</f>
        <v>-0.6176877148962856</v>
      </c>
      <c r="AT32" s="11">
        <f>IF(('OddsRatio_working_3-way'!X32=0),IF(Q32&gt;0,-Q32^(1/3),(-Q32)^(1/3)),'OddsRatio_working_3-way'!AN32-'OddsRatio_working_3-way'!R32/3)</f>
        <v>-0.43337352372219878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IF('True_Odds_Calculator_3-way'!A33="","",'True_Odds_Calculator_3-way'!A33)</f>
        <v>3.12</v>
      </c>
      <c r="B33" s="4">
        <f>IF('True_Odds_Calculator_3-way'!B33="","",'True_Odds_Calculator_3-way'!B33)</f>
        <v>3.46</v>
      </c>
      <c r="C33" s="4">
        <f>IF('True_Odds_Calculator_3-way'!C33="","",'True_Odds_Calculator_3-way'!C33)</f>
        <v>2.36</v>
      </c>
      <c r="D33" s="9">
        <f t="shared" si="13"/>
        <v>0.30967594689216266</v>
      </c>
      <c r="E33" s="9">
        <f t="shared" si="14"/>
        <v>0.27880841282692514</v>
      </c>
      <c r="F33" s="9">
        <f t="shared" si="15"/>
        <v>0.41151564028091253</v>
      </c>
      <c r="G33" s="9">
        <f t="shared" si="16"/>
        <v>1.0515009532404676</v>
      </c>
      <c r="H33" s="9">
        <f t="shared" si="17"/>
        <v>3.2291820208697914</v>
      </c>
      <c r="I33" s="9">
        <f t="shared" si="18"/>
        <v>3.5866923449715498</v>
      </c>
      <c r="J33" s="9">
        <f t="shared" si="19"/>
        <v>2.4300412964070355</v>
      </c>
      <c r="K33" s="11">
        <f t="shared" si="20"/>
        <v>0.32051282051282048</v>
      </c>
      <c r="L33" s="11">
        <f t="shared" si="21"/>
        <v>0.28901734104046245</v>
      </c>
      <c r="M33" s="11">
        <f t="shared" si="22"/>
        <v>0.42372881355932207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-0.2783986856682068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0.23315447166725706</v>
      </c>
      <c r="Q33" s="11">
        <f>2*'OddsRatio_working_3-way'!K33*'OddsRatio_working_3-way'!L33*'OddsRatio_working_3-way'!M33</f>
        <v>7.8503189113554556E-2</v>
      </c>
      <c r="R33" s="11">
        <f t="shared" si="23"/>
        <v>0</v>
      </c>
      <c r="S33" s="11">
        <f t="shared" si="24"/>
        <v>-0.83748409626160591</v>
      </c>
      <c r="T33" s="11">
        <f t="shared" si="25"/>
        <v>-0.28198117719245985</v>
      </c>
      <c r="U33" s="11">
        <f>'OddsRatio_working_3-way'!S33-'OddsRatio_working_3-way'!R33^2/3</f>
        <v>-0.83748409626160591</v>
      </c>
      <c r="V33" s="11">
        <f>'OddsRatio_working_3-way'!S33*'OddsRatio_working_3-way'!R33/3-2*'OddsRatio_working_3-way'!R33^3/27-'OddsRatio_working_3-way'!T33</f>
        <v>0.28198117719245985</v>
      </c>
      <c r="W33" s="11">
        <f>'OddsRatio_working_3-way'!V33^2+4*'OddsRatio_working_3-way'!U33^3/27</f>
        <v>-7.5079890522591342E-3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0.14749692652993196</v>
      </c>
      <c r="Y33" s="11">
        <f>IF('OddsRatio_working_3-way'!W33&gt;=0,IF('OddsRatio_working_3-way'!V33+SQRT('OddsRatio_working_3-way'!W33)&gt;0,0,PI()),ACOS('OddsRatio_working_3-way'!V33/(2*'OddsRatio_working_3-way'!X33)))</f>
        <v>0.29812702464462126</v>
      </c>
      <c r="Z33" s="11">
        <f>'OddsRatio_working_3-way'!X33^(1/3)*COS('OddsRatio_working_3-way'!Y33/3)</f>
        <v>0.52575047662023378</v>
      </c>
      <c r="AA33" s="11">
        <f>'OddsRatio_working_3-way'!X33^(1/3)*COS(('OddsRatio_working_3-way'!Y33+2*PI())/3)</f>
        <v>-0.30827183857488549</v>
      </c>
      <c r="AB33" s="11">
        <f>'OddsRatio_working_3-way'!X33^(1/3)*COS(('OddsRatio_working_3-way'!Y33+4*PI())/3)</f>
        <v>-0.2174786380453482</v>
      </c>
      <c r="AC33" s="11">
        <f>'OddsRatio_working_3-way'!X33^(1/3)*SIN('OddsRatio_working_3-way'!Y33/3)</f>
        <v>5.2419478766315974E-2</v>
      </c>
      <c r="AD33" s="11">
        <f>'OddsRatio_working_3-way'!X33^(1/3)*SIN(('OddsRatio_working_3-way'!Y33+2*PI())/3)</f>
        <v>0.42910352942174107</v>
      </c>
      <c r="AE33" s="11">
        <f>'OddsRatio_working_3-way'!X33^(1/3)*SIN(('OddsRatio_working_3-way'!Y33+4*PI())/3)</f>
        <v>-0.4815230081880571</v>
      </c>
      <c r="AF33" s="11">
        <f>-'OddsRatio_working_3-way'!U33/(3*'OddsRatio_working_3-way'!X33^(1/3))*COS(('OddsRatio_working_3-way'!Y33)/3)</f>
        <v>0.52575047662023378</v>
      </c>
      <c r="AG33" s="11">
        <f>-'OddsRatio_working_3-way'!U33/(3*'OddsRatio_working_3-way'!X33^(1/3))*COS(('OddsRatio_working_3-way'!Y33+2*PI())/3)</f>
        <v>-0.30827183857488549</v>
      </c>
      <c r="AH33" s="11">
        <f>-'OddsRatio_working_3-way'!U33/(3*'OddsRatio_working_3-way'!X33^(1/3))*COS(('OddsRatio_working_3-way'!Y33+4*PI())/3)</f>
        <v>-0.2174786380453482</v>
      </c>
      <c r="AI33" s="11">
        <f>'OddsRatio_working_3-way'!U33/(3*'OddsRatio_working_3-way'!X33^(1/3))*SIN(('OddsRatio_working_3-way'!Y33)/3)</f>
        <v>-5.2419478766315974E-2</v>
      </c>
      <c r="AJ33" s="11">
        <f>'OddsRatio_working_3-way'!U33/(3*'OddsRatio_working_3-way'!X33^(1/3))*SIN(('OddsRatio_working_3-way'!Y33+2*PI())/3)</f>
        <v>-0.42910352942174107</v>
      </c>
      <c r="AK33" s="11">
        <f>'OddsRatio_working_3-way'!U33/(3*'OddsRatio_working_3-way'!X33^(1/3))*SIN(('OddsRatio_working_3-way'!Y33+4*PI())/3)</f>
        <v>0.4815230081880571</v>
      </c>
      <c r="AL33" s="11">
        <f>'OddsRatio_working_3-way'!Z33+'OddsRatio_working_3-way'!AF33</f>
        <v>1.0515009532404676</v>
      </c>
      <c r="AM33" s="11">
        <f>'OddsRatio_working_3-way'!AA33+'OddsRatio_working_3-way'!AG33</f>
        <v>-0.61654367714977099</v>
      </c>
      <c r="AN33" s="11">
        <f>'OddsRatio_working_3-way'!AB33+'OddsRatio_working_3-way'!AH33</f>
        <v>-0.4349572760906964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1.0515009532404676</v>
      </c>
      <c r="AS33" s="11">
        <f>IF(('OddsRatio_working_3-way'!X33=0),IF(Q33&gt;0,-Q33^(1/3),(-Q33)^(1/3)),'OddsRatio_working_3-way'!AM33-'OddsRatio_working_3-way'!R33/3)</f>
        <v>-0.61654367714977099</v>
      </c>
      <c r="AT33" s="11">
        <f>IF(('OddsRatio_working_3-way'!X33=0),IF(Q33&gt;0,-Q33^(1/3),(-Q33)^(1/3)),'OddsRatio_working_3-way'!AN33-'OddsRatio_working_3-way'!R33/3)</f>
        <v>-0.4349572760906964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IF('True_Odds_Calculator_3-way'!A34="","",'True_Odds_Calculator_3-way'!A34)</f>
        <v>2.68</v>
      </c>
      <c r="B34" s="4">
        <f>IF('True_Odds_Calculator_3-way'!B34="","",'True_Odds_Calculator_3-way'!B34)</f>
        <v>3.58</v>
      </c>
      <c r="C34" s="4">
        <f>IF('True_Odds_Calculator_3-way'!C34="","",'True_Odds_Calculator_3-way'!C34)</f>
        <v>2.62</v>
      </c>
      <c r="D34" s="9">
        <f t="shared" si="13"/>
        <v>0.3612208007173055</v>
      </c>
      <c r="E34" s="9">
        <f t="shared" si="14"/>
        <v>0.26912528311608114</v>
      </c>
      <c r="F34" s="9">
        <f t="shared" si="15"/>
        <v>0.36965391616661342</v>
      </c>
      <c r="G34" s="9">
        <f t="shared" si="16"/>
        <v>1.0526130087295682</v>
      </c>
      <c r="H34" s="9">
        <f t="shared" si="17"/>
        <v>2.7683898546656747</v>
      </c>
      <c r="I34" s="9">
        <f t="shared" si="18"/>
        <v>3.7157415625222865</v>
      </c>
      <c r="J34" s="9">
        <f t="shared" si="19"/>
        <v>2.7052330741419004</v>
      </c>
      <c r="K34" s="11">
        <f t="shared" si="20"/>
        <v>0.37313432835820892</v>
      </c>
      <c r="L34" s="11">
        <f t="shared" si="21"/>
        <v>0.27932960893854747</v>
      </c>
      <c r="M34" s="11">
        <f t="shared" si="22"/>
        <v>0.38167938931297707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-0.27933470096742186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0.23391507641544076</v>
      </c>
      <c r="Q34" s="11">
        <f>2*'OddsRatio_working_3-way'!K34*'OddsRatio_working_3-way'!L34*'OddsRatio_working_3-way'!M34</f>
        <v>7.9562951161714537E-2</v>
      </c>
      <c r="R34" s="11">
        <f t="shared" si="23"/>
        <v>0</v>
      </c>
      <c r="S34" s="11">
        <f t="shared" si="24"/>
        <v>-0.83740070820174151</v>
      </c>
      <c r="T34" s="11">
        <f t="shared" si="25"/>
        <v>-0.28483017285773521</v>
      </c>
      <c r="U34" s="11">
        <f>'OddsRatio_working_3-way'!S34-'OddsRatio_working_3-way'!R34^2/3</f>
        <v>-0.83740070820174151</v>
      </c>
      <c r="V34" s="11">
        <f>'OddsRatio_working_3-way'!S34*'OddsRatio_working_3-way'!R34/3-2*'OddsRatio_working_3-way'!R34^3/27-'OddsRatio_working_3-way'!T34</f>
        <v>0.28483017285773521</v>
      </c>
      <c r="W34" s="11">
        <f>'OddsRatio_working_3-way'!V34^2+4*'OddsRatio_working_3-way'!U34^3/27</f>
        <v>-5.867154478839065E-3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0.14747489773602693</v>
      </c>
      <c r="Y34" s="11">
        <f>IF('OddsRatio_working_3-way'!W34&gt;=0,IF('OddsRatio_working_3-way'!V34+SQRT('OddsRatio_working_3-way'!W34)&gt;0,0,PI()),ACOS('OddsRatio_working_3-way'!V34/(2*'OddsRatio_working_3-way'!X34)))</f>
        <v>0.2627076376932771</v>
      </c>
      <c r="Z34" s="11">
        <f>'OddsRatio_working_3-way'!X34^(1/3)*COS('OddsRatio_working_3-way'!Y34/3)</f>
        <v>0.52630650436478421</v>
      </c>
      <c r="AA34" s="11">
        <f>'OddsRatio_working_3-way'!X34^(1/3)*COS(('OddsRatio_working_3-way'!Y34+2*PI())/3)</f>
        <v>-0.30316918210944116</v>
      </c>
      <c r="AB34" s="11">
        <f>'OddsRatio_working_3-way'!X34^(1/3)*COS(('OddsRatio_working_3-way'!Y34+4*PI())/3)</f>
        <v>-0.22313732225534313</v>
      </c>
      <c r="AC34" s="11">
        <f>'OddsRatio_working_3-way'!X34^(1/3)*SIN('OddsRatio_working_3-way'!Y34/3)</f>
        <v>4.6206415830509981E-2</v>
      </c>
      <c r="AD34" s="11">
        <f>'OddsRatio_working_3-way'!X34^(1/3)*SIN(('OddsRatio_working_3-way'!Y34+2*PI())/3)</f>
        <v>0.43269159504163368</v>
      </c>
      <c r="AE34" s="11">
        <f>'OddsRatio_working_3-way'!X34^(1/3)*SIN(('OddsRatio_working_3-way'!Y34+4*PI())/3)</f>
        <v>-0.47889801087214356</v>
      </c>
      <c r="AF34" s="11">
        <f>-'OddsRatio_working_3-way'!U34/(3*'OddsRatio_working_3-way'!X34^(1/3))*COS(('OddsRatio_working_3-way'!Y34)/3)</f>
        <v>0.52630650436478399</v>
      </c>
      <c r="AG34" s="11">
        <f>-'OddsRatio_working_3-way'!U34/(3*'OddsRatio_working_3-way'!X34^(1/3))*COS(('OddsRatio_working_3-way'!Y34+2*PI())/3)</f>
        <v>-0.30316918210944099</v>
      </c>
      <c r="AH34" s="11">
        <f>-'OddsRatio_working_3-way'!U34/(3*'OddsRatio_working_3-way'!X34^(1/3))*COS(('OddsRatio_working_3-way'!Y34+4*PI())/3)</f>
        <v>-0.22313732225534305</v>
      </c>
      <c r="AI34" s="11">
        <f>'OddsRatio_working_3-way'!U34/(3*'OddsRatio_working_3-way'!X34^(1/3))*SIN(('OddsRatio_working_3-way'!Y34)/3)</f>
        <v>-4.620641583050996E-2</v>
      </c>
      <c r="AJ34" s="11">
        <f>'OddsRatio_working_3-way'!U34/(3*'OddsRatio_working_3-way'!X34^(1/3))*SIN(('OddsRatio_working_3-way'!Y34+2*PI())/3)</f>
        <v>-0.43269159504163351</v>
      </c>
      <c r="AK34" s="11">
        <f>'OddsRatio_working_3-way'!U34/(3*'OddsRatio_working_3-way'!X34^(1/3))*SIN(('OddsRatio_working_3-way'!Y34+4*PI())/3)</f>
        <v>0.47889801087214334</v>
      </c>
      <c r="AL34" s="11">
        <f>'OddsRatio_working_3-way'!Z34+'OddsRatio_working_3-way'!AF34</f>
        <v>1.0526130087295682</v>
      </c>
      <c r="AM34" s="11">
        <f>'OddsRatio_working_3-way'!AA34+'OddsRatio_working_3-way'!AG34</f>
        <v>-0.60633836421888221</v>
      </c>
      <c r="AN34" s="11">
        <f>'OddsRatio_working_3-way'!AB34+'OddsRatio_working_3-way'!AH34</f>
        <v>-0.44627464451068621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1.0526130087295682</v>
      </c>
      <c r="AS34" s="11">
        <f>IF(('OddsRatio_working_3-way'!X34=0),IF(Q34&gt;0,-Q34^(1/3),(-Q34)^(1/3)),'OddsRatio_working_3-way'!AM34-'OddsRatio_working_3-way'!R34/3)</f>
        <v>-0.60633836421888221</v>
      </c>
      <c r="AT34" s="11">
        <f>IF(('OddsRatio_working_3-way'!X34=0),IF(Q34&gt;0,-Q34^(1/3),(-Q34)^(1/3)),'OddsRatio_working_3-way'!AN34-'OddsRatio_working_3-way'!R34/3)</f>
        <v>-0.44627464451068621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IF('True_Odds_Calculator_3-way'!A35="","",'True_Odds_Calculator_3-way'!A35)</f>
        <v>1.45</v>
      </c>
      <c r="B35" s="4">
        <f>IF('True_Odds_Calculator_3-way'!B35="","",'True_Odds_Calculator_3-way'!B35)</f>
        <v>4.9400000000000004</v>
      </c>
      <c r="C35" s="4">
        <f>IF('True_Odds_Calculator_3-way'!C35="","",'True_Odds_Calculator_3-way'!C35)</f>
        <v>6.8</v>
      </c>
      <c r="D35" s="9">
        <f t="shared" si="13"/>
        <v>0.67254523297377677</v>
      </c>
      <c r="E35" s="9">
        <f t="shared" si="14"/>
        <v>0.1900063402275608</v>
      </c>
      <c r="F35" s="9">
        <f t="shared" si="15"/>
        <v>0.1374484267986624</v>
      </c>
      <c r="G35" s="9">
        <f t="shared" si="16"/>
        <v>1.0819751956916288</v>
      </c>
      <c r="H35" s="9">
        <f t="shared" si="17"/>
        <v>1.4868888380612326</v>
      </c>
      <c r="I35" s="9">
        <f t="shared" si="18"/>
        <v>5.2629822710250167</v>
      </c>
      <c r="J35" s="9">
        <f t="shared" si="19"/>
        <v>7.2754561350114457</v>
      </c>
      <c r="K35" s="11">
        <f t="shared" si="20"/>
        <v>0.68965517241379315</v>
      </c>
      <c r="L35" s="11">
        <f t="shared" si="21"/>
        <v>0.20242914979757085</v>
      </c>
      <c r="M35" s="11">
        <f t="shared" si="22"/>
        <v>0.14705882352941177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-0.21112169564181937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0.20920416191047134</v>
      </c>
      <c r="Q35" s="11">
        <f>2*'OddsRatio_working_3-way'!K35*'OddsRatio_working_3-way'!L35*'OddsRatio_working_3-way'!M35</f>
        <v>4.1060679472123912E-2</v>
      </c>
      <c r="R35" s="11">
        <f t="shared" si="23"/>
        <v>0</v>
      </c>
      <c r="S35" s="11">
        <f t="shared" si="24"/>
        <v>-0.99091740085963853</v>
      </c>
      <c r="T35" s="11">
        <f t="shared" si="25"/>
        <v>-0.19448820429040992</v>
      </c>
      <c r="U35" s="11">
        <f>'OddsRatio_working_3-way'!S35-'OddsRatio_working_3-way'!R35^2/3</f>
        <v>-0.99091740085963853</v>
      </c>
      <c r="V35" s="11">
        <f>'OddsRatio_working_3-way'!S35*'OddsRatio_working_3-way'!R35/3-2*'OddsRatio_working_3-way'!R35^3/27-'OddsRatio_working_3-way'!T35</f>
        <v>0.19448820429040992</v>
      </c>
      <c r="W35" s="11">
        <f>'OddsRatio_working_3-way'!V35^2+4*'OddsRatio_working_3-way'!U35^3/27</f>
        <v>-0.10632232863544494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0.18983413170683583</v>
      </c>
      <c r="Y35" s="11">
        <f>IF('OddsRatio_working_3-way'!W35&gt;=0,IF('OddsRatio_working_3-way'!V35+SQRT('OddsRatio_working_3-way'!W35)&gt;0,0,PI()),ACOS('OddsRatio_working_3-way'!V35/(2*'OddsRatio_working_3-way'!X35)))</f>
        <v>1.0329841347912589</v>
      </c>
      <c r="Z35" s="11">
        <f>'OddsRatio_working_3-way'!X35^(1/3)*COS('OddsRatio_working_3-way'!Y35/3)</f>
        <v>0.54098759784581441</v>
      </c>
      <c r="AA35" s="11">
        <f>'OddsRatio_working_3-way'!X35^(1/3)*COS(('OddsRatio_working_3-way'!Y35+2*PI())/3)</f>
        <v>-0.43850768063412526</v>
      </c>
      <c r="AB35" s="11">
        <f>'OddsRatio_working_3-way'!X35^(1/3)*COS(('OddsRatio_working_3-way'!Y35+4*PI())/3)</f>
        <v>-0.10247991721168902</v>
      </c>
      <c r="AC35" s="11">
        <f>'OddsRatio_working_3-way'!X35^(1/3)*SIN('OddsRatio_working_3-way'!Y35/3)</f>
        <v>0.19400571966713143</v>
      </c>
      <c r="AD35" s="11">
        <f>'OddsRatio_working_3-way'!X35^(1/3)*SIN(('OddsRatio_working_3-way'!Y35+2*PI())/3)</f>
        <v>0.37150614303322926</v>
      </c>
      <c r="AE35" s="11">
        <f>'OddsRatio_working_3-way'!X35^(1/3)*SIN(('OddsRatio_working_3-way'!Y35+4*PI())/3)</f>
        <v>-0.56551186270036058</v>
      </c>
      <c r="AF35" s="11">
        <f>-'OddsRatio_working_3-way'!U35/(3*'OddsRatio_working_3-way'!X35^(1/3))*COS(('OddsRatio_working_3-way'!Y35)/3)</f>
        <v>0.54098759784581441</v>
      </c>
      <c r="AG35" s="11">
        <f>-'OddsRatio_working_3-way'!U35/(3*'OddsRatio_working_3-way'!X35^(1/3))*COS(('OddsRatio_working_3-way'!Y35+2*PI())/3)</f>
        <v>-0.43850768063412526</v>
      </c>
      <c r="AH35" s="11">
        <f>-'OddsRatio_working_3-way'!U35/(3*'OddsRatio_working_3-way'!X35^(1/3))*COS(('OddsRatio_working_3-way'!Y35+4*PI())/3)</f>
        <v>-0.10247991721168902</v>
      </c>
      <c r="AI35" s="11">
        <f>'OddsRatio_working_3-way'!U35/(3*'OddsRatio_working_3-way'!X35^(1/3))*SIN(('OddsRatio_working_3-way'!Y35)/3)</f>
        <v>-0.19400571966713143</v>
      </c>
      <c r="AJ35" s="11">
        <f>'OddsRatio_working_3-way'!U35/(3*'OddsRatio_working_3-way'!X35^(1/3))*SIN(('OddsRatio_working_3-way'!Y35+2*PI())/3)</f>
        <v>-0.37150614303322926</v>
      </c>
      <c r="AK35" s="11">
        <f>'OddsRatio_working_3-way'!U35/(3*'OddsRatio_working_3-way'!X35^(1/3))*SIN(('OddsRatio_working_3-way'!Y35+4*PI())/3)</f>
        <v>0.56551186270036058</v>
      </c>
      <c r="AL35" s="11">
        <f>'OddsRatio_working_3-way'!Z35+'OddsRatio_working_3-way'!AF35</f>
        <v>1.0819751956916288</v>
      </c>
      <c r="AM35" s="11">
        <f>'OddsRatio_working_3-way'!AA35+'OddsRatio_working_3-way'!AG35</f>
        <v>-0.87701536126825053</v>
      </c>
      <c r="AN35" s="11">
        <f>'OddsRatio_working_3-way'!AB35+'OddsRatio_working_3-way'!AH35</f>
        <v>-0.20495983442337803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1.0819751956916288</v>
      </c>
      <c r="AS35" s="11">
        <f>IF(('OddsRatio_working_3-way'!X35=0),IF(Q35&gt;0,-Q35^(1/3),(-Q35)^(1/3)),'OddsRatio_working_3-way'!AM35-'OddsRatio_working_3-way'!R35/3)</f>
        <v>-0.87701536126825053</v>
      </c>
      <c r="AT35" s="11">
        <f>IF(('OddsRatio_working_3-way'!X35=0),IF(Q35&gt;0,-Q35^(1/3),(-Q35)^(1/3)),'OddsRatio_working_3-way'!AN35-'OddsRatio_working_3-way'!R35/3)</f>
        <v>-0.20495983442337803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IF('True_Odds_Calculator_3-way'!A36="","",'True_Odds_Calculator_3-way'!A36)</f>
        <v>2.0099999999999998</v>
      </c>
      <c r="B36" s="4">
        <f>IF('True_Odds_Calculator_3-way'!B36="","",'True_Odds_Calculator_3-way'!B36)</f>
        <v>3.84</v>
      </c>
      <c r="C36" s="4">
        <f>IF('True_Odds_Calculator_3-way'!C36="","",'True_Odds_Calculator_3-way'!C36)</f>
        <v>3.62</v>
      </c>
      <c r="D36" s="9">
        <f t="shared" si="13"/>
        <v>0.48411753497167137</v>
      </c>
      <c r="E36" s="9">
        <f t="shared" si="14"/>
        <v>0.25022644210457712</v>
      </c>
      <c r="F36" s="9">
        <f t="shared" si="15"/>
        <v>0.26565602292375168</v>
      </c>
      <c r="G36" s="9">
        <f t="shared" si="16"/>
        <v>1.0550634524727949</v>
      </c>
      <c r="H36" s="9">
        <f t="shared" si="17"/>
        <v>2.0656140869975221</v>
      </c>
      <c r="I36" s="9">
        <f t="shared" si="18"/>
        <v>3.9963802050227373</v>
      </c>
      <c r="J36" s="9">
        <f t="shared" si="19"/>
        <v>3.7642662454787219</v>
      </c>
      <c r="K36" s="11">
        <f t="shared" si="20"/>
        <v>0.49751243781094534</v>
      </c>
      <c r="L36" s="11">
        <f t="shared" si="21"/>
        <v>0.26041666666666669</v>
      </c>
      <c r="M36" s="11">
        <f t="shared" si="22"/>
        <v>0.27624309392265195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-0.26897081122930466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0.23156260593899744</v>
      </c>
      <c r="Q36" s="11">
        <f>2*'OddsRatio_working_3-way'!K36*'OddsRatio_working_3-way'!L36*'OddsRatio_working_3-way'!M36</f>
        <v>7.1580403690571115E-2</v>
      </c>
      <c r="R36" s="11">
        <f t="shared" si="23"/>
        <v>0</v>
      </c>
      <c r="S36" s="11">
        <f t="shared" si="24"/>
        <v>-0.86092094856190271</v>
      </c>
      <c r="T36" s="11">
        <f t="shared" si="25"/>
        <v>-0.26612703201295307</v>
      </c>
      <c r="U36" s="11">
        <f>'OddsRatio_working_3-way'!S36-'OddsRatio_working_3-way'!R36^2/3</f>
        <v>-0.86092094856190271</v>
      </c>
      <c r="V36" s="11">
        <f>'OddsRatio_working_3-way'!S36*'OddsRatio_working_3-way'!R36/3-2*'OddsRatio_working_3-way'!R36^3/27-'OddsRatio_working_3-way'!T36</f>
        <v>0.26612703201295307</v>
      </c>
      <c r="W36" s="11">
        <f>'OddsRatio_working_3-way'!V36^2+4*'OddsRatio_working_3-way'!U36^3/27</f>
        <v>-2.3709971671618618E-2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0.15373155892630014</v>
      </c>
      <c r="Y36" s="11">
        <f>IF('OddsRatio_working_3-way'!W36&gt;=0,IF('OddsRatio_working_3-way'!V36+SQRT('OddsRatio_working_3-way'!W36)&gt;0,0,PI()),ACOS('OddsRatio_working_3-way'!V36/(2*'OddsRatio_working_3-way'!X36)))</f>
        <v>0.52453366777419697</v>
      </c>
      <c r="Z36" s="11">
        <f>'OddsRatio_working_3-way'!X36^(1/3)*COS('OddsRatio_working_3-way'!Y36/3)</f>
        <v>0.52753172623639744</v>
      </c>
      <c r="AA36" s="11">
        <f>'OddsRatio_working_3-way'!X36^(1/3)*COS(('OddsRatio_working_3-way'!Y36+2*PI())/3)</f>
        <v>-0.34446868525603125</v>
      </c>
      <c r="AB36" s="11">
        <f>'OddsRatio_working_3-way'!X36^(1/3)*COS(('OddsRatio_working_3-way'!Y36+4*PI())/3)</f>
        <v>-0.18306304098036633</v>
      </c>
      <c r="AC36" s="11">
        <f>'OddsRatio_working_3-way'!X36^(1/3)*SIN('OddsRatio_working_3-way'!Y36/3)</f>
        <v>9.3187592171280365E-2</v>
      </c>
      <c r="AD36" s="11">
        <f>'OddsRatio_working_3-way'!X36^(1/3)*SIN(('OddsRatio_working_3-way'!Y36+2*PI())/3)</f>
        <v>0.41026208013733795</v>
      </c>
      <c r="AE36" s="11">
        <f>'OddsRatio_working_3-way'!X36^(1/3)*SIN(('OddsRatio_working_3-way'!Y36+4*PI())/3)</f>
        <v>-0.50344967230861815</v>
      </c>
      <c r="AF36" s="11">
        <f>-'OddsRatio_working_3-way'!U36/(3*'OddsRatio_working_3-way'!X36^(1/3))*COS(('OddsRatio_working_3-way'!Y36)/3)</f>
        <v>0.52753172623639732</v>
      </c>
      <c r="AG36" s="11">
        <f>-'OddsRatio_working_3-way'!U36/(3*'OddsRatio_working_3-way'!X36^(1/3))*COS(('OddsRatio_working_3-way'!Y36+2*PI())/3)</f>
        <v>-0.34446868525603119</v>
      </c>
      <c r="AH36" s="11">
        <f>-'OddsRatio_working_3-way'!U36/(3*'OddsRatio_working_3-way'!X36^(1/3))*COS(('OddsRatio_working_3-way'!Y36+4*PI())/3)</f>
        <v>-0.1830630409803663</v>
      </c>
      <c r="AI36" s="11">
        <f>'OddsRatio_working_3-way'!U36/(3*'OddsRatio_working_3-way'!X36^(1/3))*SIN(('OddsRatio_working_3-way'!Y36)/3)</f>
        <v>-9.3187592171280337E-2</v>
      </c>
      <c r="AJ36" s="11">
        <f>'OddsRatio_working_3-way'!U36/(3*'OddsRatio_working_3-way'!X36^(1/3))*SIN(('OddsRatio_working_3-way'!Y36+2*PI())/3)</f>
        <v>-0.41026208013733789</v>
      </c>
      <c r="AK36" s="11">
        <f>'OddsRatio_working_3-way'!U36/(3*'OddsRatio_working_3-way'!X36^(1/3))*SIN(('OddsRatio_working_3-way'!Y36+4*PI())/3)</f>
        <v>0.50344967230861803</v>
      </c>
      <c r="AL36" s="11">
        <f>'OddsRatio_working_3-way'!Z36+'OddsRatio_working_3-way'!AF36</f>
        <v>1.0550634524727949</v>
      </c>
      <c r="AM36" s="11">
        <f>'OddsRatio_working_3-way'!AA36+'OddsRatio_working_3-way'!AG36</f>
        <v>-0.6889373705120625</v>
      </c>
      <c r="AN36" s="11">
        <f>'OddsRatio_working_3-way'!AB36+'OddsRatio_working_3-way'!AH36</f>
        <v>-0.3661260819607326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1.0550634524727949</v>
      </c>
      <c r="AS36" s="11">
        <f>IF(('OddsRatio_working_3-way'!X36=0),IF(Q36&gt;0,-Q36^(1/3),(-Q36)^(1/3)),'OddsRatio_working_3-way'!AM36-'OddsRatio_working_3-way'!R36/3)</f>
        <v>-0.6889373705120625</v>
      </c>
      <c r="AT36" s="11">
        <f>IF(('OddsRatio_working_3-way'!X36=0),IF(Q36&gt;0,-Q36^(1/3),(-Q36)^(1/3)),'OddsRatio_working_3-way'!AN36-'OddsRatio_working_3-way'!R36/3)</f>
        <v>-0.3661260819607326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IF('True_Odds_Calculator_3-way'!A37="","",'True_Odds_Calculator_3-way'!A37)</f>
        <v>2.74</v>
      </c>
      <c r="B37" s="4">
        <f>IF('True_Odds_Calculator_3-way'!B37="","",'True_Odds_Calculator_3-way'!B37)</f>
        <v>3.11</v>
      </c>
      <c r="C37" s="4">
        <f>IF('True_Odds_Calculator_3-way'!C37="","",'True_Odds_Calculator_3-way'!C37)</f>
        <v>2.8</v>
      </c>
      <c r="D37" s="9">
        <f t="shared" si="13"/>
        <v>0.35005972807515123</v>
      </c>
      <c r="E37" s="9">
        <f t="shared" si="14"/>
        <v>0.30755401343407091</v>
      </c>
      <c r="F37" s="9">
        <f t="shared" si="15"/>
        <v>0.34238625849077786</v>
      </c>
      <c r="G37" s="9">
        <f t="shared" si="16"/>
        <v>1.0670433127647376</v>
      </c>
      <c r="H37" s="9">
        <f t="shared" si="17"/>
        <v>2.8566553642106434</v>
      </c>
      <c r="I37" s="9">
        <f t="shared" si="18"/>
        <v>3.251461389933596</v>
      </c>
      <c r="J37" s="9">
        <f t="shared" si="19"/>
        <v>2.9206779629765278</v>
      </c>
      <c r="K37" s="11">
        <f t="shared" si="20"/>
        <v>0.36496350364963503</v>
      </c>
      <c r="L37" s="11">
        <f t="shared" si="21"/>
        <v>0.32154340836012862</v>
      </c>
      <c r="M37" s="11">
        <f t="shared" si="22"/>
        <v>0.35714285714285715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-0.27697159085193923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0.23679878222559003</v>
      </c>
      <c r="Q37" s="11">
        <f>2*'OddsRatio_working_3-way'!K37*'OddsRatio_working_3-way'!L37*'OddsRatio_working_3-way'!M37</f>
        <v>8.3822577778969926E-2</v>
      </c>
      <c r="R37" s="11">
        <f t="shared" si="23"/>
        <v>0</v>
      </c>
      <c r="S37" s="11">
        <f t="shared" si="24"/>
        <v>-0.85495693438167675</v>
      </c>
      <c r="T37" s="11">
        <f t="shared" si="25"/>
        <v>-0.30263962278997408</v>
      </c>
      <c r="U37" s="11">
        <f>'OddsRatio_working_3-way'!S37-'OddsRatio_working_3-way'!R37^2/3</f>
        <v>-0.85495693438167675</v>
      </c>
      <c r="V37" s="11">
        <f>'OddsRatio_working_3-way'!S37*'OddsRatio_working_3-way'!R37/3-2*'OddsRatio_working_3-way'!R37^3/27-'OddsRatio_working_3-way'!T37</f>
        <v>0.30263962278997408</v>
      </c>
      <c r="W37" s="11">
        <f>'OddsRatio_working_3-way'!V37^2+4*'OddsRatio_working_3-way'!U37^3/27</f>
        <v>-9.9176740290320142E-4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0.15213686986178021</v>
      </c>
      <c r="Y37" s="11">
        <f>IF('OddsRatio_working_3-way'!W37&gt;=0,IF('OddsRatio_working_3-way'!V37+SQRT('OddsRatio_working_3-way'!W37)&gt;0,0,PI()),ACOS('OddsRatio_working_3-way'!V37/(2*'OddsRatio_working_3-way'!X37)))</f>
        <v>0.1036857050548996</v>
      </c>
      <c r="Z37" s="11">
        <f>'OddsRatio_working_3-way'!X37^(1/3)*COS('OddsRatio_working_3-way'!Y37/3)</f>
        <v>0.53352165638236881</v>
      </c>
      <c r="AA37" s="11">
        <f>'OddsRatio_working_3-way'!X37^(1/3)*COS(('OddsRatio_working_3-way'!Y37+2*PI())/3)</f>
        <v>-0.28273628510732418</v>
      </c>
      <c r="AB37" s="11">
        <f>'OddsRatio_working_3-way'!X37^(1/3)*COS(('OddsRatio_working_3-way'!Y37+4*PI())/3)</f>
        <v>-0.25078537127504469</v>
      </c>
      <c r="AC37" s="11">
        <f>'OddsRatio_working_3-way'!X37^(1/3)*SIN('OddsRatio_working_3-way'!Y37/3)</f>
        <v>1.8446868701921162E-2</v>
      </c>
      <c r="AD37" s="11">
        <f>'OddsRatio_working_3-way'!X37^(1/3)*SIN(('OddsRatio_working_3-way'!Y37+2*PI())/3)</f>
        <v>0.45281987354532288</v>
      </c>
      <c r="AE37" s="11">
        <f>'OddsRatio_working_3-way'!X37^(1/3)*SIN(('OddsRatio_working_3-way'!Y37+4*PI())/3)</f>
        <v>-0.47126674224724396</v>
      </c>
      <c r="AF37" s="11">
        <f>-'OddsRatio_working_3-way'!U37/(3*'OddsRatio_working_3-way'!X37^(1/3))*COS(('OddsRatio_working_3-way'!Y37)/3)</f>
        <v>0.53352165638236881</v>
      </c>
      <c r="AG37" s="11">
        <f>-'OddsRatio_working_3-way'!U37/(3*'OddsRatio_working_3-way'!X37^(1/3))*COS(('OddsRatio_working_3-way'!Y37+2*PI())/3)</f>
        <v>-0.28273628510732418</v>
      </c>
      <c r="AH37" s="11">
        <f>-'OddsRatio_working_3-way'!U37/(3*'OddsRatio_working_3-way'!X37^(1/3))*COS(('OddsRatio_working_3-way'!Y37+4*PI())/3)</f>
        <v>-0.25078537127504469</v>
      </c>
      <c r="AI37" s="11">
        <f>'OddsRatio_working_3-way'!U37/(3*'OddsRatio_working_3-way'!X37^(1/3))*SIN(('OddsRatio_working_3-way'!Y37)/3)</f>
        <v>-1.8446868701921162E-2</v>
      </c>
      <c r="AJ37" s="11">
        <f>'OddsRatio_working_3-way'!U37/(3*'OddsRatio_working_3-way'!X37^(1/3))*SIN(('OddsRatio_working_3-way'!Y37+2*PI())/3)</f>
        <v>-0.45281987354532288</v>
      </c>
      <c r="AK37" s="11">
        <f>'OddsRatio_working_3-way'!U37/(3*'OddsRatio_working_3-way'!X37^(1/3))*SIN(('OddsRatio_working_3-way'!Y37+4*PI())/3)</f>
        <v>0.47126674224724396</v>
      </c>
      <c r="AL37" s="11">
        <f>'OddsRatio_working_3-way'!Z37+'OddsRatio_working_3-way'!AF37</f>
        <v>1.0670433127647376</v>
      </c>
      <c r="AM37" s="11">
        <f>'OddsRatio_working_3-way'!AA37+'OddsRatio_working_3-way'!AG37</f>
        <v>-0.56547257021464836</v>
      </c>
      <c r="AN37" s="11">
        <f>'OddsRatio_working_3-way'!AB37+'OddsRatio_working_3-way'!AH37</f>
        <v>-0.50157074255008938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1.0670433127647376</v>
      </c>
      <c r="AS37" s="11">
        <f>IF(('OddsRatio_working_3-way'!X37=0),IF(Q37&gt;0,-Q37^(1/3),(-Q37)^(1/3)),'OddsRatio_working_3-way'!AM37-'OddsRatio_working_3-way'!R37/3)</f>
        <v>-0.56547257021464836</v>
      </c>
      <c r="AT37" s="11">
        <f>IF(('OddsRatio_working_3-way'!X37=0),IF(Q37&gt;0,-Q37^(1/3),(-Q37)^(1/3)),'OddsRatio_working_3-way'!AN37-'OddsRatio_working_3-way'!R37/3)</f>
        <v>-0.50157074255008938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IF('True_Odds_Calculator_3-way'!A38="","",'True_Odds_Calculator_3-way'!A38)</f>
        <v>4.57</v>
      </c>
      <c r="B40" s="4">
        <f>IF('True_Odds_Calculator_3-way'!B38="","",'True_Odds_Calculator_3-way'!B38)</f>
        <v>3.28</v>
      </c>
      <c r="C40" s="4">
        <f>IF('True_Odds_Calculator_3-way'!C38="","",'True_Odds_Calculator_3-way'!C38)</f>
        <v>1.91</v>
      </c>
      <c r="D40" s="9">
        <f t="shared" si="13"/>
        <v>0.20618507626133523</v>
      </c>
      <c r="E40" s="9">
        <f t="shared" si="14"/>
        <v>0.28911503001435696</v>
      </c>
      <c r="F40" s="9">
        <f t="shared" si="15"/>
        <v>0.50469989372430768</v>
      </c>
      <c r="G40" s="9">
        <f t="shared" si="16"/>
        <v>1.0784346060700889</v>
      </c>
      <c r="H40" s="9">
        <f t="shared" si="17"/>
        <v>4.8500115436702176</v>
      </c>
      <c r="I40" s="9">
        <f t="shared" si="18"/>
        <v>3.4588309018398031</v>
      </c>
      <c r="J40" s="9">
        <f t="shared" si="19"/>
        <v>1.9813754915237807</v>
      </c>
      <c r="K40" s="11">
        <f t="shared" si="20"/>
        <v>0.21881838074398249</v>
      </c>
      <c r="L40" s="11">
        <f t="shared" si="21"/>
        <v>0.3048780487804878</v>
      </c>
      <c r="M40" s="11">
        <f t="shared" si="22"/>
        <v>0.52356020942408377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-0.25871466345811278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0.236114840669985</v>
      </c>
      <c r="Q40" s="11">
        <f>2*'OddsRatio_working_3-way'!K40*'OddsRatio_working_3-way'!L40*'OddsRatio_working_3-way'!M40</f>
        <v>6.9856461736681932E-2</v>
      </c>
      <c r="R40" s="11">
        <f t="shared" si="23"/>
        <v>0</v>
      </c>
      <c r="S40" s="11">
        <f t="shared" si="24"/>
        <v>-0.91264576005840969</v>
      </c>
      <c r="T40" s="11">
        <f t="shared" si="25"/>
        <v>-0.27001353847881937</v>
      </c>
      <c r="U40" s="11">
        <f>'OddsRatio_working_3-way'!S40-'OddsRatio_working_3-way'!R40^2/3</f>
        <v>-0.91264576005840969</v>
      </c>
      <c r="V40" s="11">
        <f>'OddsRatio_working_3-way'!S40*'OddsRatio_working_3-way'!R40/3-2*'OddsRatio_working_3-way'!R40^3/27-'OddsRatio_working_3-way'!T40</f>
        <v>0.27001353847881937</v>
      </c>
      <c r="W40" s="11">
        <f>'OddsRatio_working_3-way'!V40^2+4*'OddsRatio_working_3-way'!U40^3/27</f>
        <v>-3.97094283507268E-2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0.16779208809757662</v>
      </c>
      <c r="Y40" s="11">
        <f>IF('OddsRatio_working_3-way'!W40&gt;=0,IF('OddsRatio_working_3-way'!V40+SQRT('OddsRatio_working_3-way'!W40)&gt;0,0,PI()),ACOS('OddsRatio_working_3-way'!V40/(2*'OddsRatio_working_3-way'!X40)))</f>
        <v>0.63578217702618001</v>
      </c>
      <c r="Z40" s="11">
        <f>'OddsRatio_working_3-way'!X40^(1/3)*COS('OddsRatio_working_3-way'!Y40/3)</f>
        <v>0.53921730303504445</v>
      </c>
      <c r="AA40" s="11">
        <f>'OddsRatio_working_3-way'!X40^(1/3)*COS(('OddsRatio_working_3-way'!Y40+2*PI())/3)</f>
        <v>-0.37008235501904668</v>
      </c>
      <c r="AB40" s="11">
        <f>'OddsRatio_working_3-way'!X40^(1/3)*COS(('OddsRatio_working_3-way'!Y40+4*PI())/3)</f>
        <v>-0.16913494801599782</v>
      </c>
      <c r="AC40" s="11">
        <f>'OddsRatio_working_3-way'!X40^(1/3)*SIN('OddsRatio_working_3-way'!Y40/3)</f>
        <v>0.11601703952616757</v>
      </c>
      <c r="AD40" s="11">
        <f>'OddsRatio_working_3-way'!X40^(1/3)*SIN(('OddsRatio_working_3-way'!Y40+2*PI())/3)</f>
        <v>0.40896736282539653</v>
      </c>
      <c r="AE40" s="11">
        <f>'OddsRatio_working_3-way'!X40^(1/3)*SIN(('OddsRatio_working_3-way'!Y40+4*PI())/3)</f>
        <v>-0.52498440235156418</v>
      </c>
      <c r="AF40" s="11">
        <f>-'OddsRatio_working_3-way'!U40/(3*'OddsRatio_working_3-way'!X40^(1/3))*COS(('OddsRatio_working_3-way'!Y40)/3)</f>
        <v>0.53921730303504434</v>
      </c>
      <c r="AG40" s="11">
        <f>-'OddsRatio_working_3-way'!U40/(3*'OddsRatio_working_3-way'!X40^(1/3))*COS(('OddsRatio_working_3-way'!Y40+2*PI())/3)</f>
        <v>-0.37008235501904663</v>
      </c>
      <c r="AH40" s="11">
        <f>-'OddsRatio_working_3-way'!U40/(3*'OddsRatio_working_3-way'!X40^(1/3))*COS(('OddsRatio_working_3-way'!Y40+4*PI())/3)</f>
        <v>-0.16913494801599779</v>
      </c>
      <c r="AI40" s="11">
        <f>'OddsRatio_working_3-way'!U40/(3*'OddsRatio_working_3-way'!X40^(1/3))*SIN(('OddsRatio_working_3-way'!Y40)/3)</f>
        <v>-0.11601703952616754</v>
      </c>
      <c r="AJ40" s="11">
        <f>'OddsRatio_working_3-way'!U40/(3*'OddsRatio_working_3-way'!X40^(1/3))*SIN(('OddsRatio_working_3-way'!Y40+2*PI())/3)</f>
        <v>-0.40896736282539642</v>
      </c>
      <c r="AK40" s="11">
        <f>'OddsRatio_working_3-way'!U40/(3*'OddsRatio_working_3-way'!X40^(1/3))*SIN(('OddsRatio_working_3-way'!Y40+4*PI())/3)</f>
        <v>0.52498440235156407</v>
      </c>
      <c r="AL40" s="11">
        <f>'OddsRatio_working_3-way'!Z40+'OddsRatio_working_3-way'!AF40</f>
        <v>1.0784346060700889</v>
      </c>
      <c r="AM40" s="11">
        <f>'OddsRatio_working_3-way'!AA40+'OddsRatio_working_3-way'!AG40</f>
        <v>-0.74016471003809325</v>
      </c>
      <c r="AN40" s="11">
        <f>'OddsRatio_working_3-way'!AB40+'OddsRatio_working_3-way'!AH40</f>
        <v>-0.33826989603199564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1.0784346060700889</v>
      </c>
      <c r="AS40" s="11">
        <f>IF(('OddsRatio_working_3-way'!X40=0),IF(Q40&gt;0,-Q40^(1/3),(-Q40)^(1/3)),'OddsRatio_working_3-way'!AM40-'OddsRatio_working_3-way'!R40/3)</f>
        <v>-0.74016471003809325</v>
      </c>
      <c r="AT40" s="11">
        <f>IF(('OddsRatio_working_3-way'!X40=0),IF(Q40&gt;0,-Q40^(1/3),(-Q40)^(1/3)),'OddsRatio_working_3-way'!AN40-'OddsRatio_working_3-way'!R40/3)</f>
        <v>-0.33826989603199564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IF('True_Odds_Calculator_3-way'!A39="","",'True_Odds_Calculator_3-way'!A39)</f>
        <v>1.33</v>
      </c>
      <c r="B41" s="4">
        <f>IF('True_Odds_Calculator_3-way'!B39="","",'True_Odds_Calculator_3-way'!B39)</f>
        <v>4.71</v>
      </c>
      <c r="C41" s="4">
        <f>IF('True_Odds_Calculator_3-way'!C39="","",'True_Odds_Calculator_3-way'!C39)</f>
        <v>11.63</v>
      </c>
      <c r="D41" s="9">
        <f t="shared" si="13"/>
        <v>0.72939507533326586</v>
      </c>
      <c r="E41" s="9">
        <f t="shared" si="14"/>
        <v>0.19338883251109409</v>
      </c>
      <c r="F41" s="9">
        <f t="shared" si="15"/>
        <v>7.7216092155639959E-2</v>
      </c>
      <c r="G41" s="9">
        <f t="shared" si="16"/>
        <v>1.1242397309275183</v>
      </c>
      <c r="H41" s="9">
        <f t="shared" si="17"/>
        <v>1.3709991112060811</v>
      </c>
      <c r="I41" s="9">
        <f t="shared" si="18"/>
        <v>5.1709294017410921</v>
      </c>
      <c r="J41" s="9">
        <f t="shared" si="19"/>
        <v>12.950668339759522</v>
      </c>
      <c r="K41" s="11">
        <f t="shared" si="20"/>
        <v>0.75187969924812026</v>
      </c>
      <c r="L41" s="11">
        <f t="shared" si="21"/>
        <v>0.21231422505307856</v>
      </c>
      <c r="M41" s="11">
        <f t="shared" si="22"/>
        <v>8.5984522785898534E-2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-0.17863594475890743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0.20136215527179918</v>
      </c>
      <c r="Q41" s="11">
        <f>2*'OddsRatio_working_3-way'!K41*'OddsRatio_working_3-way'!L41*'OddsRatio_working_3-way'!M41</f>
        <v>2.7452236574205747E-2</v>
      </c>
      <c r="R41" s="11">
        <f t="shared" si="23"/>
        <v>0</v>
      </c>
      <c r="S41" s="11">
        <f t="shared" si="24"/>
        <v>-1.1272208151811984</v>
      </c>
      <c r="T41" s="11">
        <f t="shared" si="25"/>
        <v>-0.15367700275135629</v>
      </c>
      <c r="U41" s="11">
        <f>'OddsRatio_working_3-way'!S41-'OddsRatio_working_3-way'!R41^2/3</f>
        <v>-1.1272208151811984</v>
      </c>
      <c r="V41" s="11">
        <f>'OddsRatio_working_3-way'!S41*'OddsRatio_working_3-way'!R41/3-2*'OddsRatio_working_3-way'!R41^3/27-'OddsRatio_working_3-way'!T41</f>
        <v>0.15367700275135629</v>
      </c>
      <c r="W41" s="11">
        <f>'OddsRatio_working_3-way'!V41^2+4*'OddsRatio_working_3-way'!U41^3/27</f>
        <v>-0.1885725549975005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0.23031998185792568</v>
      </c>
      <c r="Y41" s="11">
        <f>IF('OddsRatio_working_3-way'!W41&gt;=0,IF('OddsRatio_working_3-way'!V41+SQRT('OddsRatio_working_3-way'!W41)&gt;0,0,PI()),ACOS('OddsRatio_working_3-way'!V41/(2*'OddsRatio_working_3-way'!X41)))</f>
        <v>1.2306592643546248</v>
      </c>
      <c r="Z41" s="11">
        <f>'OddsRatio_working_3-way'!X41^(1/3)*COS('OddsRatio_working_3-way'!Y41/3)</f>
        <v>0.56211986546375914</v>
      </c>
      <c r="AA41" s="11">
        <f>'OddsRatio_working_3-way'!X41^(1/3)*COS(('OddsRatio_working_3-way'!Y41+2*PI())/3)</f>
        <v>-0.49276998547750051</v>
      </c>
      <c r="AB41" s="11">
        <f>'OddsRatio_working_3-way'!X41^(1/3)*COS(('OddsRatio_working_3-way'!Y41+4*PI())/3)</f>
        <v>-6.9349879986258731E-2</v>
      </c>
      <c r="AC41" s="11">
        <f>'OddsRatio_working_3-way'!X41^(1/3)*SIN('OddsRatio_working_3-way'!Y41/3)</f>
        <v>0.24446171188566826</v>
      </c>
      <c r="AD41" s="11">
        <f>'OddsRatio_working_3-way'!X41^(1/3)*SIN(('OddsRatio_working_3-way'!Y41+2*PI())/3)</f>
        <v>0.36457922752067218</v>
      </c>
      <c r="AE41" s="11">
        <f>'OddsRatio_working_3-way'!X41^(1/3)*SIN(('OddsRatio_working_3-way'!Y41+4*PI())/3)</f>
        <v>-0.60904093940634041</v>
      </c>
      <c r="AF41" s="11">
        <f>-'OddsRatio_working_3-way'!U41/(3*'OddsRatio_working_3-way'!X41^(1/3))*COS(('OddsRatio_working_3-way'!Y41)/3)</f>
        <v>0.56211986546375914</v>
      </c>
      <c r="AG41" s="11">
        <f>-'OddsRatio_working_3-way'!U41/(3*'OddsRatio_working_3-way'!X41^(1/3))*COS(('OddsRatio_working_3-way'!Y41+2*PI())/3)</f>
        <v>-0.49276998547750051</v>
      </c>
      <c r="AH41" s="11">
        <f>-'OddsRatio_working_3-way'!U41/(3*'OddsRatio_working_3-way'!X41^(1/3))*COS(('OddsRatio_working_3-way'!Y41+4*PI())/3)</f>
        <v>-6.9349879986258731E-2</v>
      </c>
      <c r="AI41" s="11">
        <f>'OddsRatio_working_3-way'!U41/(3*'OddsRatio_working_3-way'!X41^(1/3))*SIN(('OddsRatio_working_3-way'!Y41)/3)</f>
        <v>-0.24446171188566826</v>
      </c>
      <c r="AJ41" s="11">
        <f>'OddsRatio_working_3-way'!U41/(3*'OddsRatio_working_3-way'!X41^(1/3))*SIN(('OddsRatio_working_3-way'!Y41+2*PI())/3)</f>
        <v>-0.36457922752067218</v>
      </c>
      <c r="AK41" s="11">
        <f>'OddsRatio_working_3-way'!U41/(3*'OddsRatio_working_3-way'!X41^(1/3))*SIN(('OddsRatio_working_3-way'!Y41+4*PI())/3)</f>
        <v>0.60904093940634041</v>
      </c>
      <c r="AL41" s="11">
        <f>'OddsRatio_working_3-way'!Z41+'OddsRatio_working_3-way'!AF41</f>
        <v>1.1242397309275183</v>
      </c>
      <c r="AM41" s="11">
        <f>'OddsRatio_working_3-way'!AA41+'OddsRatio_working_3-way'!AG41</f>
        <v>-0.98553997095500101</v>
      </c>
      <c r="AN41" s="11">
        <f>'OddsRatio_working_3-way'!AB41+'OddsRatio_working_3-way'!AH41</f>
        <v>-0.13869975997251746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1.1242397309275183</v>
      </c>
      <c r="AS41" s="11">
        <f>IF(('OddsRatio_working_3-way'!X41=0),IF(Q41&gt;0,-Q41^(1/3),(-Q41)^(1/3)),'OddsRatio_working_3-way'!AM41-'OddsRatio_working_3-way'!R41/3)</f>
        <v>-0.98553997095500101</v>
      </c>
      <c r="AT41" s="11">
        <f>IF(('OddsRatio_working_3-way'!X41=0),IF(Q41&gt;0,-Q41^(1/3),(-Q41)^(1/3)),'OddsRatio_working_3-way'!AN41-'OddsRatio_working_3-way'!R41/3)</f>
        <v>-0.13869975997251746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IF('True_Odds_Calculator_3-way'!A40="","",'True_Odds_Calculator_3-way'!A40)</f>
        <v>5.41</v>
      </c>
      <c r="B42" s="4">
        <f>IF('True_Odds_Calculator_3-way'!B40="","",'True_Odds_Calculator_3-way'!B40)</f>
        <v>3.64</v>
      </c>
      <c r="C42" s="4">
        <f>IF('True_Odds_Calculator_3-way'!C40="","",'True_Odds_Calculator_3-way'!C40)</f>
        <v>1.69</v>
      </c>
      <c r="D42" s="9">
        <f t="shared" si="13"/>
        <v>0.1720011413704309</v>
      </c>
      <c r="E42" s="9">
        <f t="shared" si="14"/>
        <v>0.25761248760655397</v>
      </c>
      <c r="F42" s="9">
        <f t="shared" si="15"/>
        <v>0.57038637102301537</v>
      </c>
      <c r="G42" s="9">
        <f t="shared" si="16"/>
        <v>1.0915906820775145</v>
      </c>
      <c r="H42" s="9">
        <f t="shared" si="17"/>
        <v>5.8139149079618386</v>
      </c>
      <c r="I42" s="9">
        <f t="shared" si="18"/>
        <v>3.8817994006846384</v>
      </c>
      <c r="J42" s="9">
        <f t="shared" si="19"/>
        <v>1.7531975706334848</v>
      </c>
      <c r="K42" s="11">
        <f t="shared" si="20"/>
        <v>0.18484288354898337</v>
      </c>
      <c r="L42" s="11">
        <f t="shared" si="21"/>
        <v>0.27472527472527469</v>
      </c>
      <c r="M42" s="11">
        <f t="shared" si="22"/>
        <v>0.59171597633136097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-0.241382762749069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0.23257102520793471</v>
      </c>
      <c r="Q42" s="11">
        <f>2*'OddsRatio_working_3-way'!K42*'OddsRatio_working_3-way'!L42*'OddsRatio_working_3-way'!M42</f>
        <v>6.009587214675316E-2</v>
      </c>
      <c r="R42" s="11">
        <f t="shared" si="23"/>
        <v>0</v>
      </c>
      <c r="S42" s="11">
        <f t="shared" si="24"/>
        <v>-0.96349475231462745</v>
      </c>
      <c r="T42" s="11">
        <f t="shared" si="25"/>
        <v>-0.24896505227768151</v>
      </c>
      <c r="U42" s="11">
        <f>'OddsRatio_working_3-way'!S42-'OddsRatio_working_3-way'!R42^2/3</f>
        <v>-0.96349475231462745</v>
      </c>
      <c r="V42" s="11">
        <f>'OddsRatio_working_3-way'!S42*'OddsRatio_working_3-way'!R42/3-2*'OddsRatio_working_3-way'!R42^3/27-'OddsRatio_working_3-way'!T42</f>
        <v>0.24896505227768151</v>
      </c>
      <c r="W42" s="11">
        <f>'OddsRatio_working_3-way'!V42^2+4*'OddsRatio_working_3-way'!U42^3/27</f>
        <v>-7.0525070621095948E-2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0.18200870025683155</v>
      </c>
      <c r="Y42" s="11">
        <f>IF('OddsRatio_working_3-way'!W42&gt;=0,IF('OddsRatio_working_3-way'!V42+SQRT('OddsRatio_working_3-way'!W42)&gt;0,0,PI()),ACOS('OddsRatio_working_3-way'!V42/(2*'OddsRatio_working_3-way'!X42)))</f>
        <v>0.81765039127582917</v>
      </c>
      <c r="Z42" s="11">
        <f>'OddsRatio_working_3-way'!X42^(1/3)*COS('OddsRatio_working_3-way'!Y42/3)</f>
        <v>0.54579534103875715</v>
      </c>
      <c r="AA42" s="11">
        <f>'OddsRatio_working_3-way'!X42^(1/3)*COS(('OddsRatio_working_3-way'!Y42+2*PI())/3)</f>
        <v>-0.40501228876409401</v>
      </c>
      <c r="AB42" s="11">
        <f>'OddsRatio_working_3-way'!X42^(1/3)*COS(('OddsRatio_working_3-way'!Y42+4*PI())/3)</f>
        <v>-0.14078305227466331</v>
      </c>
      <c r="AC42" s="11">
        <f>'OddsRatio_working_3-way'!X42^(1/3)*SIN('OddsRatio_working_3-way'!Y42/3)</f>
        <v>0.15255282081494212</v>
      </c>
      <c r="AD42" s="11">
        <f>'OddsRatio_working_3-way'!X42^(1/3)*SIN(('OddsRatio_working_3-way'!Y42+2*PI())/3)</f>
        <v>0.396396220199284</v>
      </c>
      <c r="AE42" s="11">
        <f>'OddsRatio_working_3-way'!X42^(1/3)*SIN(('OddsRatio_working_3-way'!Y42+4*PI())/3)</f>
        <v>-0.54894904101422615</v>
      </c>
      <c r="AF42" s="11">
        <f>-'OddsRatio_working_3-way'!U42/(3*'OddsRatio_working_3-way'!X42^(1/3))*COS(('OddsRatio_working_3-way'!Y42)/3)</f>
        <v>0.54579534103875726</v>
      </c>
      <c r="AG42" s="11">
        <f>-'OddsRatio_working_3-way'!U42/(3*'OddsRatio_working_3-way'!X42^(1/3))*COS(('OddsRatio_working_3-way'!Y42+2*PI())/3)</f>
        <v>-0.40501228876409406</v>
      </c>
      <c r="AH42" s="11">
        <f>-'OddsRatio_working_3-way'!U42/(3*'OddsRatio_working_3-way'!X42^(1/3))*COS(('OddsRatio_working_3-way'!Y42+4*PI())/3)</f>
        <v>-0.14078305227466334</v>
      </c>
      <c r="AI42" s="11">
        <f>'OddsRatio_working_3-way'!U42/(3*'OddsRatio_working_3-way'!X42^(1/3))*SIN(('OddsRatio_working_3-way'!Y42)/3)</f>
        <v>-0.15255282081494215</v>
      </c>
      <c r="AJ42" s="11">
        <f>'OddsRatio_working_3-way'!U42/(3*'OddsRatio_working_3-way'!X42^(1/3))*SIN(('OddsRatio_working_3-way'!Y42+2*PI())/3)</f>
        <v>-0.39639622019928406</v>
      </c>
      <c r="AK42" s="11">
        <f>'OddsRatio_working_3-way'!U42/(3*'OddsRatio_working_3-way'!X42^(1/3))*SIN(('OddsRatio_working_3-way'!Y42+4*PI())/3)</f>
        <v>0.54894904101422626</v>
      </c>
      <c r="AL42" s="11">
        <f>'OddsRatio_working_3-way'!Z42+'OddsRatio_working_3-way'!AF42</f>
        <v>1.0915906820775145</v>
      </c>
      <c r="AM42" s="11">
        <f>'OddsRatio_working_3-way'!AA42+'OddsRatio_working_3-way'!AG42</f>
        <v>-0.81002457752818802</v>
      </c>
      <c r="AN42" s="11">
        <f>'OddsRatio_working_3-way'!AB42+'OddsRatio_working_3-way'!AH42</f>
        <v>-0.28156610454932662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1.0915906820775145</v>
      </c>
      <c r="AS42" s="11">
        <f>IF(('OddsRatio_working_3-way'!X42=0),IF(Q42&gt;0,-Q42^(1/3),(-Q42)^(1/3)),'OddsRatio_working_3-way'!AM42-'OddsRatio_working_3-way'!R42/3)</f>
        <v>-0.81002457752818802</v>
      </c>
      <c r="AT42" s="11">
        <f>IF(('OddsRatio_working_3-way'!X42=0),IF(Q42&gt;0,-Q42^(1/3),(-Q42)^(1/3)),'OddsRatio_working_3-way'!AN42-'OddsRatio_working_3-way'!R42/3)</f>
        <v>-0.28156610454932662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IF('True_Odds_Calculator_3-way'!A41="","",'True_Odds_Calculator_3-way'!A41)</f>
        <v>1.68</v>
      </c>
      <c r="B43" s="4">
        <f>IF('True_Odds_Calculator_3-way'!B41="","",'True_Odds_Calculator_3-way'!B41)</f>
        <v>3.85</v>
      </c>
      <c r="C43" s="4">
        <f>IF('True_Odds_Calculator_3-way'!C41="","",'True_Odds_Calculator_3-way'!C41)</f>
        <v>5.16</v>
      </c>
      <c r="D43" s="9">
        <f t="shared" si="13"/>
        <v>0.57494317887613933</v>
      </c>
      <c r="E43" s="9">
        <f t="shared" si="14"/>
        <v>0.24398893889902762</v>
      </c>
      <c r="F43" s="9">
        <f t="shared" si="15"/>
        <v>0.18106788222483336</v>
      </c>
      <c r="G43" s="9">
        <f t="shared" si="16"/>
        <v>1.0872092816165546</v>
      </c>
      <c r="H43" s="9">
        <f t="shared" si="17"/>
        <v>1.7393023114992572</v>
      </c>
      <c r="I43" s="9">
        <f t="shared" si="18"/>
        <v>4.0985464526071818</v>
      </c>
      <c r="J43" s="9">
        <f t="shared" si="19"/>
        <v>5.5227906115248668</v>
      </c>
      <c r="K43" s="11">
        <f t="shared" si="20"/>
        <v>0.59523809523809523</v>
      </c>
      <c r="L43" s="11">
        <f t="shared" si="21"/>
        <v>0.25974025974025972</v>
      </c>
      <c r="M43" s="11">
        <f t="shared" si="22"/>
        <v>0.19379844961240308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-0.24156131797327829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0.23041281346929182</v>
      </c>
      <c r="Q43" s="11">
        <f>2*'OddsRatio_working_3-way'!K43*'OddsRatio_working_3-way'!L43*'OddsRatio_working_3-way'!M43</f>
        <v>5.9925309094744299E-2</v>
      </c>
      <c r="R43" s="11">
        <f t="shared" si="23"/>
        <v>0</v>
      </c>
      <c r="S43" s="11">
        <f t="shared" si="24"/>
        <v>-0.95384813844566074</v>
      </c>
      <c r="T43" s="11">
        <f t="shared" si="25"/>
        <v>-0.24807493847741502</v>
      </c>
      <c r="U43" s="11">
        <f>'OddsRatio_working_3-way'!S43-'OddsRatio_working_3-way'!R43^2/3</f>
        <v>-0.95384813844566074</v>
      </c>
      <c r="V43" s="11">
        <f>'OddsRatio_working_3-way'!S43*'OddsRatio_working_3-way'!R43/3-2*'OddsRatio_working_3-way'!R43^3/27-'OddsRatio_working_3-way'!T43</f>
        <v>0.24807493847741502</v>
      </c>
      <c r="W43" s="11">
        <f>'OddsRatio_working_3-way'!V43^2+4*'OddsRatio_working_3-way'!U43^3/27</f>
        <v>-6.7027135285882916E-2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0.17928211733637586</v>
      </c>
      <c r="Y43" s="11">
        <f>IF('OddsRatio_working_3-way'!W43&gt;=0,IF('OddsRatio_working_3-way'!V43+SQRT('OddsRatio_working_3-way'!W43)&gt;0,0,PI()),ACOS('OddsRatio_working_3-way'!V43/(2*'OddsRatio_working_3-way'!X43)))</f>
        <v>0.80673944977331657</v>
      </c>
      <c r="Z43" s="11">
        <f>'OddsRatio_working_3-way'!X43^(1/3)*COS('OddsRatio_working_3-way'!Y43/3)</f>
        <v>0.54360464080827731</v>
      </c>
      <c r="AA43" s="11">
        <f>'OddsRatio_working_3-way'!X43^(1/3)*COS(('OddsRatio_working_3-way'!Y43+2*PI())/3)</f>
        <v>-0.40154256273547151</v>
      </c>
      <c r="AB43" s="11">
        <f>'OddsRatio_working_3-way'!X43^(1/3)*COS(('OddsRatio_working_3-way'!Y43+4*PI())/3)</f>
        <v>-0.14206207807280621</v>
      </c>
      <c r="AC43" s="11">
        <f>'OddsRatio_working_3-way'!X43^(1/3)*SIN('OddsRatio_working_3-way'!Y43/3)</f>
        <v>0.1498111276694446</v>
      </c>
      <c r="AD43" s="11">
        <f>'OddsRatio_working_3-way'!X43^(1/3)*SIN(('OddsRatio_working_3-way'!Y43+2*PI())/3)</f>
        <v>0.39586986472036084</v>
      </c>
      <c r="AE43" s="11">
        <f>'OddsRatio_working_3-way'!X43^(1/3)*SIN(('OddsRatio_working_3-way'!Y43+4*PI())/3)</f>
        <v>-0.54568099238980527</v>
      </c>
      <c r="AF43" s="11">
        <f>-'OddsRatio_working_3-way'!U43/(3*'OddsRatio_working_3-way'!X43^(1/3))*COS(('OddsRatio_working_3-way'!Y43)/3)</f>
        <v>0.54360464080827731</v>
      </c>
      <c r="AG43" s="11">
        <f>-'OddsRatio_working_3-way'!U43/(3*'OddsRatio_working_3-way'!X43^(1/3))*COS(('OddsRatio_working_3-way'!Y43+2*PI())/3)</f>
        <v>-0.40154256273547151</v>
      </c>
      <c r="AH43" s="11">
        <f>-'OddsRatio_working_3-way'!U43/(3*'OddsRatio_working_3-way'!X43^(1/3))*COS(('OddsRatio_working_3-way'!Y43+4*PI())/3)</f>
        <v>-0.14206207807280621</v>
      </c>
      <c r="AI43" s="11">
        <f>'OddsRatio_working_3-way'!U43/(3*'OddsRatio_working_3-way'!X43^(1/3))*SIN(('OddsRatio_working_3-way'!Y43)/3)</f>
        <v>-0.1498111276694446</v>
      </c>
      <c r="AJ43" s="11">
        <f>'OddsRatio_working_3-way'!U43/(3*'OddsRatio_working_3-way'!X43^(1/3))*SIN(('OddsRatio_working_3-way'!Y43+2*PI())/3)</f>
        <v>-0.39586986472036084</v>
      </c>
      <c r="AK43" s="11">
        <f>'OddsRatio_working_3-way'!U43/(3*'OddsRatio_working_3-way'!X43^(1/3))*SIN(('OddsRatio_working_3-way'!Y43+4*PI())/3)</f>
        <v>0.54568099238980527</v>
      </c>
      <c r="AL43" s="11">
        <f>'OddsRatio_working_3-way'!Z43+'OddsRatio_working_3-way'!AF43</f>
        <v>1.0872092816165546</v>
      </c>
      <c r="AM43" s="11">
        <f>'OddsRatio_working_3-way'!AA43+'OddsRatio_working_3-way'!AG43</f>
        <v>-0.80308512547094302</v>
      </c>
      <c r="AN43" s="11">
        <f>'OddsRatio_working_3-way'!AB43+'OddsRatio_working_3-way'!AH43</f>
        <v>-0.28412415614561243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1.0872092816165546</v>
      </c>
      <c r="AS43" s="11">
        <f>IF(('OddsRatio_working_3-way'!X43=0),IF(Q43&gt;0,-Q43^(1/3),(-Q43)^(1/3)),'OddsRatio_working_3-way'!AM43-'OddsRatio_working_3-way'!R43/3)</f>
        <v>-0.80308512547094302</v>
      </c>
      <c r="AT43" s="11">
        <f>IF(('OddsRatio_working_3-way'!X43=0),IF(Q43&gt;0,-Q43^(1/3),(-Q43)^(1/3)),'OddsRatio_working_3-way'!AN43-'OddsRatio_working_3-way'!R43/3)</f>
        <v>-0.28412415614561243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IF('True_Odds_Calculator_3-way'!A42="","",'True_Odds_Calculator_3-way'!A42)</f>
        <v>2.67</v>
      </c>
      <c r="B44" s="4">
        <f>IF('True_Odds_Calculator_3-way'!B42="","",'True_Odds_Calculator_3-way'!B42)</f>
        <v>3.72</v>
      </c>
      <c r="C44" s="4">
        <f>IF('True_Odds_Calculator_3-way'!C42="","",'True_Odds_Calculator_3-way'!C42)</f>
        <v>2.6</v>
      </c>
      <c r="D44" s="9">
        <f t="shared" si="13"/>
        <v>0.36470646101455634</v>
      </c>
      <c r="E44" s="9">
        <f t="shared" si="14"/>
        <v>0.26060959275279033</v>
      </c>
      <c r="F44" s="9">
        <f t="shared" si="15"/>
        <v>0.37468394623265333</v>
      </c>
      <c r="G44" s="9">
        <f t="shared" si="16"/>
        <v>1.0430725349570147</v>
      </c>
      <c r="H44" s="9">
        <f t="shared" si="17"/>
        <v>2.7419311333782144</v>
      </c>
      <c r="I44" s="9">
        <f t="shared" si="18"/>
        <v>3.8371572950830801</v>
      </c>
      <c r="J44" s="9">
        <f t="shared" si="19"/>
        <v>2.6689160559312244</v>
      </c>
      <c r="K44" s="11">
        <f t="shared" si="20"/>
        <v>0.37453183520599254</v>
      </c>
      <c r="L44" s="11">
        <f t="shared" si="21"/>
        <v>0.26881720430107525</v>
      </c>
      <c r="M44" s="11">
        <f t="shared" si="22"/>
        <v>0.38461538461538458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-0.28143480698754353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0.23195261506243742</v>
      </c>
      <c r="Q44" s="11">
        <f>2*'OddsRatio_working_3-way'!K44*'OddsRatio_working_3-way'!L44*'OddsRatio_working_3-way'!M44</f>
        <v>7.7446616047558411E-2</v>
      </c>
      <c r="R44" s="11">
        <f t="shared" si="23"/>
        <v>0</v>
      </c>
      <c r="S44" s="11">
        <f t="shared" si="24"/>
        <v>-0.82417884818598075</v>
      </c>
      <c r="T44" s="11">
        <f t="shared" si="25"/>
        <v>-0.27518492426910879</v>
      </c>
      <c r="U44" s="11">
        <f>'OddsRatio_working_3-way'!S44-'OddsRatio_working_3-way'!R44^2/3</f>
        <v>-0.82417884818598075</v>
      </c>
      <c r="V44" s="11">
        <f>'OddsRatio_working_3-way'!S44*'OddsRatio_working_3-way'!R44/3-2*'OddsRatio_working_3-way'!R44^3/27-'OddsRatio_working_3-way'!T44</f>
        <v>0.27518492426910879</v>
      </c>
      <c r="W44" s="11">
        <f>'OddsRatio_working_3-way'!V44^2+4*'OddsRatio_working_3-way'!U44^3/27</f>
        <v>-7.2126061890124826E-3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0.14399596238610965</v>
      </c>
      <c r="Y44" s="11">
        <f>IF('OddsRatio_working_3-way'!W44&gt;=0,IF('OddsRatio_working_3-way'!V44+SQRT('OddsRatio_working_3-way'!W44)&gt;0,0,PI()),ACOS('OddsRatio_working_3-way'!V44/(2*'OddsRatio_working_3-way'!X44)))</f>
        <v>0.29934448644647693</v>
      </c>
      <c r="Z44" s="11">
        <f>'OddsRatio_working_3-way'!X44^(1/3)*COS('OddsRatio_working_3-way'!Y44/3)</f>
        <v>0.52153626747850734</v>
      </c>
      <c r="AA44" s="11">
        <f>'OddsRatio_working_3-way'!X44^(1/3)*COS(('OddsRatio_working_3-way'!Y44+2*PI())/3)</f>
        <v>-0.30598597673220645</v>
      </c>
      <c r="AB44" s="11">
        <f>'OddsRatio_working_3-way'!X44^(1/3)*COS(('OddsRatio_working_3-way'!Y44+4*PI())/3)</f>
        <v>-0.21555029074630097</v>
      </c>
      <c r="AC44" s="11">
        <f>'OddsRatio_working_3-way'!X44^(1/3)*SIN('OddsRatio_working_3-way'!Y44/3)</f>
        <v>5.2213067648310948E-2</v>
      </c>
      <c r="AD44" s="11">
        <f>'OddsRatio_working_3-way'!X44^(1/3)*SIN(('OddsRatio_working_3-way'!Y44+2*PI())/3)</f>
        <v>0.4255571228071478</v>
      </c>
      <c r="AE44" s="11">
        <f>'OddsRatio_working_3-way'!X44^(1/3)*SIN(('OddsRatio_working_3-way'!Y44+4*PI())/3)</f>
        <v>-0.47777019045545877</v>
      </c>
      <c r="AF44" s="11">
        <f>-'OddsRatio_working_3-way'!U44/(3*'OddsRatio_working_3-way'!X44^(1/3))*COS(('OddsRatio_working_3-way'!Y44)/3)</f>
        <v>0.52153626747850734</v>
      </c>
      <c r="AG44" s="11">
        <f>-'OddsRatio_working_3-way'!U44/(3*'OddsRatio_working_3-way'!X44^(1/3))*COS(('OddsRatio_working_3-way'!Y44+2*PI())/3)</f>
        <v>-0.30598597673220645</v>
      </c>
      <c r="AH44" s="11">
        <f>-'OddsRatio_working_3-way'!U44/(3*'OddsRatio_working_3-way'!X44^(1/3))*COS(('OddsRatio_working_3-way'!Y44+4*PI())/3)</f>
        <v>-0.21555029074630097</v>
      </c>
      <c r="AI44" s="11">
        <f>'OddsRatio_working_3-way'!U44/(3*'OddsRatio_working_3-way'!X44^(1/3))*SIN(('OddsRatio_working_3-way'!Y44)/3)</f>
        <v>-5.2213067648310948E-2</v>
      </c>
      <c r="AJ44" s="11">
        <f>'OddsRatio_working_3-way'!U44/(3*'OddsRatio_working_3-way'!X44^(1/3))*SIN(('OddsRatio_working_3-way'!Y44+2*PI())/3)</f>
        <v>-0.4255571228071478</v>
      </c>
      <c r="AK44" s="11">
        <f>'OddsRatio_working_3-way'!U44/(3*'OddsRatio_working_3-way'!X44^(1/3))*SIN(('OddsRatio_working_3-way'!Y44+4*PI())/3)</f>
        <v>0.47777019045545877</v>
      </c>
      <c r="AL44" s="11">
        <f>'OddsRatio_working_3-way'!Z44+'OddsRatio_working_3-way'!AF44</f>
        <v>1.0430725349570147</v>
      </c>
      <c r="AM44" s="11">
        <f>'OddsRatio_working_3-way'!AA44+'OddsRatio_working_3-way'!AG44</f>
        <v>-0.61197195346441291</v>
      </c>
      <c r="AN44" s="11">
        <f>'OddsRatio_working_3-way'!AB44+'OddsRatio_working_3-way'!AH44</f>
        <v>-0.43110058149260194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1.0430725349570147</v>
      </c>
      <c r="AS44" s="11">
        <f>IF(('OddsRatio_working_3-way'!X44=0),IF(Q44&gt;0,-Q44^(1/3),(-Q44)^(1/3)),'OddsRatio_working_3-way'!AM44-'OddsRatio_working_3-way'!R44/3)</f>
        <v>-0.61197195346441291</v>
      </c>
      <c r="AT44" s="11">
        <f>IF(('OddsRatio_working_3-way'!X44=0),IF(Q44&gt;0,-Q44^(1/3),(-Q44)^(1/3)),'OddsRatio_working_3-way'!AN44-'OddsRatio_working_3-way'!R44/3)</f>
        <v>-0.43110058149260194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IF('True_Odds_Calculator_3-way'!A43="","",'True_Odds_Calculator_3-way'!A43)</f>
        <v>1.69</v>
      </c>
      <c r="B45" s="4">
        <f>IF('True_Odds_Calculator_3-way'!B43="","",'True_Odds_Calculator_3-way'!B43)</f>
        <v>4.38</v>
      </c>
      <c r="C45" s="4">
        <f>IF('True_Odds_Calculator_3-way'!C43="","",'True_Odds_Calculator_3-way'!C43)</f>
        <v>4.7300000000000004</v>
      </c>
      <c r="D45" s="9">
        <f t="shared" si="13"/>
        <v>0.5785667219215731</v>
      </c>
      <c r="E45" s="9">
        <f t="shared" si="14"/>
        <v>0.21890704367068198</v>
      </c>
      <c r="F45" s="9">
        <f t="shared" si="15"/>
        <v>0.20252623440774511</v>
      </c>
      <c r="G45" s="9">
        <f t="shared" si="16"/>
        <v>1.0556653945664052</v>
      </c>
      <c r="H45" s="9">
        <f t="shared" si="17"/>
        <v>1.7284091222508193</v>
      </c>
      <c r="I45" s="9">
        <f t="shared" si="18"/>
        <v>4.568149033634449</v>
      </c>
      <c r="J45" s="9">
        <f t="shared" si="19"/>
        <v>4.9376319217326916</v>
      </c>
      <c r="K45" s="11">
        <f t="shared" si="20"/>
        <v>0.59171597633136097</v>
      </c>
      <c r="L45" s="11">
        <f t="shared" si="21"/>
        <v>0.22831050228310504</v>
      </c>
      <c r="M45" s="11">
        <f t="shared" si="22"/>
        <v>0.21141649048625791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-0.24845781806597356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0.22277817754084084</v>
      </c>
      <c r="Q45" s="11">
        <f>2*'OddsRatio_working_3-way'!K45*'OddsRatio_working_3-way'!L45*'OddsRatio_working_3-way'!M45</f>
        <v>5.7122609625856621E-2</v>
      </c>
      <c r="R45" s="11">
        <f t="shared" si="23"/>
        <v>0</v>
      </c>
      <c r="S45" s="11">
        <f t="shared" si="24"/>
        <v>-0.89664386202444257</v>
      </c>
      <c r="T45" s="11">
        <f t="shared" si="25"/>
        <v>-0.22990868257036987</v>
      </c>
      <c r="U45" s="11">
        <f>'OddsRatio_working_3-way'!S45-'OddsRatio_working_3-way'!R45^2/3</f>
        <v>-0.89664386202444257</v>
      </c>
      <c r="V45" s="11">
        <f>'OddsRatio_working_3-way'!S45*'OddsRatio_working_3-way'!R45/3-2*'OddsRatio_working_3-way'!R45^3/27-'OddsRatio_working_3-way'!T45</f>
        <v>0.22990868257036987</v>
      </c>
      <c r="W45" s="11">
        <f>'OddsRatio_working_3-way'!V45^2+4*'OddsRatio_working_3-way'!U45^3/27</f>
        <v>-5.3938287872044445E-2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0.16339850840298967</v>
      </c>
      <c r="Y45" s="11">
        <f>IF('OddsRatio_working_3-way'!W45&gt;=0,IF('OddsRatio_working_3-way'!V45+SQRT('OddsRatio_working_3-way'!W45)&gt;0,0,PI()),ACOS('OddsRatio_working_3-way'!V45/(2*'OddsRatio_working_3-way'!X45)))</f>
        <v>0.79045594196047297</v>
      </c>
      <c r="Z45" s="11">
        <f>'OddsRatio_working_3-way'!X45^(1/3)*COS('OddsRatio_working_3-way'!Y45/3)</f>
        <v>0.5278326972832027</v>
      </c>
      <c r="AA45" s="11">
        <f>'OddsRatio_working_3-way'!X45^(1/3)*COS(('OddsRatio_working_3-way'!Y45+2*PI())/3)</f>
        <v>-0.38722672235429767</v>
      </c>
      <c r="AB45" s="11">
        <f>'OddsRatio_working_3-way'!X45^(1/3)*COS(('OddsRatio_working_3-way'!Y45+4*PI())/3)</f>
        <v>-0.14060597492890473</v>
      </c>
      <c r="AC45" s="11">
        <f>'OddsRatio_working_3-way'!X45^(1/3)*SIN('OddsRatio_working_3-way'!Y45/3)</f>
        <v>0.14238655491379723</v>
      </c>
      <c r="AD45" s="11">
        <f>'OddsRatio_working_3-way'!X45^(1/3)*SIN(('OddsRatio_working_3-way'!Y45+2*PI())/3)</f>
        <v>0.38592324733841643</v>
      </c>
      <c r="AE45" s="11">
        <f>'OddsRatio_working_3-way'!X45^(1/3)*SIN(('OddsRatio_working_3-way'!Y45+4*PI())/3)</f>
        <v>-0.52830980225221369</v>
      </c>
      <c r="AF45" s="11">
        <f>-'OddsRatio_working_3-way'!U45/(3*'OddsRatio_working_3-way'!X45^(1/3))*COS(('OddsRatio_working_3-way'!Y45)/3)</f>
        <v>0.52783269728320259</v>
      </c>
      <c r="AG45" s="11">
        <f>-'OddsRatio_working_3-way'!U45/(3*'OddsRatio_working_3-way'!X45^(1/3))*COS(('OddsRatio_working_3-way'!Y45+2*PI())/3)</f>
        <v>-0.38722672235429756</v>
      </c>
      <c r="AH45" s="11">
        <f>-'OddsRatio_working_3-way'!U45/(3*'OddsRatio_working_3-way'!X45^(1/3))*COS(('OddsRatio_working_3-way'!Y45+4*PI())/3)</f>
        <v>-0.1406059749289047</v>
      </c>
      <c r="AI45" s="11">
        <f>'OddsRatio_working_3-way'!U45/(3*'OddsRatio_working_3-way'!X45^(1/3))*SIN(('OddsRatio_working_3-way'!Y45)/3)</f>
        <v>-0.1423865549137972</v>
      </c>
      <c r="AJ45" s="11">
        <f>'OddsRatio_working_3-way'!U45/(3*'OddsRatio_working_3-way'!X45^(1/3))*SIN(('OddsRatio_working_3-way'!Y45+2*PI())/3)</f>
        <v>-0.38592324733841638</v>
      </c>
      <c r="AK45" s="11">
        <f>'OddsRatio_working_3-way'!U45/(3*'OddsRatio_working_3-way'!X45^(1/3))*SIN(('OddsRatio_working_3-way'!Y45+4*PI())/3)</f>
        <v>0.52830980225221358</v>
      </c>
      <c r="AL45" s="11">
        <f>'OddsRatio_working_3-way'!Z45+'OddsRatio_working_3-way'!AF45</f>
        <v>1.0556653945664052</v>
      </c>
      <c r="AM45" s="11">
        <f>'OddsRatio_working_3-way'!AA45+'OddsRatio_working_3-way'!AG45</f>
        <v>-0.77445344470859523</v>
      </c>
      <c r="AN45" s="11">
        <f>'OddsRatio_working_3-way'!AB45+'OddsRatio_working_3-way'!AH45</f>
        <v>-0.2812119498578094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1.0556653945664052</v>
      </c>
      <c r="AS45" s="11">
        <f>IF(('OddsRatio_working_3-way'!X45=0),IF(Q45&gt;0,-Q45^(1/3),(-Q45)^(1/3)),'OddsRatio_working_3-way'!AM45-'OddsRatio_working_3-way'!R45/3)</f>
        <v>-0.77445344470859523</v>
      </c>
      <c r="AT45" s="11">
        <f>IF(('OddsRatio_working_3-way'!X45=0),IF(Q45&gt;0,-Q45^(1/3),(-Q45)^(1/3)),'OddsRatio_working_3-way'!AN45-'OddsRatio_working_3-way'!R45/3)</f>
        <v>-0.2812119498578094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IF('True_Odds_Calculator_3-way'!A44="","",'True_Odds_Calculator_3-way'!A44)</f>
        <v>1.92</v>
      </c>
      <c r="B46" s="4">
        <f>IF('True_Odds_Calculator_3-way'!B44="","",'True_Odds_Calculator_3-way'!B44)</f>
        <v>3.97</v>
      </c>
      <c r="C46" s="4">
        <f>IF('True_Odds_Calculator_3-way'!C44="","",'True_Odds_Calculator_3-way'!C44)</f>
        <v>3.91</v>
      </c>
      <c r="D46" s="9">
        <f t="shared" si="13"/>
        <v>0.50944025510302393</v>
      </c>
      <c r="E46" s="9">
        <f t="shared" si="14"/>
        <v>0.24339088035755685</v>
      </c>
      <c r="F46" s="9">
        <f t="shared" si="15"/>
        <v>0.24716886453941933</v>
      </c>
      <c r="G46" s="9">
        <f t="shared" si="16"/>
        <v>1.0466725168991995</v>
      </c>
      <c r="H46" s="9">
        <f t="shared" si="17"/>
        <v>1.9629387155472635</v>
      </c>
      <c r="I46" s="9">
        <f t="shared" si="18"/>
        <v>4.1086173751906223</v>
      </c>
      <c r="J46" s="9">
        <f t="shared" si="19"/>
        <v>4.04581702417667</v>
      </c>
      <c r="K46" s="11">
        <f t="shared" si="20"/>
        <v>0.52083333333333337</v>
      </c>
      <c r="L46" s="11">
        <f t="shared" si="21"/>
        <v>0.25188916876574308</v>
      </c>
      <c r="M46" s="11">
        <f t="shared" si="22"/>
        <v>0.25575447570332482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-0.26678952437398129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0.22816047895447744</v>
      </c>
      <c r="Q46" s="11">
        <f>2*'OddsRatio_working_3-way'!K46*'OddsRatio_working_3-way'!L46*'OddsRatio_working_3-way'!M46</f>
        <v>6.7106023221905134E-2</v>
      </c>
      <c r="R46" s="11">
        <f t="shared" si="23"/>
        <v>0</v>
      </c>
      <c r="S46" s="11">
        <f t="shared" si="24"/>
        <v>-0.85520778782395412</v>
      </c>
      <c r="T46" s="11">
        <f t="shared" si="25"/>
        <v>-0.25153170230116301</v>
      </c>
      <c r="U46" s="11">
        <f>'OddsRatio_working_3-way'!S46-'OddsRatio_working_3-way'!R46^2/3</f>
        <v>-0.85520778782395412</v>
      </c>
      <c r="V46" s="11">
        <f>'OddsRatio_working_3-way'!S46*'OddsRatio_working_3-way'!R46/3-2*'OddsRatio_working_3-way'!R46^3/27-'OddsRatio_working_3-way'!T46</f>
        <v>0.25153170230116301</v>
      </c>
      <c r="W46" s="11">
        <f>'OddsRatio_working_3-way'!V46^2+4*'OddsRatio_working_3-way'!U46^3/27</f>
        <v>-2.9395829409607221E-2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0.1522038326325327</v>
      </c>
      <c r="Y46" s="11">
        <f>IF('OddsRatio_working_3-way'!W46&gt;=0,IF('OddsRatio_working_3-way'!V46+SQRT('OddsRatio_working_3-way'!W46)&gt;0,0,PI()),ACOS('OddsRatio_working_3-way'!V46/(2*'OddsRatio_working_3-way'!X46)))</f>
        <v>0.59829195499262011</v>
      </c>
      <c r="Z46" s="11">
        <f>'OddsRatio_working_3-way'!X46^(1/3)*COS('OddsRatio_working_3-way'!Y46/3)</f>
        <v>0.52333625844959986</v>
      </c>
      <c r="AA46" s="11">
        <f>'OddsRatio_working_3-way'!X46^(1/3)*COS(('OddsRatio_working_3-way'!Y46+2*PI())/3)</f>
        <v>-0.35327226341081114</v>
      </c>
      <c r="AB46" s="11">
        <f>'OddsRatio_working_3-way'!X46^(1/3)*COS(('OddsRatio_working_3-way'!Y46+4*PI())/3)</f>
        <v>-0.17006399503878891</v>
      </c>
      <c r="AC46" s="11">
        <f>'OddsRatio_working_3-way'!X46^(1/3)*SIN('OddsRatio_working_3-way'!Y46/3)</f>
        <v>0.10577534306235249</v>
      </c>
      <c r="AD46" s="11">
        <f>'OddsRatio_working_3-way'!X46^(1/3)*SIN(('OddsRatio_working_3-way'!Y46+2*PI())/3)</f>
        <v>0.40033482300767598</v>
      </c>
      <c r="AE46" s="11">
        <f>'OddsRatio_working_3-way'!X46^(1/3)*SIN(('OddsRatio_working_3-way'!Y46+4*PI())/3)</f>
        <v>-0.50611016607002823</v>
      </c>
      <c r="AF46" s="11">
        <f>-'OddsRatio_working_3-way'!U46/(3*'OddsRatio_working_3-way'!X46^(1/3))*COS(('OddsRatio_working_3-way'!Y46)/3)</f>
        <v>0.52333625844959974</v>
      </c>
      <c r="AG46" s="11">
        <f>-'OddsRatio_working_3-way'!U46/(3*'OddsRatio_working_3-way'!X46^(1/3))*COS(('OddsRatio_working_3-way'!Y46+2*PI())/3)</f>
        <v>-0.35327226341081108</v>
      </c>
      <c r="AH46" s="11">
        <f>-'OddsRatio_working_3-way'!U46/(3*'OddsRatio_working_3-way'!X46^(1/3))*COS(('OddsRatio_working_3-way'!Y46+4*PI())/3)</f>
        <v>-0.17006399503878888</v>
      </c>
      <c r="AI46" s="11">
        <f>'OddsRatio_working_3-way'!U46/(3*'OddsRatio_working_3-way'!X46^(1/3))*SIN(('OddsRatio_working_3-way'!Y46)/3)</f>
        <v>-0.10577534306235246</v>
      </c>
      <c r="AJ46" s="11">
        <f>'OddsRatio_working_3-way'!U46/(3*'OddsRatio_working_3-way'!X46^(1/3))*SIN(('OddsRatio_working_3-way'!Y46+2*PI())/3)</f>
        <v>-0.40033482300767587</v>
      </c>
      <c r="AK46" s="11">
        <f>'OddsRatio_working_3-way'!U46/(3*'OddsRatio_working_3-way'!X46^(1/3))*SIN(('OddsRatio_working_3-way'!Y46+4*PI())/3)</f>
        <v>0.50611016607002812</v>
      </c>
      <c r="AL46" s="11">
        <f>'OddsRatio_working_3-way'!Z46+'OddsRatio_working_3-way'!AF46</f>
        <v>1.0466725168991995</v>
      </c>
      <c r="AM46" s="11">
        <f>'OddsRatio_working_3-way'!AA46+'OddsRatio_working_3-way'!AG46</f>
        <v>-0.70654452682162217</v>
      </c>
      <c r="AN46" s="11">
        <f>'OddsRatio_working_3-way'!AB46+'OddsRatio_working_3-way'!AH46</f>
        <v>-0.34012799007757777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1.0466725168991995</v>
      </c>
      <c r="AS46" s="11">
        <f>IF(('OddsRatio_working_3-way'!X46=0),IF(Q46&gt;0,-Q46^(1/3),(-Q46)^(1/3)),'OddsRatio_working_3-way'!AM46-'OddsRatio_working_3-way'!R46/3)</f>
        <v>-0.70654452682162217</v>
      </c>
      <c r="AT46" s="11">
        <f>IF(('OddsRatio_working_3-way'!X46=0),IF(Q46&gt;0,-Q46^(1/3),(-Q46)^(1/3)),'OddsRatio_working_3-way'!AN46-'OddsRatio_working_3-way'!R46/3)</f>
        <v>-0.34012799007757777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IF('True_Odds_Calculator_3-way'!A45="","",'True_Odds_Calculator_3-way'!A45)</f>
        <v>1.1599999999999999</v>
      </c>
      <c r="B47" s="4">
        <f>IF('True_Odds_Calculator_3-way'!B45="","",'True_Odds_Calculator_3-way'!B45)</f>
        <v>7.81</v>
      </c>
      <c r="C47" s="4">
        <f>IF('True_Odds_Calculator_3-way'!C45="","",'True_Odds_Calculator_3-way'!C45)</f>
        <v>20.87</v>
      </c>
      <c r="D47" s="9">
        <f t="shared" si="13"/>
        <v>0.84471358198637725</v>
      </c>
      <c r="E47" s="9">
        <f t="shared" si="14"/>
        <v>0.11332213373073841</v>
      </c>
      <c r="F47" s="9">
        <f t="shared" si="15"/>
        <v>4.1964284282884255E-2</v>
      </c>
      <c r="G47" s="9">
        <f t="shared" si="16"/>
        <v>1.148957626918794</v>
      </c>
      <c r="H47" s="9">
        <f t="shared" si="17"/>
        <v>1.183833220307007</v>
      </c>
      <c r="I47" s="9">
        <f t="shared" si="18"/>
        <v>8.8244014393169863</v>
      </c>
      <c r="J47" s="9">
        <f t="shared" si="19"/>
        <v>23.829788046876438</v>
      </c>
      <c r="K47" s="11">
        <f t="shared" si="20"/>
        <v>0.86206896551724144</v>
      </c>
      <c r="L47" s="11">
        <f t="shared" si="21"/>
        <v>0.12804097311139565</v>
      </c>
      <c r="M47" s="11">
        <f t="shared" si="22"/>
        <v>4.7915668423574503E-2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-0.11450738307272645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0.14195511286245968</v>
      </c>
      <c r="Q47" s="11">
        <f>2*'OddsRatio_working_3-way'!K47*'OddsRatio_working_3-way'!L47*'OddsRatio_working_3-way'!M47</f>
        <v>1.0577877262478367E-2</v>
      </c>
      <c r="R47" s="11">
        <f t="shared" si="23"/>
        <v>0</v>
      </c>
      <c r="S47" s="11">
        <f t="shared" si="24"/>
        <v>-1.2397027078358824</v>
      </c>
      <c r="T47" s="11">
        <f t="shared" si="25"/>
        <v>-9.2377250956474102E-2</v>
      </c>
      <c r="U47" s="11">
        <f>'OddsRatio_working_3-way'!S47-'OddsRatio_working_3-way'!R47^2/3</f>
        <v>-1.2397027078358824</v>
      </c>
      <c r="V47" s="11">
        <f>'OddsRatio_working_3-way'!S47*'OddsRatio_working_3-way'!R47/3-2*'OddsRatio_working_3-way'!R47^3/27-'OddsRatio_working_3-way'!T47</f>
        <v>9.2377250956474102E-2</v>
      </c>
      <c r="W47" s="11">
        <f>'OddsRatio_working_3-way'!V47^2+4*'OddsRatio_working_3-way'!U47^3/27</f>
        <v>-0.27372614416683128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0.26564059397102069</v>
      </c>
      <c r="Y47" s="11">
        <f>IF('OddsRatio_working_3-way'!W47&gt;=0,IF('OddsRatio_working_3-way'!V47+SQRT('OddsRatio_working_3-way'!W47)&gt;0,0,PI()),ACOS('OddsRatio_working_3-way'!V47/(2*'OddsRatio_working_3-way'!X47)))</f>
        <v>1.3960316717767776</v>
      </c>
      <c r="Z47" s="11">
        <f>'OddsRatio_working_3-way'!X47^(1/3)*COS('OddsRatio_working_3-way'!Y47/3)</f>
        <v>0.574478813459397</v>
      </c>
      <c r="AA47" s="11">
        <f>'OddsRatio_working_3-way'!X47^(1/3)*COS(('OddsRatio_working_3-way'!Y47+2*PI())/3)</f>
        <v>-0.53705182960671072</v>
      </c>
      <c r="AB47" s="11">
        <f>'OddsRatio_working_3-way'!X47^(1/3)*COS(('OddsRatio_working_3-way'!Y47+4*PI())/3)</f>
        <v>-3.7426983852686502E-2</v>
      </c>
      <c r="AC47" s="11">
        <f>'OddsRatio_working_3-way'!X47^(1/3)*SIN('OddsRatio_working_3-way'!Y47/3)</f>
        <v>0.28845853918991127</v>
      </c>
      <c r="AD47" s="11">
        <f>'OddsRatio_working_3-way'!X47^(1/3)*SIN(('OddsRatio_working_3-way'!Y47+2*PI())/3)</f>
        <v>0.35328397679682394</v>
      </c>
      <c r="AE47" s="11">
        <f>'OddsRatio_working_3-way'!X47^(1/3)*SIN(('OddsRatio_working_3-way'!Y47+4*PI())/3)</f>
        <v>-0.64174251598673515</v>
      </c>
      <c r="AF47" s="11">
        <f>-'OddsRatio_working_3-way'!U47/(3*'OddsRatio_working_3-way'!X47^(1/3))*COS(('OddsRatio_working_3-way'!Y47)/3)</f>
        <v>0.57447881345939689</v>
      </c>
      <c r="AG47" s="11">
        <f>-'OddsRatio_working_3-way'!U47/(3*'OddsRatio_working_3-way'!X47^(1/3))*COS(('OddsRatio_working_3-way'!Y47+2*PI())/3)</f>
        <v>-0.53705182960671061</v>
      </c>
      <c r="AH47" s="11">
        <f>-'OddsRatio_working_3-way'!U47/(3*'OddsRatio_working_3-way'!X47^(1/3))*COS(('OddsRatio_working_3-way'!Y47+4*PI())/3)</f>
        <v>-3.7426983852686495E-2</v>
      </c>
      <c r="AI47" s="11">
        <f>'OddsRatio_working_3-way'!U47/(3*'OddsRatio_working_3-way'!X47^(1/3))*SIN(('OddsRatio_working_3-way'!Y47)/3)</f>
        <v>-0.28845853918991121</v>
      </c>
      <c r="AJ47" s="11">
        <f>'OddsRatio_working_3-way'!U47/(3*'OddsRatio_working_3-way'!X47^(1/3))*SIN(('OddsRatio_working_3-way'!Y47+2*PI())/3)</f>
        <v>-0.35328397679682388</v>
      </c>
      <c r="AK47" s="11">
        <f>'OddsRatio_working_3-way'!U47/(3*'OddsRatio_working_3-way'!X47^(1/3))*SIN(('OddsRatio_working_3-way'!Y47+4*PI())/3)</f>
        <v>0.64174251598673504</v>
      </c>
      <c r="AL47" s="11">
        <f>'OddsRatio_working_3-way'!Z47+'OddsRatio_working_3-way'!AF47</f>
        <v>1.148957626918794</v>
      </c>
      <c r="AM47" s="11">
        <f>'OddsRatio_working_3-way'!AA47+'OddsRatio_working_3-way'!AG47</f>
        <v>-1.0741036592134212</v>
      </c>
      <c r="AN47" s="11">
        <f>'OddsRatio_working_3-way'!AB47+'OddsRatio_working_3-way'!AH47</f>
        <v>-7.4853967705373003E-2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1.148957626918794</v>
      </c>
      <c r="AS47" s="11">
        <f>IF(('OddsRatio_working_3-way'!X47=0),IF(Q47&gt;0,-Q47^(1/3),(-Q47)^(1/3)),'OddsRatio_working_3-way'!AM47-'OddsRatio_working_3-way'!R47/3)</f>
        <v>-1.0741036592134212</v>
      </c>
      <c r="AT47" s="11">
        <f>IF(('OddsRatio_working_3-way'!X47=0),IF(Q47&gt;0,-Q47^(1/3),(-Q47)^(1/3)),'OddsRatio_working_3-way'!AN47-'OddsRatio_working_3-way'!R47/3)</f>
        <v>-7.4853967705373003E-2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IF('True_Odds_Calculator_3-way'!A46="","",'True_Odds_Calculator_3-way'!A46)</f>
        <v>1.78</v>
      </c>
      <c r="B48" s="4">
        <f>IF('True_Odds_Calculator_3-way'!B46="","",'True_Odds_Calculator_3-way'!B46)</f>
        <v>3.89</v>
      </c>
      <c r="C48" s="4">
        <f>IF('True_Odds_Calculator_3-way'!C46="","",'True_Odds_Calculator_3-way'!C46)</f>
        <v>4.71</v>
      </c>
      <c r="D48" s="9">
        <f t="shared" si="13"/>
        <v>0.54897033956164387</v>
      </c>
      <c r="E48" s="9">
        <f t="shared" si="14"/>
        <v>0.24727357176635531</v>
      </c>
      <c r="F48" s="9">
        <f t="shared" si="15"/>
        <v>0.20375608867200071</v>
      </c>
      <c r="G48" s="9">
        <f t="shared" si="16"/>
        <v>1.0533231264732439</v>
      </c>
      <c r="H48" s="9">
        <f t="shared" si="17"/>
        <v>1.82159203864913</v>
      </c>
      <c r="I48" s="9">
        <f t="shared" si="18"/>
        <v>4.0441038355076753</v>
      </c>
      <c r="J48" s="9">
        <f t="shared" si="19"/>
        <v>4.9078287992157348</v>
      </c>
      <c r="K48" s="11">
        <f t="shared" si="20"/>
        <v>0.5617977528089888</v>
      </c>
      <c r="L48" s="11">
        <f t="shared" si="21"/>
        <v>0.25706940874035988</v>
      </c>
      <c r="M48" s="11">
        <f t="shared" si="22"/>
        <v>0.21231422505307856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-0.25643414024513289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0.22629025459861352</v>
      </c>
      <c r="Q48" s="11">
        <f>2*'OddsRatio_working_3-way'!K48*'OddsRatio_working_3-way'!L48*'OddsRatio_working_3-way'!M48</f>
        <v>6.1325272248946766E-2</v>
      </c>
      <c r="R48" s="11">
        <f t="shared" si="23"/>
        <v>0</v>
      </c>
      <c r="S48" s="11">
        <f t="shared" si="24"/>
        <v>-0.88244979542231017</v>
      </c>
      <c r="T48" s="11">
        <f t="shared" si="25"/>
        <v>-0.23914628602230634</v>
      </c>
      <c r="U48" s="11">
        <f>'OddsRatio_working_3-way'!S48-'OddsRatio_working_3-way'!R48^2/3</f>
        <v>-0.88244979542231017</v>
      </c>
      <c r="V48" s="11">
        <f>'OddsRatio_working_3-way'!S48*'OddsRatio_working_3-way'!R48/3-2*'OddsRatio_working_3-way'!R48^3/27-'OddsRatio_working_3-way'!T48</f>
        <v>0.23914628602230634</v>
      </c>
      <c r="W48" s="11">
        <f>'OddsRatio_working_3-way'!V48^2+4*'OddsRatio_working_3-way'!U48^3/27</f>
        <v>-4.4613383271551441E-2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0.15953395358811098</v>
      </c>
      <c r="Y48" s="11">
        <f>IF('OddsRatio_working_3-way'!W48&gt;=0,IF('OddsRatio_working_3-way'!V48+SQRT('OddsRatio_working_3-way'!W48)&gt;0,0,PI()),ACOS('OddsRatio_working_3-way'!V48/(2*'OddsRatio_working_3-way'!X48)))</f>
        <v>0.72346670401815905</v>
      </c>
      <c r="Z48" s="11">
        <f>'OddsRatio_working_3-way'!X48^(1/3)*COS('OddsRatio_working_3-way'!Y48/3)</f>
        <v>0.52666156323662194</v>
      </c>
      <c r="AA48" s="11">
        <f>'OddsRatio_working_3-way'!X48^(1/3)*COS(('OddsRatio_working_3-way'!Y48+2*PI())/3)</f>
        <v>-0.37550540982115266</v>
      </c>
      <c r="AB48" s="11">
        <f>'OddsRatio_working_3-way'!X48^(1/3)*COS(('OddsRatio_working_3-way'!Y48+4*PI())/3)</f>
        <v>-0.1511561534154692</v>
      </c>
      <c r="AC48" s="11">
        <f>'OddsRatio_working_3-way'!X48^(1/3)*SIN('OddsRatio_working_3-way'!Y48/3)</f>
        <v>0.12952810357831362</v>
      </c>
      <c r="AD48" s="11">
        <f>'OddsRatio_working_3-way'!X48^(1/3)*SIN(('OddsRatio_working_3-way'!Y48+2*PI())/3)</f>
        <v>0.39133824117058241</v>
      </c>
      <c r="AE48" s="11">
        <f>'OddsRatio_working_3-way'!X48^(1/3)*SIN(('OddsRatio_working_3-way'!Y48+4*PI())/3)</f>
        <v>-0.52086634474889604</v>
      </c>
      <c r="AF48" s="11">
        <f>-'OddsRatio_working_3-way'!U48/(3*'OddsRatio_working_3-way'!X48^(1/3))*COS(('OddsRatio_working_3-way'!Y48)/3)</f>
        <v>0.52666156323662194</v>
      </c>
      <c r="AG48" s="11">
        <f>-'OddsRatio_working_3-way'!U48/(3*'OddsRatio_working_3-way'!X48^(1/3))*COS(('OddsRatio_working_3-way'!Y48+2*PI())/3)</f>
        <v>-0.37550540982115266</v>
      </c>
      <c r="AH48" s="11">
        <f>-'OddsRatio_working_3-way'!U48/(3*'OddsRatio_working_3-way'!X48^(1/3))*COS(('OddsRatio_working_3-way'!Y48+4*PI())/3)</f>
        <v>-0.1511561534154692</v>
      </c>
      <c r="AI48" s="11">
        <f>'OddsRatio_working_3-way'!U48/(3*'OddsRatio_working_3-way'!X48^(1/3))*SIN(('OddsRatio_working_3-way'!Y48)/3)</f>
        <v>-0.12952810357831362</v>
      </c>
      <c r="AJ48" s="11">
        <f>'OddsRatio_working_3-way'!U48/(3*'OddsRatio_working_3-way'!X48^(1/3))*SIN(('OddsRatio_working_3-way'!Y48+2*PI())/3)</f>
        <v>-0.39133824117058241</v>
      </c>
      <c r="AK48" s="11">
        <f>'OddsRatio_working_3-way'!U48/(3*'OddsRatio_working_3-way'!X48^(1/3))*SIN(('OddsRatio_working_3-way'!Y48+4*PI())/3)</f>
        <v>0.52086634474889604</v>
      </c>
      <c r="AL48" s="11">
        <f>'OddsRatio_working_3-way'!Z48+'OddsRatio_working_3-way'!AF48</f>
        <v>1.0533231264732439</v>
      </c>
      <c r="AM48" s="11">
        <f>'OddsRatio_working_3-way'!AA48+'OddsRatio_working_3-way'!AG48</f>
        <v>-0.75101081964230532</v>
      </c>
      <c r="AN48" s="11">
        <f>'OddsRatio_working_3-way'!AB48+'OddsRatio_working_3-way'!AH48</f>
        <v>-0.3023123068309384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1.0533231264732439</v>
      </c>
      <c r="AS48" s="11">
        <f>IF(('OddsRatio_working_3-way'!X48=0),IF(Q48&gt;0,-Q48^(1/3),(-Q48)^(1/3)),'OddsRatio_working_3-way'!AM48-'OddsRatio_working_3-way'!R48/3)</f>
        <v>-0.75101081964230532</v>
      </c>
      <c r="AT48" s="11">
        <f>IF(('OddsRatio_working_3-way'!X48=0),IF(Q48&gt;0,-Q48^(1/3),(-Q48)^(1/3)),'OddsRatio_working_3-way'!AN48-'OddsRatio_working_3-way'!R48/3)</f>
        <v>-0.3023123068309384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IF('True_Odds_Calculator_3-way'!A47="","",'True_Odds_Calculator_3-way'!A47)</f>
        <v>4.49</v>
      </c>
      <c r="B49" s="4">
        <f>IF('True_Odds_Calculator_3-way'!B47="","",'True_Odds_Calculator_3-way'!B47)</f>
        <v>3.57</v>
      </c>
      <c r="C49" s="4">
        <f>IF('True_Odds_Calculator_3-way'!C47="","",'True_Odds_Calculator_3-way'!C47)</f>
        <v>1.9</v>
      </c>
      <c r="D49" s="9">
        <f t="shared" si="13"/>
        <v>0.21468524594803229</v>
      </c>
      <c r="E49" s="9">
        <f t="shared" si="14"/>
        <v>0.27073123239064634</v>
      </c>
      <c r="F49" s="9">
        <f t="shared" si="15"/>
        <v>0.5145835216613216</v>
      </c>
      <c r="G49" s="9">
        <f t="shared" si="16"/>
        <v>1.0481323631531123</v>
      </c>
      <c r="H49" s="9">
        <f t="shared" si="17"/>
        <v>4.6579819474043624</v>
      </c>
      <c r="I49" s="9">
        <f t="shared" si="18"/>
        <v>3.693700173303498</v>
      </c>
      <c r="J49" s="9">
        <f t="shared" si="19"/>
        <v>1.9433191268378007</v>
      </c>
      <c r="K49" s="11">
        <f t="shared" si="20"/>
        <v>0.22271714922048996</v>
      </c>
      <c r="L49" s="11">
        <f t="shared" si="21"/>
        <v>0.28011204481792717</v>
      </c>
      <c r="M49" s="11">
        <f t="shared" si="22"/>
        <v>0.52631578947368418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-0.26505310833746243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0.22852887491885748</v>
      </c>
      <c r="Q49" s="11">
        <f>2*'OddsRatio_working_3-way'!K49*'OddsRatio_working_3-way'!L49*'OddsRatio_working_3-way'!M49</f>
        <v>6.5669216930706167E-2</v>
      </c>
      <c r="R49" s="11">
        <f t="shared" si="23"/>
        <v>0</v>
      </c>
      <c r="S49" s="11">
        <f t="shared" si="24"/>
        <v>-0.8622003203520151</v>
      </c>
      <c r="T49" s="11">
        <f t="shared" si="25"/>
        <v>-0.24775871274483191</v>
      </c>
      <c r="U49" s="11">
        <f>'OddsRatio_working_3-way'!S49-'OddsRatio_working_3-way'!R49^2/3</f>
        <v>-0.8622003203520151</v>
      </c>
      <c r="V49" s="11">
        <f>'OddsRatio_working_3-way'!S49*'OddsRatio_working_3-way'!R49/3-2*'OddsRatio_working_3-way'!R49^3/27-'OddsRatio_working_3-way'!T49</f>
        <v>0.24775871274483191</v>
      </c>
      <c r="W49" s="11">
        <f>'OddsRatio_working_3-way'!V49^2+4*'OddsRatio_working_3-way'!U49^3/27</f>
        <v>-3.3571260597780032E-2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0.15407436543659378</v>
      </c>
      <c r="Y49" s="11">
        <f>IF('OddsRatio_working_3-way'!W49&gt;=0,IF('OddsRatio_working_3-way'!V49+SQRT('OddsRatio_working_3-way'!W49)&gt;0,0,PI()),ACOS('OddsRatio_working_3-way'!V49/(2*'OddsRatio_working_3-way'!X49)))</f>
        <v>0.63676556576627918</v>
      </c>
      <c r="Z49" s="11">
        <f>'OddsRatio_working_3-way'!X49^(1/3)*COS('OddsRatio_working_3-way'!Y49/3)</f>
        <v>0.52406618157655627</v>
      </c>
      <c r="AA49" s="11">
        <f>'OddsRatio_working_3-way'!X49^(1/3)*COS(('OddsRatio_working_3-way'!Y49+2*PI())/3)</f>
        <v>-0.35983931801246782</v>
      </c>
      <c r="AB49" s="11">
        <f>'OddsRatio_working_3-way'!X49^(1/3)*COS(('OddsRatio_working_3-way'!Y49+4*PI())/3)</f>
        <v>-0.16422686356408855</v>
      </c>
      <c r="AC49" s="11">
        <f>'OddsRatio_working_3-way'!X49^(1/3)*SIN('OddsRatio_working_3-way'!Y49/3)</f>
        <v>0.11293690323261545</v>
      </c>
      <c r="AD49" s="11">
        <f>'OddsRatio_working_3-way'!X49^(1/3)*SIN(('OddsRatio_working_3-way'!Y49+2*PI())/3)</f>
        <v>0.39738617489329847</v>
      </c>
      <c r="AE49" s="11">
        <f>'OddsRatio_working_3-way'!X49^(1/3)*SIN(('OddsRatio_working_3-way'!Y49+4*PI())/3)</f>
        <v>-0.51032307812591371</v>
      </c>
      <c r="AF49" s="11">
        <f>-'OddsRatio_working_3-way'!U49/(3*'OddsRatio_working_3-way'!X49^(1/3))*COS(('OddsRatio_working_3-way'!Y49)/3)</f>
        <v>0.52406618157655616</v>
      </c>
      <c r="AG49" s="11">
        <f>-'OddsRatio_working_3-way'!U49/(3*'OddsRatio_working_3-way'!X49^(1/3))*COS(('OddsRatio_working_3-way'!Y49+2*PI())/3)</f>
        <v>-0.35983931801246777</v>
      </c>
      <c r="AH49" s="11">
        <f>-'OddsRatio_working_3-way'!U49/(3*'OddsRatio_working_3-way'!X49^(1/3))*COS(('OddsRatio_working_3-way'!Y49+4*PI())/3)</f>
        <v>-0.16422686356408853</v>
      </c>
      <c r="AI49" s="11">
        <f>'OddsRatio_working_3-way'!U49/(3*'OddsRatio_working_3-way'!X49^(1/3))*SIN(('OddsRatio_working_3-way'!Y49)/3)</f>
        <v>-0.11293690323261542</v>
      </c>
      <c r="AJ49" s="11">
        <f>'OddsRatio_working_3-way'!U49/(3*'OddsRatio_working_3-way'!X49^(1/3))*SIN(('OddsRatio_working_3-way'!Y49+2*PI())/3)</f>
        <v>-0.39738617489329842</v>
      </c>
      <c r="AK49" s="11">
        <f>'OddsRatio_working_3-way'!U49/(3*'OddsRatio_working_3-way'!X49^(1/3))*SIN(('OddsRatio_working_3-way'!Y49+4*PI())/3)</f>
        <v>0.5103230781259136</v>
      </c>
      <c r="AL49" s="11">
        <f>'OddsRatio_working_3-way'!Z49+'OddsRatio_working_3-way'!AF49</f>
        <v>1.0481323631531123</v>
      </c>
      <c r="AM49" s="11">
        <f>'OddsRatio_working_3-way'!AA49+'OddsRatio_working_3-way'!AG49</f>
        <v>-0.71967863602493565</v>
      </c>
      <c r="AN49" s="11">
        <f>'OddsRatio_working_3-way'!AB49+'OddsRatio_working_3-way'!AH49</f>
        <v>-0.32845372712817711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1.0481323631531123</v>
      </c>
      <c r="AS49" s="11">
        <f>IF(('OddsRatio_working_3-way'!X49=0),IF(Q49&gt;0,-Q49^(1/3),(-Q49)^(1/3)),'OddsRatio_working_3-way'!AM49-'OddsRatio_working_3-way'!R49/3)</f>
        <v>-0.71967863602493565</v>
      </c>
      <c r="AT49" s="11">
        <f>IF(('OddsRatio_working_3-way'!X49=0),IF(Q49&gt;0,-Q49^(1/3),(-Q49)^(1/3)),'OddsRatio_working_3-way'!AN49-'OddsRatio_working_3-way'!R49/3)</f>
        <v>-0.32845372712817711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IF('True_Odds_Calculator_3-way'!A48="","",'True_Odds_Calculator_3-way'!A48)</f>
        <v>2.37</v>
      </c>
      <c r="B50" s="4">
        <f>IF('True_Odds_Calculator_3-way'!B48="","",'True_Odds_Calculator_3-way'!B48)</f>
        <v>3.28</v>
      </c>
      <c r="C50" s="4">
        <f>IF('True_Odds_Calculator_3-way'!C48="","",'True_Odds_Calculator_3-way'!C48)</f>
        <v>3.32</v>
      </c>
      <c r="D50" s="9">
        <f t="shared" si="13"/>
        <v>0.41165015946500355</v>
      </c>
      <c r="E50" s="9">
        <f t="shared" si="14"/>
        <v>0.29598047936833977</v>
      </c>
      <c r="F50" s="9">
        <f t="shared" si="15"/>
        <v>0.29236936116665674</v>
      </c>
      <c r="G50" s="9">
        <f t="shared" si="16"/>
        <v>1.0432461362455092</v>
      </c>
      <c r="H50" s="9">
        <f t="shared" si="17"/>
        <v>2.4292472066563477</v>
      </c>
      <c r="I50" s="9">
        <f t="shared" si="18"/>
        <v>3.3786011906397611</v>
      </c>
      <c r="J50" s="9">
        <f t="shared" si="19"/>
        <v>3.4203310360895811</v>
      </c>
      <c r="K50" s="11">
        <f t="shared" si="20"/>
        <v>0.42194092827004215</v>
      </c>
      <c r="L50" s="11">
        <f t="shared" si="21"/>
        <v>0.3048780487804878</v>
      </c>
      <c r="M50" s="11">
        <f t="shared" si="22"/>
        <v>0.30120481927710846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-0.28079096255351765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0.23132046556091607</v>
      </c>
      <c r="Q50" s="11">
        <f>2*'OddsRatio_working_3-way'!K50*'OddsRatio_working_3-way'!L50*'OddsRatio_working_3-way'!M50</f>
        <v>7.7494293320239896E-2</v>
      </c>
      <c r="R50" s="11">
        <f t="shared" si="23"/>
        <v>0</v>
      </c>
      <c r="S50" s="11">
        <f t="shared" si="24"/>
        <v>-0.82381734603309142</v>
      </c>
      <c r="T50" s="11">
        <f t="shared" si="25"/>
        <v>-0.27598571056384974</v>
      </c>
      <c r="U50" s="11">
        <f>'OddsRatio_working_3-way'!S50-'OddsRatio_working_3-way'!R50^2/3</f>
        <v>-0.82381734603309142</v>
      </c>
      <c r="V50" s="11">
        <f>'OddsRatio_working_3-way'!S50*'OddsRatio_working_3-way'!R50/3-2*'OddsRatio_working_3-way'!R50^3/27-'OddsRatio_working_3-way'!T50</f>
        <v>0.27598571056384974</v>
      </c>
      <c r="W50" s="11">
        <f>'OddsRatio_working_3-way'!V50^2+4*'OddsRatio_working_3-way'!U50^3/27</f>
        <v>-6.6621473403341985E-3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0.14390123329541624</v>
      </c>
      <c r="Y50" s="11">
        <f>IF('OddsRatio_working_3-way'!W50&gt;=0,IF('OddsRatio_working_3-way'!V50+SQRT('OddsRatio_working_3-way'!W50)&gt;0,0,PI()),ACOS('OddsRatio_working_3-way'!V50/(2*'OddsRatio_working_3-way'!X50)))</f>
        <v>0.28755051462745884</v>
      </c>
      <c r="Z50" s="11">
        <f>'OddsRatio_working_3-way'!X50^(1/3)*COS('OddsRatio_working_3-way'!Y50/3)</f>
        <v>0.52162306812275461</v>
      </c>
      <c r="AA50" s="11">
        <f>'OddsRatio_working_3-way'!X50^(1/3)*COS(('OddsRatio_working_3-way'!Y50+2*PI())/3)</f>
        <v>-0.30424386775329348</v>
      </c>
      <c r="AB50" s="11">
        <f>'OddsRatio_working_3-way'!X50^(1/3)*COS(('OddsRatio_working_3-way'!Y50+4*PI())/3)</f>
        <v>-0.21737920036946123</v>
      </c>
      <c r="AC50" s="11">
        <f>'OddsRatio_working_3-way'!X50^(1/3)*SIN('OddsRatio_working_3-way'!Y50/3)</f>
        <v>5.0151339097122952E-2</v>
      </c>
      <c r="AD50" s="11">
        <f>'OddsRatio_working_3-way'!X50^(1/3)*SIN(('OddsRatio_working_3-way'!Y50+2*PI())/3)</f>
        <v>0.42666315864572485</v>
      </c>
      <c r="AE50" s="11">
        <f>'OddsRatio_working_3-way'!X50^(1/3)*SIN(('OddsRatio_working_3-way'!Y50+4*PI())/3)</f>
        <v>-0.47681449774284773</v>
      </c>
      <c r="AF50" s="11">
        <f>-'OddsRatio_working_3-way'!U50/(3*'OddsRatio_working_3-way'!X50^(1/3))*COS(('OddsRatio_working_3-way'!Y50)/3)</f>
        <v>0.52162306812275461</v>
      </c>
      <c r="AG50" s="11">
        <f>-'OddsRatio_working_3-way'!U50/(3*'OddsRatio_working_3-way'!X50^(1/3))*COS(('OddsRatio_working_3-way'!Y50+2*PI())/3)</f>
        <v>-0.30424386775329348</v>
      </c>
      <c r="AH50" s="11">
        <f>-'OddsRatio_working_3-way'!U50/(3*'OddsRatio_working_3-way'!X50^(1/3))*COS(('OddsRatio_working_3-way'!Y50+4*PI())/3)</f>
        <v>-0.21737920036946123</v>
      </c>
      <c r="AI50" s="11">
        <f>'OddsRatio_working_3-way'!U50/(3*'OddsRatio_working_3-way'!X50^(1/3))*SIN(('OddsRatio_working_3-way'!Y50)/3)</f>
        <v>-5.0151339097122952E-2</v>
      </c>
      <c r="AJ50" s="11">
        <f>'OddsRatio_working_3-way'!U50/(3*'OddsRatio_working_3-way'!X50^(1/3))*SIN(('OddsRatio_working_3-way'!Y50+2*PI())/3)</f>
        <v>-0.42666315864572485</v>
      </c>
      <c r="AK50" s="11">
        <f>'OddsRatio_working_3-way'!U50/(3*'OddsRatio_working_3-way'!X50^(1/3))*SIN(('OddsRatio_working_3-way'!Y50+4*PI())/3)</f>
        <v>0.47681449774284773</v>
      </c>
      <c r="AL50" s="11">
        <f>'OddsRatio_working_3-way'!Z50+'OddsRatio_working_3-way'!AF50</f>
        <v>1.0432461362455092</v>
      </c>
      <c r="AM50" s="11">
        <f>'OddsRatio_working_3-way'!AA50+'OddsRatio_working_3-way'!AG50</f>
        <v>-0.60848773550658697</v>
      </c>
      <c r="AN50" s="11">
        <f>'OddsRatio_working_3-way'!AB50+'OddsRatio_working_3-way'!AH50</f>
        <v>-0.43475840073892247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1.0432461362455092</v>
      </c>
      <c r="AS50" s="11">
        <f>IF(('OddsRatio_working_3-way'!X50=0),IF(Q50&gt;0,-Q50^(1/3),(-Q50)^(1/3)),'OddsRatio_working_3-way'!AM50-'OddsRatio_working_3-way'!R50/3)</f>
        <v>-0.60848773550658697</v>
      </c>
      <c r="AT50" s="11">
        <f>IF(('OddsRatio_working_3-way'!X50=0),IF(Q50&gt;0,-Q50^(1/3),(-Q50)^(1/3)),'OddsRatio_working_3-way'!AN50-'OddsRatio_working_3-way'!R50/3)</f>
        <v>-0.43475840073892247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IF('True_Odds_Calculator_3-way'!A49="","",'True_Odds_Calculator_3-way'!A49)</f>
        <v>3.41</v>
      </c>
      <c r="B51" s="4">
        <f>IF('True_Odds_Calculator_3-way'!B49="","",'True_Odds_Calculator_3-way'!B49)</f>
        <v>3.31</v>
      </c>
      <c r="C51" s="4">
        <f>IF('True_Odds_Calculator_3-way'!C49="","",'True_Odds_Calculator_3-way'!C49)</f>
        <v>2.31</v>
      </c>
      <c r="D51" s="9">
        <f t="shared" si="13"/>
        <v>0.28444614215228931</v>
      </c>
      <c r="E51" s="9">
        <f t="shared" si="14"/>
        <v>0.29315007010207633</v>
      </c>
      <c r="F51" s="9">
        <f t="shared" si="15"/>
        <v>0.42240378774563442</v>
      </c>
      <c r="G51" s="9">
        <f t="shared" si="16"/>
        <v>1.0438190942335526</v>
      </c>
      <c r="H51" s="9">
        <f t="shared" si="17"/>
        <v>3.515604017102862</v>
      </c>
      <c r="I51" s="9">
        <f t="shared" si="18"/>
        <v>3.4112221076795066</v>
      </c>
      <c r="J51" s="9">
        <f t="shared" si="19"/>
        <v>2.3674030134459541</v>
      </c>
      <c r="K51" s="11">
        <f t="shared" si="20"/>
        <v>0.29325513196480935</v>
      </c>
      <c r="L51" s="11">
        <f t="shared" si="21"/>
        <v>0.30211480362537763</v>
      </c>
      <c r="M51" s="11">
        <f t="shared" si="22"/>
        <v>0.4329004329004329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-0.27970869399580056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0.23127194854210653</v>
      </c>
      <c r="Q51" s="11">
        <f>2*'OddsRatio_working_3-way'!K51*'OddsRatio_working_3-way'!L51*'OddsRatio_working_3-way'!M51</f>
        <v>7.6707113944313926E-2</v>
      </c>
      <c r="R51" s="11">
        <f t="shared" si="23"/>
        <v>0</v>
      </c>
      <c r="S51" s="11">
        <f t="shared" si="24"/>
        <v>-0.82683146254144946</v>
      </c>
      <c r="T51" s="11">
        <f t="shared" si="25"/>
        <v>-0.27423929105852385</v>
      </c>
      <c r="U51" s="11">
        <f>'OddsRatio_working_3-way'!S51-'OddsRatio_working_3-way'!R51^2/3</f>
        <v>-0.82683146254144946</v>
      </c>
      <c r="V51" s="11">
        <f>'OddsRatio_working_3-way'!S51*'OddsRatio_working_3-way'!R51/3-2*'OddsRatio_working_3-way'!R51^3/27-'OddsRatio_working_3-way'!T51</f>
        <v>0.27423929105852385</v>
      </c>
      <c r="W51" s="11">
        <f>'OddsRatio_working_3-way'!V51^2+4*'OddsRatio_working_3-way'!U51^3/27</f>
        <v>-8.5355594621242259E-3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0.14469169656756914</v>
      </c>
      <c r="Y51" s="11">
        <f>IF('OddsRatio_working_3-way'!W51&gt;=0,IF('OddsRatio_working_3-way'!V51+SQRT('OddsRatio_working_3-way'!W51)&gt;0,0,PI()),ACOS('OddsRatio_working_3-way'!V51/(2*'OddsRatio_working_3-way'!X51)))</f>
        <v>0.32494687676103173</v>
      </c>
      <c r="Z51" s="11">
        <f>'OddsRatio_working_3-way'!X51^(1/3)*COS('OddsRatio_working_3-way'!Y51/3)</f>
        <v>0.5219095471167764</v>
      </c>
      <c r="AA51" s="11">
        <f>'OddsRatio_working_3-way'!X51^(1/3)*COS(('OddsRatio_working_3-way'!Y51+2*PI())/3)</f>
        <v>-0.31010438298342258</v>
      </c>
      <c r="AB51" s="11">
        <f>'OddsRatio_working_3-way'!X51^(1/3)*COS(('OddsRatio_working_3-way'!Y51+4*PI())/3)</f>
        <v>-0.21180516413335393</v>
      </c>
      <c r="AC51" s="11">
        <f>'OddsRatio_working_3-way'!X51^(1/3)*SIN('OddsRatio_working_3-way'!Y51/3)</f>
        <v>5.6753080464217141E-2</v>
      </c>
      <c r="AD51" s="11">
        <f>'OddsRatio_working_3-way'!X51^(1/3)*SIN(('OddsRatio_working_3-way'!Y51+2*PI())/3)</f>
        <v>0.4236103860486512</v>
      </c>
      <c r="AE51" s="11">
        <f>'OddsRatio_working_3-way'!X51^(1/3)*SIN(('OddsRatio_working_3-way'!Y51+4*PI())/3)</f>
        <v>-0.48036346651286832</v>
      </c>
      <c r="AF51" s="11">
        <f>-'OddsRatio_working_3-way'!U51/(3*'OddsRatio_working_3-way'!X51^(1/3))*COS(('OddsRatio_working_3-way'!Y51)/3)</f>
        <v>0.52190954711677628</v>
      </c>
      <c r="AG51" s="11">
        <f>-'OddsRatio_working_3-way'!U51/(3*'OddsRatio_working_3-way'!X51^(1/3))*COS(('OddsRatio_working_3-way'!Y51+2*PI())/3)</f>
        <v>-0.31010438298342252</v>
      </c>
      <c r="AH51" s="11">
        <f>-'OddsRatio_working_3-way'!U51/(3*'OddsRatio_working_3-way'!X51^(1/3))*COS(('OddsRatio_working_3-way'!Y51+4*PI())/3)</f>
        <v>-0.21180516413335387</v>
      </c>
      <c r="AI51" s="11">
        <f>'OddsRatio_working_3-way'!U51/(3*'OddsRatio_working_3-way'!X51^(1/3))*SIN(('OddsRatio_working_3-way'!Y51)/3)</f>
        <v>-5.6753080464217127E-2</v>
      </c>
      <c r="AJ51" s="11">
        <f>'OddsRatio_working_3-way'!U51/(3*'OddsRatio_working_3-way'!X51^(1/3))*SIN(('OddsRatio_working_3-way'!Y51+2*PI())/3)</f>
        <v>-0.42361038604865109</v>
      </c>
      <c r="AK51" s="11">
        <f>'OddsRatio_working_3-way'!U51/(3*'OddsRatio_working_3-way'!X51^(1/3))*SIN(('OddsRatio_working_3-way'!Y51+4*PI())/3)</f>
        <v>0.48036346651286821</v>
      </c>
      <c r="AL51" s="11">
        <f>'OddsRatio_working_3-way'!Z51+'OddsRatio_working_3-way'!AF51</f>
        <v>1.0438190942335526</v>
      </c>
      <c r="AM51" s="11">
        <f>'OddsRatio_working_3-way'!AA51+'OddsRatio_working_3-way'!AG51</f>
        <v>-0.62020876596684515</v>
      </c>
      <c r="AN51" s="11">
        <f>'OddsRatio_working_3-way'!AB51+'OddsRatio_working_3-way'!AH51</f>
        <v>-0.4236103282667078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1.0438190942335526</v>
      </c>
      <c r="AS51" s="11">
        <f>IF(('OddsRatio_working_3-way'!X51=0),IF(Q51&gt;0,-Q51^(1/3),(-Q51)^(1/3)),'OddsRatio_working_3-way'!AM51-'OddsRatio_working_3-way'!R51/3)</f>
        <v>-0.62020876596684515</v>
      </c>
      <c r="AT51" s="11">
        <f>IF(('OddsRatio_working_3-way'!X51=0),IF(Q51&gt;0,-Q51^(1/3),(-Q51)^(1/3)),'OddsRatio_working_3-way'!AN51-'OddsRatio_working_3-way'!R51/3)</f>
        <v>-0.4236103282667078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IF('True_Odds_Calculator_3-way'!A50="","",'True_Odds_Calculator_3-way'!A50)</f>
        <v>1.9</v>
      </c>
      <c r="B52" s="4">
        <f>IF('True_Odds_Calculator_3-way'!B50="","",'True_Odds_Calculator_3-way'!B50)</f>
        <v>3.37</v>
      </c>
      <c r="C52" s="4">
        <f>IF('True_Odds_Calculator_3-way'!C50="","",'True_Odds_Calculator_3-way'!C50)</f>
        <v>4.8499999999999996</v>
      </c>
      <c r="D52" s="9">
        <f t="shared" si="13"/>
        <v>0.51450153778079777</v>
      </c>
      <c r="E52" s="9">
        <f t="shared" si="14"/>
        <v>0.28695317405268495</v>
      </c>
      <c r="F52" s="9">
        <f t="shared" si="15"/>
        <v>0.19854528816651756</v>
      </c>
      <c r="G52" s="9">
        <f t="shared" si="16"/>
        <v>1.0484764304610144</v>
      </c>
      <c r="H52" s="9">
        <f t="shared" si="17"/>
        <v>1.943628787414913</v>
      </c>
      <c r="I52" s="9">
        <f t="shared" si="18"/>
        <v>3.4848891401926045</v>
      </c>
      <c r="J52" s="9">
        <f t="shared" si="19"/>
        <v>5.0366342572749039</v>
      </c>
      <c r="K52" s="11">
        <f t="shared" si="20"/>
        <v>0.52631578947368418</v>
      </c>
      <c r="L52" s="11">
        <f t="shared" si="21"/>
        <v>0.29673590504451036</v>
      </c>
      <c r="M52" s="11">
        <f t="shared" si="22"/>
        <v>0.2061855670103093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-0.26443951047431069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0.22927397112500419</v>
      </c>
      <c r="Q52" s="11">
        <f>2*'OddsRatio_working_3-way'!K52*'OddsRatio_working_3-way'!L52*'OddsRatio_working_3-way'!M52</f>
        <v>6.4402800877810168E-2</v>
      </c>
      <c r="R52" s="11">
        <f t="shared" si="23"/>
        <v>0</v>
      </c>
      <c r="S52" s="11">
        <f t="shared" si="24"/>
        <v>-0.86701858853757519</v>
      </c>
      <c r="T52" s="11">
        <f t="shared" si="25"/>
        <v>-0.24354454734201553</v>
      </c>
      <c r="U52" s="11">
        <f>'OddsRatio_working_3-way'!S52-'OddsRatio_working_3-way'!R52^2/3</f>
        <v>-0.86701858853757519</v>
      </c>
      <c r="V52" s="11">
        <f>'OddsRatio_working_3-way'!S52*'OddsRatio_working_3-way'!R52/3-2*'OddsRatio_working_3-way'!R52^3/27-'OddsRatio_working_3-way'!T52</f>
        <v>0.24354454734201553</v>
      </c>
      <c r="W52" s="11">
        <f>'OddsRatio_working_3-way'!V52^2+4*'OddsRatio_working_3-way'!U52^3/27</f>
        <v>-3.7242539726106631E-2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0.15536769795080788</v>
      </c>
      <c r="Y52" s="11">
        <f>IF('OddsRatio_working_3-way'!W52&gt;=0,IF('OddsRatio_working_3-way'!V52+SQRT('OddsRatio_working_3-way'!W52)&gt;0,0,PI()),ACOS('OddsRatio_working_3-way'!V52/(2*'OddsRatio_working_3-way'!X52)))</f>
        <v>0.67008596197071246</v>
      </c>
      <c r="Z52" s="11">
        <f>'OddsRatio_working_3-way'!X52^(1/3)*COS('OddsRatio_working_3-way'!Y52/3)</f>
        <v>0.52423821523050729</v>
      </c>
      <c r="AA52" s="11">
        <f>'OddsRatio_working_3-way'!X52^(1/3)*COS(('OddsRatio_working_3-way'!Y52+2*PI())/3)</f>
        <v>-0.36524702528715797</v>
      </c>
      <c r="AB52" s="11">
        <f>'OddsRatio_working_3-way'!X52^(1/3)*COS(('OddsRatio_working_3-way'!Y52+4*PI())/3)</f>
        <v>-0.15899118994334943</v>
      </c>
      <c r="AC52" s="11">
        <f>'OddsRatio_working_3-way'!X52^(1/3)*SIN('OddsRatio_working_3-way'!Y52/3)</f>
        <v>0.11908186205767905</v>
      </c>
      <c r="AD52" s="11">
        <f>'OddsRatio_working_3-way'!X52^(1/3)*SIN(('OddsRatio_working_3-way'!Y52+2*PI())/3)</f>
        <v>0.39446268099539405</v>
      </c>
      <c r="AE52" s="11">
        <f>'OddsRatio_working_3-way'!X52^(1/3)*SIN(('OddsRatio_working_3-way'!Y52+4*PI())/3)</f>
        <v>-0.51354454305307307</v>
      </c>
      <c r="AF52" s="11">
        <f>-'OddsRatio_working_3-way'!U52/(3*'OddsRatio_working_3-way'!X52^(1/3))*COS(('OddsRatio_working_3-way'!Y52)/3)</f>
        <v>0.52423821523050718</v>
      </c>
      <c r="AG52" s="11">
        <f>-'OddsRatio_working_3-way'!U52/(3*'OddsRatio_working_3-way'!X52^(1/3))*COS(('OddsRatio_working_3-way'!Y52+2*PI())/3)</f>
        <v>-0.36524702528715791</v>
      </c>
      <c r="AH52" s="11">
        <f>-'OddsRatio_working_3-way'!U52/(3*'OddsRatio_working_3-way'!X52^(1/3))*COS(('OddsRatio_working_3-way'!Y52+4*PI())/3)</f>
        <v>-0.1589911899433494</v>
      </c>
      <c r="AI52" s="11">
        <f>'OddsRatio_working_3-way'!U52/(3*'OddsRatio_working_3-way'!X52^(1/3))*SIN(('OddsRatio_working_3-way'!Y52)/3)</f>
        <v>-0.11908186205767902</v>
      </c>
      <c r="AJ52" s="11">
        <f>'OddsRatio_working_3-way'!U52/(3*'OddsRatio_working_3-way'!X52^(1/3))*SIN(('OddsRatio_working_3-way'!Y52+2*PI())/3)</f>
        <v>-0.39446268099539394</v>
      </c>
      <c r="AK52" s="11">
        <f>'OddsRatio_working_3-way'!U52/(3*'OddsRatio_working_3-way'!X52^(1/3))*SIN(('OddsRatio_working_3-way'!Y52+4*PI())/3)</f>
        <v>0.51354454305307295</v>
      </c>
      <c r="AL52" s="11">
        <f>'OddsRatio_working_3-way'!Z52+'OddsRatio_working_3-way'!AF52</f>
        <v>1.0484764304610144</v>
      </c>
      <c r="AM52" s="11">
        <f>'OddsRatio_working_3-way'!AA52+'OddsRatio_working_3-way'!AG52</f>
        <v>-0.73049405057431582</v>
      </c>
      <c r="AN52" s="11">
        <f>'OddsRatio_working_3-way'!AB52+'OddsRatio_working_3-way'!AH52</f>
        <v>-0.31798237988669886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1.0484764304610144</v>
      </c>
      <c r="AS52" s="11">
        <f>IF(('OddsRatio_working_3-way'!X52=0),IF(Q52&gt;0,-Q52^(1/3),(-Q52)^(1/3)),'OddsRatio_working_3-way'!AM52-'OddsRatio_working_3-way'!R52/3)</f>
        <v>-0.73049405057431582</v>
      </c>
      <c r="AT52" s="11">
        <f>IF(('OddsRatio_working_3-way'!X52=0),IF(Q52&gt;0,-Q52^(1/3),(-Q52)^(1/3)),'OddsRatio_working_3-way'!AN52-'OddsRatio_working_3-way'!R52/3)</f>
        <v>-0.31798237988669886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IF('True_Odds_Calculator_3-way'!A51="","",'True_Odds_Calculator_3-way'!A51)</f>
        <v>2.62</v>
      </c>
      <c r="B53" s="4">
        <f>IF('True_Odds_Calculator_3-way'!B51="","",'True_Odds_Calculator_3-way'!B51)</f>
        <v>3.54</v>
      </c>
      <c r="C53" s="4">
        <f>IF('True_Odds_Calculator_3-way'!C51="","",'True_Odds_Calculator_3-way'!C51)</f>
        <v>2.63</v>
      </c>
      <c r="D53" s="9">
        <f t="shared" si="13"/>
        <v>0.3661120550941277</v>
      </c>
      <c r="E53" s="9">
        <f t="shared" si="14"/>
        <v>0.26920286189696901</v>
      </c>
      <c r="F53" s="9">
        <f t="shared" si="15"/>
        <v>0.3646850830089034</v>
      </c>
      <c r="G53" s="9">
        <f t="shared" si="16"/>
        <v>1.0687680163374227</v>
      </c>
      <c r="H53" s="9">
        <f t="shared" si="17"/>
        <v>2.7314041864666248</v>
      </c>
      <c r="I53" s="9">
        <f t="shared" si="18"/>
        <v>3.7146707614970533</v>
      </c>
      <c r="J53" s="9">
        <f t="shared" si="19"/>
        <v>2.7420918666299987</v>
      </c>
      <c r="K53" s="11">
        <f t="shared" si="20"/>
        <v>0.38167938931297707</v>
      </c>
      <c r="L53" s="11">
        <f t="shared" si="21"/>
        <v>0.2824858757062147</v>
      </c>
      <c r="M53" s="11">
        <f t="shared" si="22"/>
        <v>0.38022813688212931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-0.27496412454795949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0.23736586368951659</v>
      </c>
      <c r="Q53" s="11">
        <f>2*'OddsRatio_working_3-way'!K53*'OddsRatio_working_3-way'!L53*'OddsRatio_working_3-way'!M53</f>
        <v>8.1991662759763939E-2</v>
      </c>
      <c r="R53" s="11">
        <f t="shared" si="23"/>
        <v>0</v>
      </c>
      <c r="S53" s="11">
        <f t="shared" si="24"/>
        <v>-0.86326121300277125</v>
      </c>
      <c r="T53" s="11">
        <f t="shared" si="25"/>
        <v>-0.29819040172807298</v>
      </c>
      <c r="U53" s="11">
        <f>'OddsRatio_working_3-way'!S53-'OddsRatio_working_3-way'!R53^2/3</f>
        <v>-0.86326121300277125</v>
      </c>
      <c r="V53" s="11">
        <f>'OddsRatio_working_3-way'!S53*'OddsRatio_working_3-way'!R53/3-2*'OddsRatio_working_3-way'!R53^3/27-'OddsRatio_working_3-way'!T53</f>
        <v>0.29819040172807298</v>
      </c>
      <c r="W53" s="11">
        <f>'OddsRatio_working_3-way'!V53^2+4*'OddsRatio_working_3-way'!U53^3/27</f>
        <v>-6.3890700523106941E-3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0.15435882363430042</v>
      </c>
      <c r="Y53" s="11">
        <f>IF('OddsRatio_working_3-way'!W53&gt;=0,IF('OddsRatio_working_3-way'!V53+SQRT('OddsRatio_working_3-way'!W53)&gt;0,0,PI()),ACOS('OddsRatio_working_3-way'!V53/(2*'OddsRatio_working_3-way'!X53)))</f>
        <v>0.26189882617273041</v>
      </c>
      <c r="Z53" s="11">
        <f>'OddsRatio_working_3-way'!X53^(1/3)*COS('OddsRatio_working_3-way'!Y53/3)</f>
        <v>0.53438400816871134</v>
      </c>
      <c r="AA53" s="11">
        <f>'OddsRatio_working_3-way'!X53^(1/3)*COS(('OddsRatio_working_3-way'!Y53+2*PI())/3)</f>
        <v>-0.30769635089861463</v>
      </c>
      <c r="AB53" s="11">
        <f>'OddsRatio_working_3-way'!X53^(1/3)*COS(('OddsRatio_working_3-way'!Y53+4*PI())/3)</f>
        <v>-0.22668765727009668</v>
      </c>
      <c r="AC53" s="11">
        <f>'OddsRatio_working_3-way'!X53^(1/3)*SIN('OddsRatio_working_3-way'!Y53/3)</f>
        <v>4.6770391073124688E-2</v>
      </c>
      <c r="AD53" s="11">
        <f>'OddsRatio_working_3-way'!X53^(1/3)*SIN(('OddsRatio_working_3-way'!Y53+2*PI())/3)</f>
        <v>0.4394049309136927</v>
      </c>
      <c r="AE53" s="11">
        <f>'OddsRatio_working_3-way'!X53^(1/3)*SIN(('OddsRatio_working_3-way'!Y53+4*PI())/3)</f>
        <v>-0.48617532198681745</v>
      </c>
      <c r="AF53" s="11">
        <f>-'OddsRatio_working_3-way'!U53/(3*'OddsRatio_working_3-way'!X53^(1/3))*COS(('OddsRatio_working_3-way'!Y53)/3)</f>
        <v>0.53438400816871134</v>
      </c>
      <c r="AG53" s="11">
        <f>-'OddsRatio_working_3-way'!U53/(3*'OddsRatio_working_3-way'!X53^(1/3))*COS(('OddsRatio_working_3-way'!Y53+2*PI())/3)</f>
        <v>-0.30769635089861463</v>
      </c>
      <c r="AH53" s="11">
        <f>-'OddsRatio_working_3-way'!U53/(3*'OddsRatio_working_3-way'!X53^(1/3))*COS(('OddsRatio_working_3-way'!Y53+4*PI())/3)</f>
        <v>-0.22668765727009668</v>
      </c>
      <c r="AI53" s="11">
        <f>'OddsRatio_working_3-way'!U53/(3*'OddsRatio_working_3-way'!X53^(1/3))*SIN(('OddsRatio_working_3-way'!Y53)/3)</f>
        <v>-4.6770391073124688E-2</v>
      </c>
      <c r="AJ53" s="11">
        <f>'OddsRatio_working_3-way'!U53/(3*'OddsRatio_working_3-way'!X53^(1/3))*SIN(('OddsRatio_working_3-way'!Y53+2*PI())/3)</f>
        <v>-0.4394049309136927</v>
      </c>
      <c r="AK53" s="11">
        <f>'OddsRatio_working_3-way'!U53/(3*'OddsRatio_working_3-way'!X53^(1/3))*SIN(('OddsRatio_working_3-way'!Y53+4*PI())/3)</f>
        <v>0.48617532198681745</v>
      </c>
      <c r="AL53" s="11">
        <f>'OddsRatio_working_3-way'!Z53+'OddsRatio_working_3-way'!AF53</f>
        <v>1.0687680163374227</v>
      </c>
      <c r="AM53" s="11">
        <f>'OddsRatio_working_3-way'!AA53+'OddsRatio_working_3-way'!AG53</f>
        <v>-0.61539270179722927</v>
      </c>
      <c r="AN53" s="11">
        <f>'OddsRatio_working_3-way'!AB53+'OddsRatio_working_3-way'!AH53</f>
        <v>-0.45337531454019336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1.0687680163374227</v>
      </c>
      <c r="AS53" s="11">
        <f>IF(('OddsRatio_working_3-way'!X53=0),IF(Q53&gt;0,-Q53^(1/3),(-Q53)^(1/3)),'OddsRatio_working_3-way'!AM53-'OddsRatio_working_3-way'!R53/3)</f>
        <v>-0.61539270179722927</v>
      </c>
      <c r="AT53" s="11">
        <f>IF(('OddsRatio_working_3-way'!X53=0),IF(Q53&gt;0,-Q53^(1/3),(-Q53)^(1/3)),'OddsRatio_working_3-way'!AN53-'OddsRatio_working_3-way'!R53/3)</f>
        <v>-0.45337531454019336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IF('True_Odds_Calculator_3-way'!A52="","",'True_Odds_Calculator_3-way'!A52)</f>
        <v>3.35</v>
      </c>
      <c r="B54" s="4">
        <f>IF('True_Odds_Calculator_3-way'!B52="","",'True_Odds_Calculator_3-way'!B52)</f>
        <v>3.5</v>
      </c>
      <c r="C54" s="4">
        <f>IF('True_Odds_Calculator_3-way'!C52="","",'True_Odds_Calculator_3-way'!C52)</f>
        <v>2.17</v>
      </c>
      <c r="D54" s="9">
        <f t="shared" si="13"/>
        <v>0.28431144290282828</v>
      </c>
      <c r="E54" s="9">
        <f t="shared" si="14"/>
        <v>0.27189085724477963</v>
      </c>
      <c r="F54" s="9">
        <f t="shared" si="15"/>
        <v>0.44379769985239187</v>
      </c>
      <c r="G54" s="9">
        <f t="shared" si="16"/>
        <v>1.0711785605938395</v>
      </c>
      <c r="H54" s="9">
        <f t="shared" si="17"/>
        <v>3.5172696173955234</v>
      </c>
      <c r="I54" s="9">
        <f t="shared" si="18"/>
        <v>3.6779464014845988</v>
      </c>
      <c r="J54" s="9">
        <f t="shared" si="19"/>
        <v>2.2532789158947923</v>
      </c>
      <c r="K54" s="11">
        <f t="shared" si="20"/>
        <v>0.29850746268656714</v>
      </c>
      <c r="L54" s="11">
        <f t="shared" si="21"/>
        <v>0.2857142857142857</v>
      </c>
      <c r="M54" s="11">
        <f t="shared" si="22"/>
        <v>0.46082949308755761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-0.2701600620989848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0.23660499346585045</v>
      </c>
      <c r="Q54" s="11">
        <f>2*'OddsRatio_working_3-way'!K54*'OddsRatio_working_3-way'!L54*'OddsRatio_working_3-way'!M54</f>
        <v>7.8606310121544995E-2</v>
      </c>
      <c r="R54" s="11">
        <f t="shared" si="23"/>
        <v>0</v>
      </c>
      <c r="S54" s="11">
        <f t="shared" si="24"/>
        <v>-0.87579559919985506</v>
      </c>
      <c r="T54" s="11">
        <f t="shared" si="25"/>
        <v>-0.29096199308965282</v>
      </c>
      <c r="U54" s="11">
        <f>'OddsRatio_working_3-way'!S54-'OddsRatio_working_3-way'!R54^2/3</f>
        <v>-0.87579559919985506</v>
      </c>
      <c r="V54" s="11">
        <f>'OddsRatio_working_3-way'!S54*'OddsRatio_working_3-way'!R54/3-2*'OddsRatio_working_3-way'!R54^3/27-'OddsRatio_working_3-way'!T54</f>
        <v>0.29096199308965282</v>
      </c>
      <c r="W54" s="11">
        <f>'OddsRatio_working_3-way'!V54^2+4*'OddsRatio_working_3-way'!U54^3/27</f>
        <v>-1.4859774722962293E-2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0.15773288825231208</v>
      </c>
      <c r="Y54" s="11">
        <f>IF('OddsRatio_working_3-way'!W54&gt;=0,IF('OddsRatio_working_3-way'!V54+SQRT('OddsRatio_working_3-way'!W54)&gt;0,0,PI()),ACOS('OddsRatio_working_3-way'!V54/(2*'OddsRatio_working_3-way'!X54)))</f>
        <v>0.39674138547041493</v>
      </c>
      <c r="Z54" s="11">
        <f>'OddsRatio_working_3-way'!X54^(1/3)*COS('OddsRatio_working_3-way'!Y54/3)</f>
        <v>0.53558928029691988</v>
      </c>
      <c r="AA54" s="11">
        <f>'OddsRatio_working_3-way'!X54^(1/3)*COS(('OddsRatio_working_3-way'!Y54+2*PI())/3)</f>
        <v>-0.32949546610107094</v>
      </c>
      <c r="AB54" s="11">
        <f>'OddsRatio_working_3-way'!X54^(1/3)*COS(('OddsRatio_working_3-way'!Y54+4*PI())/3)</f>
        <v>-0.20609381419584877</v>
      </c>
      <c r="AC54" s="11">
        <f>'OddsRatio_working_3-way'!X54^(1/3)*SIN('OddsRatio_working_3-way'!Y54/3)</f>
        <v>7.1245976945924494E-2</v>
      </c>
      <c r="AD54" s="11">
        <f>'OddsRatio_working_3-way'!X54^(1/3)*SIN(('OddsRatio_working_3-way'!Y54+2*PI())/3)</f>
        <v>0.42821093425879464</v>
      </c>
      <c r="AE54" s="11">
        <f>'OddsRatio_working_3-way'!X54^(1/3)*SIN(('OddsRatio_working_3-way'!Y54+4*PI())/3)</f>
        <v>-0.49945691120471919</v>
      </c>
      <c r="AF54" s="11">
        <f>-'OddsRatio_working_3-way'!U54/(3*'OddsRatio_working_3-way'!X54^(1/3))*COS(('OddsRatio_working_3-way'!Y54)/3)</f>
        <v>0.53558928029691966</v>
      </c>
      <c r="AG54" s="11">
        <f>-'OddsRatio_working_3-way'!U54/(3*'OddsRatio_working_3-way'!X54^(1/3))*COS(('OddsRatio_working_3-way'!Y54+2*PI())/3)</f>
        <v>-0.32949546610107083</v>
      </c>
      <c r="AH54" s="11">
        <f>-'OddsRatio_working_3-way'!U54/(3*'OddsRatio_working_3-way'!X54^(1/3))*COS(('OddsRatio_working_3-way'!Y54+4*PI())/3)</f>
        <v>-0.20609381419584868</v>
      </c>
      <c r="AI54" s="11">
        <f>'OddsRatio_working_3-way'!U54/(3*'OddsRatio_working_3-way'!X54^(1/3))*SIN(('OddsRatio_working_3-way'!Y54)/3)</f>
        <v>-7.1245976945924466E-2</v>
      </c>
      <c r="AJ54" s="11">
        <f>'OddsRatio_working_3-way'!U54/(3*'OddsRatio_working_3-way'!X54^(1/3))*SIN(('OddsRatio_working_3-way'!Y54+2*PI())/3)</f>
        <v>-0.42821093425879447</v>
      </c>
      <c r="AK54" s="11">
        <f>'OddsRatio_working_3-way'!U54/(3*'OddsRatio_working_3-way'!X54^(1/3))*SIN(('OddsRatio_working_3-way'!Y54+4*PI())/3)</f>
        <v>0.49945691120471902</v>
      </c>
      <c r="AL54" s="11">
        <f>'OddsRatio_working_3-way'!Z54+'OddsRatio_working_3-way'!AF54</f>
        <v>1.0711785605938395</v>
      </c>
      <c r="AM54" s="11">
        <f>'OddsRatio_working_3-way'!AA54+'OddsRatio_working_3-way'!AG54</f>
        <v>-0.65899093220214178</v>
      </c>
      <c r="AN54" s="11">
        <f>'OddsRatio_working_3-way'!AB54+'OddsRatio_working_3-way'!AH54</f>
        <v>-0.41218762839169742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1.0711785605938395</v>
      </c>
      <c r="AS54" s="11">
        <f>IF(('OddsRatio_working_3-way'!X54=0),IF(Q54&gt;0,-Q54^(1/3),(-Q54)^(1/3)),'OddsRatio_working_3-way'!AM54-'OddsRatio_working_3-way'!R54/3)</f>
        <v>-0.65899093220214178</v>
      </c>
      <c r="AT54" s="11">
        <f>IF(('OddsRatio_working_3-way'!X54=0),IF(Q54&gt;0,-Q54^(1/3),(-Q54)^(1/3)),'OddsRatio_working_3-way'!AN54-'OddsRatio_working_3-way'!R54/3)</f>
        <v>-0.41218762839169742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IF('True_Odds_Calculator_3-way'!A53="","",'True_Odds_Calculator_3-way'!A53)</f>
        <v>2.52</v>
      </c>
      <c r="B55" s="4">
        <f>IF('True_Odds_Calculator_3-way'!B53="","",'True_Odds_Calculator_3-way'!B53)</f>
        <v>3.28</v>
      </c>
      <c r="C55" s="4">
        <f>IF('True_Odds_Calculator_3-way'!C53="","",'True_Odds_Calculator_3-way'!C53)</f>
        <v>2.93</v>
      </c>
      <c r="D55" s="9">
        <f t="shared" si="13"/>
        <v>0.38155634519764287</v>
      </c>
      <c r="E55" s="9">
        <f t="shared" si="14"/>
        <v>0.29143750677838665</v>
      </c>
      <c r="F55" s="9">
        <f t="shared" si="15"/>
        <v>0.32700614802397054</v>
      </c>
      <c r="G55" s="9">
        <f t="shared" si="16"/>
        <v>1.0663453265784666</v>
      </c>
      <c r="H55" s="9">
        <f t="shared" si="17"/>
        <v>2.620844896399269</v>
      </c>
      <c r="I55" s="9">
        <f t="shared" si="18"/>
        <v>3.4312673445989046</v>
      </c>
      <c r="J55" s="9">
        <f t="shared" si="19"/>
        <v>3.0580464802964409</v>
      </c>
      <c r="K55" s="11">
        <f t="shared" si="20"/>
        <v>0.3968253968253968</v>
      </c>
      <c r="L55" s="11">
        <f t="shared" si="21"/>
        <v>0.3048780487804878</v>
      </c>
      <c r="M55" s="11">
        <f t="shared" si="22"/>
        <v>0.34129692832764502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-0.27618096268724757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0.23659884331656572</v>
      </c>
      <c r="Q55" s="11">
        <f>2*'OddsRatio_working_3-way'!K55*'OddsRatio_working_3-way'!L55*'OddsRatio_working_3-way'!M55</f>
        <v>8.2582493304211427E-2</v>
      </c>
      <c r="R55" s="11">
        <f t="shared" si="23"/>
        <v>0</v>
      </c>
      <c r="S55" s="11">
        <f t="shared" si="24"/>
        <v>-0.85668049316090855</v>
      </c>
      <c r="T55" s="11">
        <f t="shared" si="25"/>
        <v>-0.29901587893923509</v>
      </c>
      <c r="U55" s="11">
        <f>'OddsRatio_working_3-way'!S55-'OddsRatio_working_3-way'!R55^2/3</f>
        <v>-0.85668049316090855</v>
      </c>
      <c r="V55" s="11">
        <f>'OddsRatio_working_3-way'!S55*'OddsRatio_working_3-way'!R55/3-2*'OddsRatio_working_3-way'!R55^3/27-'OddsRatio_working_3-way'!T55</f>
        <v>0.29901587893923509</v>
      </c>
      <c r="W55" s="11">
        <f>'OddsRatio_working_3-way'!V55^2+4*'OddsRatio_working_3-way'!U55^3/27</f>
        <v>-3.733070215018966E-3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0.15259715435815166</v>
      </c>
      <c r="Y55" s="11">
        <f>IF('OddsRatio_working_3-way'!W55&gt;=0,IF('OddsRatio_working_3-way'!V55+SQRT('OddsRatio_working_3-way'!W55)&gt;0,0,PI()),ACOS('OddsRatio_working_3-way'!V55/(2*'OddsRatio_working_3-way'!X55)))</f>
        <v>0.2015585559994475</v>
      </c>
      <c r="Z55" s="11">
        <f>'OddsRatio_working_3-way'!X55^(1/3)*COS('OddsRatio_working_3-way'!Y55/3)</f>
        <v>0.5331726632892333</v>
      </c>
      <c r="AA55" s="11">
        <f>'OddsRatio_working_3-way'!X55^(1/3)*COS(('OddsRatio_working_3-way'!Y55+2*PI())/3)</f>
        <v>-0.29765571578763639</v>
      </c>
      <c r="AB55" s="11">
        <f>'OddsRatio_working_3-way'!X55^(1/3)*COS(('OddsRatio_working_3-way'!Y55+4*PI())/3)</f>
        <v>-0.23551694750159705</v>
      </c>
      <c r="AC55" s="11">
        <f>'OddsRatio_working_3-way'!X55^(1/3)*SIN('OddsRatio_working_3-way'!Y55/3)</f>
        <v>3.5875834597056747E-2</v>
      </c>
      <c r="AD55" s="11">
        <f>'OddsRatio_working_3-way'!X55^(1/3)*SIN(('OddsRatio_working_3-way'!Y55+2*PI())/3)</f>
        <v>0.44380315371335455</v>
      </c>
      <c r="AE55" s="11">
        <f>'OddsRatio_working_3-way'!X55^(1/3)*SIN(('OddsRatio_working_3-way'!Y55+4*PI())/3)</f>
        <v>-0.47967898831041111</v>
      </c>
      <c r="AF55" s="11">
        <f>-'OddsRatio_working_3-way'!U55/(3*'OddsRatio_working_3-way'!X55^(1/3))*COS(('OddsRatio_working_3-way'!Y55)/3)</f>
        <v>0.5331726632892333</v>
      </c>
      <c r="AG55" s="11">
        <f>-'OddsRatio_working_3-way'!U55/(3*'OddsRatio_working_3-way'!X55^(1/3))*COS(('OddsRatio_working_3-way'!Y55+2*PI())/3)</f>
        <v>-0.29765571578763639</v>
      </c>
      <c r="AH55" s="11">
        <f>-'OddsRatio_working_3-way'!U55/(3*'OddsRatio_working_3-way'!X55^(1/3))*COS(('OddsRatio_working_3-way'!Y55+4*PI())/3)</f>
        <v>-0.23551694750159705</v>
      </c>
      <c r="AI55" s="11">
        <f>'OddsRatio_working_3-way'!U55/(3*'OddsRatio_working_3-way'!X55^(1/3))*SIN(('OddsRatio_working_3-way'!Y55)/3)</f>
        <v>-3.5875834597056747E-2</v>
      </c>
      <c r="AJ55" s="11">
        <f>'OddsRatio_working_3-way'!U55/(3*'OddsRatio_working_3-way'!X55^(1/3))*SIN(('OddsRatio_working_3-way'!Y55+2*PI())/3)</f>
        <v>-0.44380315371335455</v>
      </c>
      <c r="AK55" s="11">
        <f>'OddsRatio_working_3-way'!U55/(3*'OddsRatio_working_3-way'!X55^(1/3))*SIN(('OddsRatio_working_3-way'!Y55+4*PI())/3)</f>
        <v>0.47967898831041111</v>
      </c>
      <c r="AL55" s="11">
        <f>'OddsRatio_working_3-way'!Z55+'OddsRatio_working_3-way'!AF55</f>
        <v>1.0663453265784666</v>
      </c>
      <c r="AM55" s="11">
        <f>'OddsRatio_working_3-way'!AA55+'OddsRatio_working_3-way'!AG55</f>
        <v>-0.59531143157527278</v>
      </c>
      <c r="AN55" s="11">
        <f>'OddsRatio_working_3-way'!AB55+'OddsRatio_working_3-way'!AH55</f>
        <v>-0.47103389500319409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1.0663453265784666</v>
      </c>
      <c r="AS55" s="11">
        <f>IF(('OddsRatio_working_3-way'!X55=0),IF(Q55&gt;0,-Q55^(1/3),(-Q55)^(1/3)),'OddsRatio_working_3-way'!AM55-'OddsRatio_working_3-way'!R55/3)</f>
        <v>-0.59531143157527278</v>
      </c>
      <c r="AT55" s="11">
        <f>IF(('OddsRatio_working_3-way'!X55=0),IF(Q55&gt;0,-Q55^(1/3),(-Q55)^(1/3)),'OddsRatio_working_3-way'!AN55-'OddsRatio_working_3-way'!R55/3)</f>
        <v>-0.47103389500319409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IF('True_Odds_Calculator_3-way'!A54="","",'True_Odds_Calculator_3-way'!A54)</f>
        <v>2.31</v>
      </c>
      <c r="B56" s="4">
        <f>IF('True_Odds_Calculator_3-way'!B54="","",'True_Odds_Calculator_3-way'!B54)</f>
        <v>3.15</v>
      </c>
      <c r="C56" s="4">
        <f>IF('True_Odds_Calculator_3-way'!C54="","",'True_Odds_Calculator_3-way'!C54)</f>
        <v>3.58</v>
      </c>
      <c r="D56" s="9">
        <f t="shared" si="13"/>
        <v>0.42187307565437371</v>
      </c>
      <c r="E56" s="9">
        <f t="shared" si="14"/>
        <v>0.30777764377303546</v>
      </c>
      <c r="F56" s="9">
        <f t="shared" si="15"/>
        <v>0.27034928057259078</v>
      </c>
      <c r="G56" s="9">
        <f t="shared" si="16"/>
        <v>1.0460925058436623</v>
      </c>
      <c r="H56" s="9">
        <f t="shared" si="17"/>
        <v>2.3703811826551977</v>
      </c>
      <c r="I56" s="9">
        <f t="shared" si="18"/>
        <v>3.2490988875638744</v>
      </c>
      <c r="J56" s="9">
        <f t="shared" si="19"/>
        <v>3.6989186650766492</v>
      </c>
      <c r="K56" s="11">
        <f t="shared" si="20"/>
        <v>0.4329004329004329</v>
      </c>
      <c r="L56" s="11">
        <f t="shared" si="21"/>
        <v>0.31746031746031744</v>
      </c>
      <c r="M56" s="11">
        <f t="shared" si="22"/>
        <v>0.27932960893854747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-0.27894841701705231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0.2318629613122829</v>
      </c>
      <c r="Q56" s="11">
        <f>2*'OddsRatio_working_3-way'!K56*'OddsRatio_working_3-way'!L56*'OddsRatio_working_3-way'!M56</f>
        <v>7.6775815004067188E-2</v>
      </c>
      <c r="R56" s="11">
        <f t="shared" si="23"/>
        <v>0</v>
      </c>
      <c r="S56" s="11">
        <f t="shared" si="24"/>
        <v>-0.83120371784762259</v>
      </c>
      <c r="T56" s="11">
        <f t="shared" si="25"/>
        <v>-0.27523301915484194</v>
      </c>
      <c r="U56" s="11">
        <f>'OddsRatio_working_3-way'!S56-'OddsRatio_working_3-way'!R56^2/3</f>
        <v>-0.83120371784762259</v>
      </c>
      <c r="V56" s="11">
        <f>'OddsRatio_working_3-way'!S56*'OddsRatio_working_3-way'!R56/3-2*'OddsRatio_working_3-way'!R56^3/27-'OddsRatio_working_3-way'!T56</f>
        <v>0.27523301915484194</v>
      </c>
      <c r="W56" s="11">
        <f>'OddsRatio_working_3-way'!V56^2+4*'OddsRatio_working_3-way'!U56^3/27</f>
        <v>-9.325056762772288E-3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0.14584089926685678</v>
      </c>
      <c r="Y56" s="11">
        <f>IF('OddsRatio_working_3-way'!W56&gt;=0,IF('OddsRatio_working_3-way'!V56+SQRT('OddsRatio_working_3-way'!W56)&gt;0,0,PI()),ACOS('OddsRatio_working_3-way'!V56/(2*'OddsRatio_working_3-way'!X56)))</f>
        <v>0.3374345378506507</v>
      </c>
      <c r="Z56" s="11">
        <f>'OddsRatio_working_3-way'!X56^(1/3)*COS('OddsRatio_working_3-way'!Y56/3)</f>
        <v>0.52304625292183105</v>
      </c>
      <c r="AA56" s="11">
        <f>'OddsRatio_working_3-way'!X56^(1/3)*COS(('OddsRatio_working_3-way'!Y56+2*PI())/3)</f>
        <v>-0.31268847059373195</v>
      </c>
      <c r="AB56" s="11">
        <f>'OddsRatio_working_3-way'!X56^(1/3)*COS(('OddsRatio_working_3-way'!Y56+4*PI())/3)</f>
        <v>-0.2103577823280991</v>
      </c>
      <c r="AC56" s="11">
        <f>'OddsRatio_working_3-way'!X56^(1/3)*SIN('OddsRatio_working_3-way'!Y56/3)</f>
        <v>5.9080650416522697E-2</v>
      </c>
      <c r="AD56" s="11">
        <f>'OddsRatio_working_3-way'!X56^(1/3)*SIN(('OddsRatio_working_3-way'!Y56+2*PI())/3)</f>
        <v>0.42343101717630499</v>
      </c>
      <c r="AE56" s="11">
        <f>'OddsRatio_working_3-way'!X56^(1/3)*SIN(('OddsRatio_working_3-way'!Y56+4*PI())/3)</f>
        <v>-0.48251166759282782</v>
      </c>
      <c r="AF56" s="11">
        <f>-'OddsRatio_working_3-way'!U56/(3*'OddsRatio_working_3-way'!X56^(1/3))*COS(('OddsRatio_working_3-way'!Y56)/3)</f>
        <v>0.52304625292183116</v>
      </c>
      <c r="AG56" s="11">
        <f>-'OddsRatio_working_3-way'!U56/(3*'OddsRatio_working_3-way'!X56^(1/3))*COS(('OddsRatio_working_3-way'!Y56+2*PI())/3)</f>
        <v>-0.312688470593732</v>
      </c>
      <c r="AH56" s="11">
        <f>-'OddsRatio_working_3-way'!U56/(3*'OddsRatio_working_3-way'!X56^(1/3))*COS(('OddsRatio_working_3-way'!Y56+4*PI())/3)</f>
        <v>-0.21035778232809915</v>
      </c>
      <c r="AI56" s="11">
        <f>'OddsRatio_working_3-way'!U56/(3*'OddsRatio_working_3-way'!X56^(1/3))*SIN(('OddsRatio_working_3-way'!Y56)/3)</f>
        <v>-5.9080650416522711E-2</v>
      </c>
      <c r="AJ56" s="11">
        <f>'OddsRatio_working_3-way'!U56/(3*'OddsRatio_working_3-way'!X56^(1/3))*SIN(('OddsRatio_working_3-way'!Y56+2*PI())/3)</f>
        <v>-0.4234310171763051</v>
      </c>
      <c r="AK56" s="11">
        <f>'OddsRatio_working_3-way'!U56/(3*'OddsRatio_working_3-way'!X56^(1/3))*SIN(('OddsRatio_working_3-way'!Y56+4*PI())/3)</f>
        <v>0.48251166759282793</v>
      </c>
      <c r="AL56" s="11">
        <f>'OddsRatio_working_3-way'!Z56+'OddsRatio_working_3-way'!AF56</f>
        <v>1.0460925058436623</v>
      </c>
      <c r="AM56" s="11">
        <f>'OddsRatio_working_3-way'!AA56+'OddsRatio_working_3-way'!AG56</f>
        <v>-0.6253769411874639</v>
      </c>
      <c r="AN56" s="11">
        <f>'OddsRatio_working_3-way'!AB56+'OddsRatio_working_3-way'!AH56</f>
        <v>-0.42071556465619825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1.0460925058436623</v>
      </c>
      <c r="AS56" s="11">
        <f>IF(('OddsRatio_working_3-way'!X56=0),IF(Q56&gt;0,-Q56^(1/3),(-Q56)^(1/3)),'OddsRatio_working_3-way'!AM56-'OddsRatio_working_3-way'!R56/3)</f>
        <v>-0.6253769411874639</v>
      </c>
      <c r="AT56" s="11">
        <f>IF(('OddsRatio_working_3-way'!X56=0),IF(Q56&gt;0,-Q56^(1/3),(-Q56)^(1/3)),'OddsRatio_working_3-way'!AN56-'OddsRatio_working_3-way'!R56/3)</f>
        <v>-0.42071556465619825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IF('True_Odds_Calculator_3-way'!A55="","",'True_Odds_Calculator_3-way'!A55)</f>
        <v>1.38</v>
      </c>
      <c r="B57" s="4">
        <f>IF('True_Odds_Calculator_3-way'!B55="","",'True_Odds_Calculator_3-way'!B55)</f>
        <v>5.31</v>
      </c>
      <c r="C57" s="4">
        <f>IF('True_Odds_Calculator_3-way'!C55="","",'True_Odds_Calculator_3-way'!C55)</f>
        <v>8.52</v>
      </c>
      <c r="D57" s="9">
        <f t="shared" si="13"/>
        <v>0.71108269603408913</v>
      </c>
      <c r="E57" s="9">
        <f t="shared" si="14"/>
        <v>0.17830500194678239</v>
      </c>
      <c r="F57" s="9">
        <f t="shared" si="15"/>
        <v>0.11061230201912886</v>
      </c>
      <c r="G57" s="9">
        <f t="shared" si="16"/>
        <v>1.0692268267637406</v>
      </c>
      <c r="H57" s="9">
        <f t="shared" si="17"/>
        <v>1.4063061941702211</v>
      </c>
      <c r="I57" s="9">
        <f t="shared" si="18"/>
        <v>5.6083676233517217</v>
      </c>
      <c r="J57" s="9">
        <f t="shared" si="19"/>
        <v>9.0405857372633278</v>
      </c>
      <c r="K57" s="11">
        <f t="shared" si="20"/>
        <v>0.7246376811594204</v>
      </c>
      <c r="L57" s="11">
        <f t="shared" si="21"/>
        <v>0.18832391713747648</v>
      </c>
      <c r="M57" s="11">
        <f t="shared" si="22"/>
        <v>0.11737089201877934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-0.19727202612675621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0.19557010174258249</v>
      </c>
      <c r="Q57" s="11">
        <f>2*'OddsRatio_working_3-way'!K57*'OddsRatio_working_3-way'!L57*'OddsRatio_working_3-way'!M57</f>
        <v>3.2034414699849717E-2</v>
      </c>
      <c r="R57" s="11">
        <f t="shared" si="23"/>
        <v>0</v>
      </c>
      <c r="S57" s="11">
        <f t="shared" si="24"/>
        <v>-0.99137270287334023</v>
      </c>
      <c r="T57" s="11">
        <f t="shared" si="25"/>
        <v>-0.16238701111766426</v>
      </c>
      <c r="U57" s="11">
        <f>'OddsRatio_working_3-way'!S57-'OddsRatio_working_3-way'!R57^2/3</f>
        <v>-0.99137270287334023</v>
      </c>
      <c r="V57" s="11">
        <f>'OddsRatio_working_3-way'!S57*'OddsRatio_working_3-way'!R57/3-2*'OddsRatio_working_3-way'!R57^3/27-'OddsRatio_working_3-way'!T57</f>
        <v>0.16238701111766426</v>
      </c>
      <c r="W57" s="11">
        <f>'OddsRatio_working_3-way'!V57^2+4*'OddsRatio_working_3-way'!U57^3/27</f>
        <v>-0.11797723747289743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0.18996498286041155</v>
      </c>
      <c r="Y57" s="11">
        <f>IF('OddsRatio_working_3-way'!W57&gt;=0,IF('OddsRatio_working_3-way'!V57+SQRT('OddsRatio_working_3-way'!W57)&gt;0,0,PI()),ACOS('OddsRatio_working_3-way'!V57/(2*'OddsRatio_working_3-way'!X57)))</f>
        <v>1.1291670252794068</v>
      </c>
      <c r="Z57" s="11">
        <f>'OddsRatio_working_3-way'!X57^(1/3)*COS('OddsRatio_working_3-way'!Y57/3)</f>
        <v>0.53461341338187041</v>
      </c>
      <c r="AA57" s="11">
        <f>'OddsRatio_working_3-way'!X57^(1/3)*COS(('OddsRatio_working_3-way'!Y57+2*PI())/3)</f>
        <v>-0.45029454615704312</v>
      </c>
      <c r="AB57" s="11">
        <f>'OddsRatio_working_3-way'!X57^(1/3)*COS(('OddsRatio_working_3-way'!Y57+4*PI())/3)</f>
        <v>-8.4318867224826913E-2</v>
      </c>
      <c r="AC57" s="11">
        <f>'OddsRatio_working_3-way'!X57^(1/3)*SIN('OddsRatio_working_3-way'!Y57/3)</f>
        <v>0.21129615674837102</v>
      </c>
      <c r="AD57" s="11">
        <f>'OddsRatio_working_3-way'!X57^(1/3)*SIN(('OddsRatio_working_3-way'!Y57+2*PI())/3)</f>
        <v>0.35734071881842588</v>
      </c>
      <c r="AE57" s="11">
        <f>'OddsRatio_working_3-way'!X57^(1/3)*SIN(('OddsRatio_working_3-way'!Y57+4*PI())/3)</f>
        <v>-0.56863687556679687</v>
      </c>
      <c r="AF57" s="11">
        <f>-'OddsRatio_working_3-way'!U57/(3*'OddsRatio_working_3-way'!X57^(1/3))*COS(('OddsRatio_working_3-way'!Y57)/3)</f>
        <v>0.53461341338187029</v>
      </c>
      <c r="AG57" s="11">
        <f>-'OddsRatio_working_3-way'!U57/(3*'OddsRatio_working_3-way'!X57^(1/3))*COS(('OddsRatio_working_3-way'!Y57+2*PI())/3)</f>
        <v>-0.45029454615704301</v>
      </c>
      <c r="AH57" s="11">
        <f>-'OddsRatio_working_3-way'!U57/(3*'OddsRatio_working_3-way'!X57^(1/3))*COS(('OddsRatio_working_3-way'!Y57+4*PI())/3)</f>
        <v>-8.4318867224826899E-2</v>
      </c>
      <c r="AI57" s="11">
        <f>'OddsRatio_working_3-way'!U57/(3*'OddsRatio_working_3-way'!X57^(1/3))*SIN(('OddsRatio_working_3-way'!Y57)/3)</f>
        <v>-0.21129615674837096</v>
      </c>
      <c r="AJ57" s="11">
        <f>'OddsRatio_working_3-way'!U57/(3*'OddsRatio_working_3-way'!X57^(1/3))*SIN(('OddsRatio_working_3-way'!Y57+2*PI())/3)</f>
        <v>-0.35734071881842583</v>
      </c>
      <c r="AK57" s="11">
        <f>'OddsRatio_working_3-way'!U57/(3*'OddsRatio_working_3-way'!X57^(1/3))*SIN(('OddsRatio_working_3-way'!Y57+4*PI())/3)</f>
        <v>0.56863687556679676</v>
      </c>
      <c r="AL57" s="11">
        <f>'OddsRatio_working_3-way'!Z57+'OddsRatio_working_3-way'!AF57</f>
        <v>1.0692268267637406</v>
      </c>
      <c r="AM57" s="11">
        <f>'OddsRatio_working_3-way'!AA57+'OddsRatio_working_3-way'!AG57</f>
        <v>-0.90058909231408613</v>
      </c>
      <c r="AN57" s="11">
        <f>'OddsRatio_working_3-way'!AB57+'OddsRatio_working_3-way'!AH57</f>
        <v>-0.1686377344496538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1.0692268267637406</v>
      </c>
      <c r="AS57" s="11">
        <f>IF(('OddsRatio_working_3-way'!X57=0),IF(Q57&gt;0,-Q57^(1/3),(-Q57)^(1/3)),'OddsRatio_working_3-way'!AM57-'OddsRatio_working_3-way'!R57/3)</f>
        <v>-0.90058909231408613</v>
      </c>
      <c r="AT57" s="11">
        <f>IF(('OddsRatio_working_3-way'!X57=0),IF(Q57&gt;0,-Q57^(1/3),(-Q57)^(1/3)),'OddsRatio_working_3-way'!AN57-'OddsRatio_working_3-way'!R57/3)</f>
        <v>-0.1686377344496538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IF('True_Odds_Calculator_3-way'!A56="","",'True_Odds_Calculator_3-way'!A56)</f>
        <v>1.63</v>
      </c>
      <c r="B58" s="4">
        <f>IF('True_Odds_Calculator_3-way'!B56="","",'True_Odds_Calculator_3-way'!B56)</f>
        <v>4.5999999999999996</v>
      </c>
      <c r="C58" s="4">
        <f>IF('True_Odds_Calculator_3-way'!C56="","",'True_Odds_Calculator_3-way'!C56)</f>
        <v>4.97</v>
      </c>
      <c r="D58" s="9">
        <f t="shared" si="13"/>
        <v>0.59991883914518607</v>
      </c>
      <c r="E58" s="9">
        <f t="shared" si="14"/>
        <v>0.20786510629682034</v>
      </c>
      <c r="F58" s="9">
        <f t="shared" si="15"/>
        <v>0.19221605455799365</v>
      </c>
      <c r="G58" s="9">
        <f t="shared" si="16"/>
        <v>1.0585589587071129</v>
      </c>
      <c r="H58" s="9">
        <f t="shared" si="17"/>
        <v>1.6668921439854809</v>
      </c>
      <c r="I58" s="9">
        <f t="shared" si="18"/>
        <v>4.810812251345606</v>
      </c>
      <c r="J58" s="9">
        <f t="shared" si="19"/>
        <v>5.2024790660672373</v>
      </c>
      <c r="K58" s="11">
        <f t="shared" si="20"/>
        <v>0.61349693251533743</v>
      </c>
      <c r="L58" s="11">
        <f t="shared" si="21"/>
        <v>0.21739130434782611</v>
      </c>
      <c r="M58" s="11">
        <f t="shared" si="22"/>
        <v>0.2012072434607646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-0.24161936140717333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0.22004526492108156</v>
      </c>
      <c r="Q58" s="11">
        <f>2*'OddsRatio_working_3-way'!K58*'OddsRatio_working_3-way'!L58*'OddsRatio_working_3-way'!M58</f>
        <v>5.3669576810019902E-2</v>
      </c>
      <c r="R58" s="11">
        <f t="shared" si="23"/>
        <v>0</v>
      </c>
      <c r="S58" s="11">
        <f t="shared" si="24"/>
        <v>-0.91071039853575553</v>
      </c>
      <c r="T58" s="11">
        <f t="shared" si="25"/>
        <v>-0.22212448744774527</v>
      </c>
      <c r="U58" s="11">
        <f>'OddsRatio_working_3-way'!S58-'OddsRatio_working_3-way'!R58^2/3</f>
        <v>-0.91071039853575553</v>
      </c>
      <c r="V58" s="11">
        <f>'OddsRatio_working_3-way'!S58*'OddsRatio_working_3-way'!R58/3-2*'OddsRatio_working_3-way'!R58^3/27-'OddsRatio_working_3-way'!T58</f>
        <v>0.22212448744774527</v>
      </c>
      <c r="W58" s="11">
        <f>'OddsRatio_working_3-way'!V58^2+4*'OddsRatio_working_3-way'!U58^3/27</f>
        <v>-6.2562522621156275E-2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0.16725863994505621</v>
      </c>
      <c r="Y58" s="11">
        <f>IF('OddsRatio_working_3-way'!W58&gt;=0,IF('OddsRatio_working_3-way'!V58+SQRT('OddsRatio_working_3-way'!W58)&gt;0,0,PI()),ACOS('OddsRatio_working_3-way'!V58/(2*'OddsRatio_working_3-way'!X58)))</f>
        <v>0.8446206366195802</v>
      </c>
      <c r="Z58" s="11">
        <f>'OddsRatio_working_3-way'!X58^(1/3)*COS('OddsRatio_working_3-way'!Y58/3)</f>
        <v>0.52927947935355646</v>
      </c>
      <c r="AA58" s="11">
        <f>'OddsRatio_working_3-way'!X58^(1/3)*COS(('OddsRatio_working_3-way'!Y58+2*PI())/3)</f>
        <v>-0.39721056672918836</v>
      </c>
      <c r="AB58" s="11">
        <f>'OddsRatio_working_3-way'!X58^(1/3)*COS(('OddsRatio_working_3-way'!Y58+4*PI())/3)</f>
        <v>-0.13206891262436776</v>
      </c>
      <c r="AC58" s="11">
        <f>'OddsRatio_working_3-way'!X58^(1/3)*SIN('OddsRatio_working_3-way'!Y58/3)</f>
        <v>0.15307960537080079</v>
      </c>
      <c r="AD58" s="11">
        <f>'OddsRatio_working_3-way'!X58^(1/3)*SIN(('OddsRatio_working_3-way'!Y58+2*PI())/3)</f>
        <v>0.38182967213658092</v>
      </c>
      <c r="AE58" s="11">
        <f>'OddsRatio_working_3-way'!X58^(1/3)*SIN(('OddsRatio_working_3-way'!Y58+4*PI())/3)</f>
        <v>-0.5349092775073816</v>
      </c>
      <c r="AF58" s="11">
        <f>-'OddsRatio_working_3-way'!U58/(3*'OddsRatio_working_3-way'!X58^(1/3))*COS(('OddsRatio_working_3-way'!Y58)/3)</f>
        <v>0.52927947935355635</v>
      </c>
      <c r="AG58" s="11">
        <f>-'OddsRatio_working_3-way'!U58/(3*'OddsRatio_working_3-way'!X58^(1/3))*COS(('OddsRatio_working_3-way'!Y58+2*PI())/3)</f>
        <v>-0.39721056672918831</v>
      </c>
      <c r="AH58" s="11">
        <f>-'OddsRatio_working_3-way'!U58/(3*'OddsRatio_working_3-way'!X58^(1/3))*COS(('OddsRatio_working_3-way'!Y58+4*PI())/3)</f>
        <v>-0.13206891262436773</v>
      </c>
      <c r="AI58" s="11">
        <f>'OddsRatio_working_3-way'!U58/(3*'OddsRatio_working_3-way'!X58^(1/3))*SIN(('OddsRatio_working_3-way'!Y58)/3)</f>
        <v>-0.15307960537080076</v>
      </c>
      <c r="AJ58" s="11">
        <f>'OddsRatio_working_3-way'!U58/(3*'OddsRatio_working_3-way'!X58^(1/3))*SIN(('OddsRatio_working_3-way'!Y58+2*PI())/3)</f>
        <v>-0.38182967213658087</v>
      </c>
      <c r="AK58" s="11">
        <f>'OddsRatio_working_3-way'!U58/(3*'OddsRatio_working_3-way'!X58^(1/3))*SIN(('OddsRatio_working_3-way'!Y58+4*PI())/3)</f>
        <v>0.53490927750738149</v>
      </c>
      <c r="AL58" s="11">
        <f>'OddsRatio_working_3-way'!Z58+'OddsRatio_working_3-way'!AF58</f>
        <v>1.0585589587071129</v>
      </c>
      <c r="AM58" s="11">
        <f>'OddsRatio_working_3-way'!AA58+'OddsRatio_working_3-way'!AG58</f>
        <v>-0.79442113345837662</v>
      </c>
      <c r="AN58" s="11">
        <f>'OddsRatio_working_3-way'!AB58+'OddsRatio_working_3-way'!AH58</f>
        <v>-0.26413782524873552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1.0585589587071129</v>
      </c>
      <c r="AS58" s="11">
        <f>IF(('OddsRatio_working_3-way'!X58=0),IF(Q58&gt;0,-Q58^(1/3),(-Q58)^(1/3)),'OddsRatio_working_3-way'!AM58-'OddsRatio_working_3-way'!R58/3)</f>
        <v>-0.79442113345837662</v>
      </c>
      <c r="AT58" s="11">
        <f>IF(('OddsRatio_working_3-way'!X58=0),IF(Q58&gt;0,-Q58^(1/3),(-Q58)^(1/3)),'OddsRatio_working_3-way'!AN58-'OddsRatio_working_3-way'!R58/3)</f>
        <v>-0.26413782524873552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IF('True_Odds_Calculator_3-way'!A57="","",'True_Odds_Calculator_3-way'!A57)</f>
        <v>1.21</v>
      </c>
      <c r="B59" s="4">
        <f>IF('True_Odds_Calculator_3-way'!B57="","",'True_Odds_Calculator_3-way'!B57)</f>
        <v>8.24</v>
      </c>
      <c r="C59" s="4">
        <f>IF('True_Odds_Calculator_3-way'!C57="","",'True_Odds_Calculator_3-way'!C57)</f>
        <v>11.6</v>
      </c>
      <c r="D59" s="9">
        <f t="shared" si="13"/>
        <v>0.81098276566362104</v>
      </c>
      <c r="E59" s="9">
        <f t="shared" si="14"/>
        <v>0.11067543504656278</v>
      </c>
      <c r="F59" s="9">
        <f t="shared" si="15"/>
        <v>7.8341799289816078E-2</v>
      </c>
      <c r="G59" s="9">
        <f t="shared" si="16"/>
        <v>1.1098658397899996</v>
      </c>
      <c r="H59" s="9">
        <f t="shared" si="17"/>
        <v>1.2330718263559</v>
      </c>
      <c r="I59" s="9">
        <f t="shared" si="18"/>
        <v>9.0354286800795975</v>
      </c>
      <c r="J59" s="9">
        <f t="shared" si="19"/>
        <v>12.764577901773995</v>
      </c>
      <c r="K59" s="11">
        <f t="shared" si="20"/>
        <v>0.82644628099173556</v>
      </c>
      <c r="L59" s="11">
        <f t="shared" si="21"/>
        <v>0.12135922330097088</v>
      </c>
      <c r="M59" s="11">
        <f t="shared" si="22"/>
        <v>8.6206896551724144E-2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-0.1393455663245966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0.15606540186538365</v>
      </c>
      <c r="Q59" s="11">
        <f>2*'OddsRatio_working_3-way'!K59*'OddsRatio_working_3-way'!L59*'OddsRatio_working_3-way'!M59</f>
        <v>1.7292565303643613E-2</v>
      </c>
      <c r="R59" s="11">
        <f t="shared" si="23"/>
        <v>0</v>
      </c>
      <c r="S59" s="11">
        <f t="shared" si="24"/>
        <v>-1.1199882851086862</v>
      </c>
      <c r="T59" s="11">
        <f t="shared" si="25"/>
        <v>-0.12409842494279069</v>
      </c>
      <c r="U59" s="11">
        <f>'OddsRatio_working_3-way'!S59-'OddsRatio_working_3-way'!R59^2/3</f>
        <v>-1.1199882851086862</v>
      </c>
      <c r="V59" s="11">
        <f>'OddsRatio_working_3-way'!S59*'OddsRatio_working_3-way'!R59/3-2*'OddsRatio_working_3-way'!R59^3/27-'OddsRatio_working_3-way'!T59</f>
        <v>0.12409842494279069</v>
      </c>
      <c r="W59" s="11">
        <f>'OddsRatio_working_3-way'!V59^2+4*'OddsRatio_working_3-way'!U59^3/27</f>
        <v>-0.19273053129444126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0.22810685564430255</v>
      </c>
      <c r="Y59" s="11">
        <f>IF('OddsRatio_working_3-way'!W59&gt;=0,IF('OddsRatio_working_3-way'!V59+SQRT('OddsRatio_working_3-way'!W59)&gt;0,0,PI()),ACOS('OddsRatio_working_3-way'!V59/(2*'OddsRatio_working_3-way'!X59)))</f>
        <v>1.2953066482997315</v>
      </c>
      <c r="Z59" s="11">
        <f>'OddsRatio_working_3-way'!X59^(1/3)*COS('OddsRatio_working_3-way'!Y59/3)</f>
        <v>0.55493291989499993</v>
      </c>
      <c r="AA59" s="11">
        <f>'OddsRatio_working_3-way'!X59^(1/3)*COS(('OddsRatio_working_3-way'!Y59+2*PI())/3)</f>
        <v>-0.49890304700975302</v>
      </c>
      <c r="AB59" s="11">
        <f>'OddsRatio_working_3-way'!X59^(1/3)*COS(('OddsRatio_working_3-way'!Y59+4*PI())/3)</f>
        <v>-5.602987288524653E-2</v>
      </c>
      <c r="AC59" s="11">
        <f>'OddsRatio_working_3-way'!X59^(1/3)*SIN('OddsRatio_working_3-way'!Y59/3)</f>
        <v>0.25569294629764777</v>
      </c>
      <c r="AD59" s="11">
        <f>'OddsRatio_working_3-way'!X59^(1/3)*SIN(('OddsRatio_working_3-way'!Y59+2*PI())/3)</f>
        <v>0.3527395328765211</v>
      </c>
      <c r="AE59" s="11">
        <f>'OddsRatio_working_3-way'!X59^(1/3)*SIN(('OddsRatio_working_3-way'!Y59+4*PI())/3)</f>
        <v>-0.60843247917416876</v>
      </c>
      <c r="AF59" s="11">
        <f>-'OddsRatio_working_3-way'!U59/(3*'OddsRatio_working_3-way'!X59^(1/3))*COS(('OddsRatio_working_3-way'!Y59)/3)</f>
        <v>0.55493291989499971</v>
      </c>
      <c r="AG59" s="11">
        <f>-'OddsRatio_working_3-way'!U59/(3*'OddsRatio_working_3-way'!X59^(1/3))*COS(('OddsRatio_working_3-way'!Y59+2*PI())/3)</f>
        <v>-0.49890304700975285</v>
      </c>
      <c r="AH59" s="11">
        <f>-'OddsRatio_working_3-way'!U59/(3*'OddsRatio_working_3-way'!X59^(1/3))*COS(('OddsRatio_working_3-way'!Y59+4*PI())/3)</f>
        <v>-5.6029872885246509E-2</v>
      </c>
      <c r="AI59" s="11">
        <f>'OddsRatio_working_3-way'!U59/(3*'OddsRatio_working_3-way'!X59^(1/3))*SIN(('OddsRatio_working_3-way'!Y59)/3)</f>
        <v>-0.25569294629764766</v>
      </c>
      <c r="AJ59" s="11">
        <f>'OddsRatio_working_3-way'!U59/(3*'OddsRatio_working_3-way'!X59^(1/3))*SIN(('OddsRatio_working_3-way'!Y59+2*PI())/3)</f>
        <v>-0.35273953287652099</v>
      </c>
      <c r="AK59" s="11">
        <f>'OddsRatio_working_3-way'!U59/(3*'OddsRatio_working_3-way'!X59^(1/3))*SIN(('OddsRatio_working_3-way'!Y59+4*PI())/3)</f>
        <v>0.60843247917416854</v>
      </c>
      <c r="AL59" s="11">
        <f>'OddsRatio_working_3-way'!Z59+'OddsRatio_working_3-way'!AF59</f>
        <v>1.1098658397899996</v>
      </c>
      <c r="AM59" s="11">
        <f>'OddsRatio_working_3-way'!AA59+'OddsRatio_working_3-way'!AG59</f>
        <v>-0.99780609401950593</v>
      </c>
      <c r="AN59" s="11">
        <f>'OddsRatio_working_3-way'!AB59+'OddsRatio_working_3-way'!AH59</f>
        <v>-0.11205974577049305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1.1098658397899996</v>
      </c>
      <c r="AS59" s="11">
        <f>IF(('OddsRatio_working_3-way'!X59=0),IF(Q59&gt;0,-Q59^(1/3),(-Q59)^(1/3)),'OddsRatio_working_3-way'!AM59-'OddsRatio_working_3-way'!R59/3)</f>
        <v>-0.99780609401950593</v>
      </c>
      <c r="AT59" s="11">
        <f>IF(('OddsRatio_working_3-way'!X59=0),IF(Q59&gt;0,-Q59^(1/3),(-Q59)^(1/3)),'OddsRatio_working_3-way'!AN59-'OddsRatio_working_3-way'!R59/3)</f>
        <v>-0.11205974577049305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IF('True_Odds_Calculator_3-way'!A58="","",'True_Odds_Calculator_3-way'!A58)</f>
        <v>3.02</v>
      </c>
      <c r="B60" s="4">
        <f>IF('True_Odds_Calculator_3-way'!B58="","",'True_Odds_Calculator_3-way'!B58)</f>
        <v>3.5</v>
      </c>
      <c r="C60" s="4">
        <f>IF('True_Odds_Calculator_3-way'!C58="","",'True_Odds_Calculator_3-way'!C58)</f>
        <v>2.4</v>
      </c>
      <c r="D60" s="9">
        <f t="shared" si="13"/>
        <v>0.32003628962714592</v>
      </c>
      <c r="E60" s="9">
        <f t="shared" si="14"/>
        <v>0.27551913753856355</v>
      </c>
      <c r="F60" s="9">
        <f t="shared" si="15"/>
        <v>0.40444457283429047</v>
      </c>
      <c r="G60" s="9">
        <f t="shared" si="16"/>
        <v>1.0518047768787504</v>
      </c>
      <c r="H60" s="9">
        <f t="shared" si="17"/>
        <v>3.1246456492950747</v>
      </c>
      <c r="I60" s="9">
        <f t="shared" si="18"/>
        <v>3.629511942196876</v>
      </c>
      <c r="J60" s="9">
        <f t="shared" si="19"/>
        <v>2.4725266876302507</v>
      </c>
      <c r="K60" s="11">
        <f t="shared" si="20"/>
        <v>0.33112582781456956</v>
      </c>
      <c r="L60" s="11">
        <f t="shared" si="21"/>
        <v>0.2857142857142857</v>
      </c>
      <c r="M60" s="11">
        <f t="shared" si="22"/>
        <v>0.41666666666666669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-0.27869757174392928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0.23336486912645857</v>
      </c>
      <c r="Q60" s="11">
        <f>2*'OddsRatio_working_3-way'!K60*'OddsRatio_working_3-way'!L60*'OddsRatio_working_3-way'!M60</f>
        <v>7.8839482812992759E-2</v>
      </c>
      <c r="R60" s="11">
        <f t="shared" si="23"/>
        <v>0</v>
      </c>
      <c r="S60" s="11">
        <f t="shared" si="24"/>
        <v>-0.83734087694483772</v>
      </c>
      <c r="T60" s="11">
        <f t="shared" si="25"/>
        <v>-0.28288543140028299</v>
      </c>
      <c r="U60" s="11">
        <f>'OddsRatio_working_3-way'!S60-'OddsRatio_working_3-way'!R60^2/3</f>
        <v>-0.83734087694483772</v>
      </c>
      <c r="V60" s="11">
        <f>'OddsRatio_working_3-way'!S60*'OddsRatio_working_3-way'!R60/3-2*'OddsRatio_working_3-way'!R60^3/27-'OddsRatio_working_3-way'!T60</f>
        <v>0.28288543140028299</v>
      </c>
      <c r="W60" s="11">
        <f>'OddsRatio_working_3-way'!V60^2+4*'OddsRatio_working_3-way'!U60^3/27</f>
        <v>-6.9525687417142656E-3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0.14745909266660914</v>
      </c>
      <c r="Y60" s="11">
        <f>IF('OddsRatio_working_3-way'!W60&gt;=0,IF('OddsRatio_working_3-way'!V60+SQRT('OddsRatio_working_3-way'!W60)&gt;0,0,PI()),ACOS('OddsRatio_working_3-way'!V60/(2*'OddsRatio_working_3-way'!X60)))</f>
        <v>0.2866385001425773</v>
      </c>
      <c r="Z60" s="11">
        <f>'OddsRatio_working_3-way'!X60^(1/3)*COS('OddsRatio_working_3-way'!Y60/3)</f>
        <v>0.52590238843937531</v>
      </c>
      <c r="AA60" s="11">
        <f>'OddsRatio_working_3-way'!X60^(1/3)*COS(('OddsRatio_working_3-way'!Y60+2*PI())/3)</f>
        <v>-0.30660010728209713</v>
      </c>
      <c r="AB60" s="11">
        <f>'OddsRatio_working_3-way'!X60^(1/3)*COS(('OddsRatio_working_3-way'!Y60+4*PI())/3)</f>
        <v>-0.21930228115727785</v>
      </c>
      <c r="AC60" s="11">
        <f>'OddsRatio_working_3-way'!X60^(1/3)*SIN('OddsRatio_working_3-way'!Y60/3)</f>
        <v>5.0401423412833553E-2</v>
      </c>
      <c r="AD60" s="11">
        <f>'OddsRatio_working_3-way'!X60^(1/3)*SIN(('OddsRatio_working_3-way'!Y60+2*PI())/3)</f>
        <v>0.430244116592994</v>
      </c>
      <c r="AE60" s="11">
        <f>'OddsRatio_working_3-way'!X60^(1/3)*SIN(('OddsRatio_working_3-way'!Y60+4*PI())/3)</f>
        <v>-0.48064554000582754</v>
      </c>
      <c r="AF60" s="11">
        <f>-'OddsRatio_working_3-way'!U60/(3*'OddsRatio_working_3-way'!X60^(1/3))*COS(('OddsRatio_working_3-way'!Y60)/3)</f>
        <v>0.5259023884393752</v>
      </c>
      <c r="AG60" s="11">
        <f>-'OddsRatio_working_3-way'!U60/(3*'OddsRatio_working_3-way'!X60^(1/3))*COS(('OddsRatio_working_3-way'!Y60+2*PI())/3)</f>
        <v>-0.30660010728209708</v>
      </c>
      <c r="AH60" s="11">
        <f>-'OddsRatio_working_3-way'!U60/(3*'OddsRatio_working_3-way'!X60^(1/3))*COS(('OddsRatio_working_3-way'!Y60+4*PI())/3)</f>
        <v>-0.21930228115727779</v>
      </c>
      <c r="AI60" s="11">
        <f>'OddsRatio_working_3-way'!U60/(3*'OddsRatio_working_3-way'!X60^(1/3))*SIN(('OddsRatio_working_3-way'!Y60)/3)</f>
        <v>-5.0401423412833546E-2</v>
      </c>
      <c r="AJ60" s="11">
        <f>'OddsRatio_working_3-way'!U60/(3*'OddsRatio_working_3-way'!X60^(1/3))*SIN(('OddsRatio_working_3-way'!Y60+2*PI())/3)</f>
        <v>-0.43024411659299389</v>
      </c>
      <c r="AK60" s="11">
        <f>'OddsRatio_working_3-way'!U60/(3*'OddsRatio_working_3-way'!X60^(1/3))*SIN(('OddsRatio_working_3-way'!Y60+4*PI())/3)</f>
        <v>0.48064554000582743</v>
      </c>
      <c r="AL60" s="11">
        <f>'OddsRatio_working_3-way'!Z60+'OddsRatio_working_3-way'!AF60</f>
        <v>1.0518047768787504</v>
      </c>
      <c r="AM60" s="11">
        <f>'OddsRatio_working_3-way'!AA60+'OddsRatio_working_3-way'!AG60</f>
        <v>-0.61320021456419416</v>
      </c>
      <c r="AN60" s="11">
        <f>'OddsRatio_working_3-way'!AB60+'OddsRatio_working_3-way'!AH60</f>
        <v>-0.43860456231455563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1.0518047768787504</v>
      </c>
      <c r="AS60" s="11">
        <f>IF(('OddsRatio_working_3-way'!X60=0),IF(Q60&gt;0,-Q60^(1/3),(-Q60)^(1/3)),'OddsRatio_working_3-way'!AM60-'OddsRatio_working_3-way'!R60/3)</f>
        <v>-0.61320021456419416</v>
      </c>
      <c r="AT60" s="11">
        <f>IF(('OddsRatio_working_3-way'!X60=0),IF(Q60&gt;0,-Q60^(1/3),(-Q60)^(1/3)),'OddsRatio_working_3-way'!AN60-'OddsRatio_working_3-way'!R60/3)</f>
        <v>-0.43860456231455563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IF('True_Odds_Calculator_3-way'!A59="","",'True_Odds_Calculator_3-way'!A59)</f>
        <v>4.72</v>
      </c>
      <c r="B61" s="4">
        <f>IF('True_Odds_Calculator_3-way'!B59="","",'True_Odds_Calculator_3-way'!B59)</f>
        <v>4.74</v>
      </c>
      <c r="C61" s="4">
        <f>IF('True_Odds_Calculator_3-way'!C59="","",'True_Odds_Calculator_3-way'!C59)</f>
        <v>1.65</v>
      </c>
      <c r="D61" s="9">
        <f t="shared" si="13"/>
        <v>0.2035022311636365</v>
      </c>
      <c r="E61" s="9">
        <f t="shared" si="14"/>
        <v>0.20263450037097649</v>
      </c>
      <c r="F61" s="9">
        <f t="shared" si="15"/>
        <v>0.59386326846538717</v>
      </c>
      <c r="G61" s="9">
        <f t="shared" si="16"/>
        <v>1.0521373757247274</v>
      </c>
      <c r="H61" s="9">
        <f t="shared" si="17"/>
        <v>4.9139510376959858</v>
      </c>
      <c r="I61" s="9">
        <f t="shared" si="18"/>
        <v>4.934993785210481</v>
      </c>
      <c r="J61" s="9">
        <f t="shared" si="19"/>
        <v>1.6838892942210724</v>
      </c>
      <c r="K61" s="11">
        <f t="shared" si="20"/>
        <v>0.21186440677966104</v>
      </c>
      <c r="L61" s="11">
        <f t="shared" si="21"/>
        <v>0.21097046413502107</v>
      </c>
      <c r="M61" s="11">
        <f t="shared" si="22"/>
        <v>0.60606060606060608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-0.24497604233712378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0.21969317721302273</v>
      </c>
      <c r="Q61" s="11">
        <f>2*'OddsRatio_working_3-way'!K61*'OddsRatio_working_3-way'!L61*'OddsRatio_working_3-way'!M61</f>
        <v>5.4178342099389085E-2</v>
      </c>
      <c r="R61" s="11">
        <f t="shared" si="23"/>
        <v>0</v>
      </c>
      <c r="S61" s="11">
        <f t="shared" si="24"/>
        <v>-0.89679454005829662</v>
      </c>
      <c r="T61" s="11">
        <f t="shared" si="25"/>
        <v>-0.22115771641388329</v>
      </c>
      <c r="U61" s="11">
        <f>'OddsRatio_working_3-way'!S61-'OddsRatio_working_3-way'!R61^2/3</f>
        <v>-0.89679454005829662</v>
      </c>
      <c r="V61" s="11">
        <f>'OddsRatio_working_3-way'!S61*'OddsRatio_working_3-way'!R61/3-2*'OddsRatio_working_3-way'!R61^3/27-'OddsRatio_working_3-way'!T61</f>
        <v>0.22115771641388329</v>
      </c>
      <c r="W61" s="11">
        <f>'OddsRatio_working_3-way'!V61^2+4*'OddsRatio_working_3-way'!U61^3/27</f>
        <v>-5.793940400154856E-2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0.16343969800124461</v>
      </c>
      <c r="Y61" s="11">
        <f>IF('OddsRatio_working_3-way'!W61&gt;=0,IF('OddsRatio_working_3-way'!V61+SQRT('OddsRatio_working_3-way'!W61)&gt;0,0,PI()),ACOS('OddsRatio_working_3-way'!V61/(2*'OddsRatio_working_3-way'!X61)))</f>
        <v>0.82769781443682766</v>
      </c>
      <c r="Z61" s="11">
        <f>'OddsRatio_working_3-way'!X61^(1/3)*COS('OddsRatio_working_3-way'!Y61/3)</f>
        <v>0.5260686878623636</v>
      </c>
      <c r="AA61" s="11">
        <f>'OddsRatio_working_3-way'!X61^(1/3)*COS(('OddsRatio_working_3-way'!Y61+2*PI())/3)</f>
        <v>-0.39202053215555116</v>
      </c>
      <c r="AB61" s="11">
        <f>'OddsRatio_working_3-way'!X61^(1/3)*COS(('OddsRatio_working_3-way'!Y61+4*PI())/3)</f>
        <v>-0.13404815570681231</v>
      </c>
      <c r="AC61" s="11">
        <f>'OddsRatio_working_3-way'!X61^(1/3)*SIN('OddsRatio_working_3-way'!Y61/3)</f>
        <v>0.14894042098616678</v>
      </c>
      <c r="AD61" s="11">
        <f>'OddsRatio_working_3-way'!X61^(1/3)*SIN(('OddsRatio_working_3-way'!Y61+2*PI())/3)</f>
        <v>0.38111863733126988</v>
      </c>
      <c r="AE61" s="11">
        <f>'OddsRatio_working_3-way'!X61^(1/3)*SIN(('OddsRatio_working_3-way'!Y61+4*PI())/3)</f>
        <v>-0.5300590583174366</v>
      </c>
      <c r="AF61" s="11">
        <f>-'OddsRatio_working_3-way'!U61/(3*'OddsRatio_working_3-way'!X61^(1/3))*COS(('OddsRatio_working_3-way'!Y61)/3)</f>
        <v>0.52606868786236372</v>
      </c>
      <c r="AG61" s="11">
        <f>-'OddsRatio_working_3-way'!U61/(3*'OddsRatio_working_3-way'!X61^(1/3))*COS(('OddsRatio_working_3-way'!Y61+2*PI())/3)</f>
        <v>-0.39202053215555122</v>
      </c>
      <c r="AH61" s="11">
        <f>-'OddsRatio_working_3-way'!U61/(3*'OddsRatio_working_3-way'!X61^(1/3))*COS(('OddsRatio_working_3-way'!Y61+4*PI())/3)</f>
        <v>-0.13404815570681233</v>
      </c>
      <c r="AI61" s="11">
        <f>'OddsRatio_working_3-way'!U61/(3*'OddsRatio_working_3-way'!X61^(1/3))*SIN(('OddsRatio_working_3-way'!Y61)/3)</f>
        <v>-0.1489404209861668</v>
      </c>
      <c r="AJ61" s="11">
        <f>'OddsRatio_working_3-way'!U61/(3*'OddsRatio_working_3-way'!X61^(1/3))*SIN(('OddsRatio_working_3-way'!Y61+2*PI())/3)</f>
        <v>-0.38111863733126994</v>
      </c>
      <c r="AK61" s="11">
        <f>'OddsRatio_working_3-way'!U61/(3*'OddsRatio_working_3-way'!X61^(1/3))*SIN(('OddsRatio_working_3-way'!Y61+4*PI())/3)</f>
        <v>0.53005905831743672</v>
      </c>
      <c r="AL61" s="11">
        <f>'OddsRatio_working_3-way'!Z61+'OddsRatio_working_3-way'!AF61</f>
        <v>1.0521373757247274</v>
      </c>
      <c r="AM61" s="11">
        <f>'OddsRatio_working_3-way'!AA61+'OddsRatio_working_3-way'!AG61</f>
        <v>-0.78404106431110243</v>
      </c>
      <c r="AN61" s="11">
        <f>'OddsRatio_working_3-way'!AB61+'OddsRatio_working_3-way'!AH61</f>
        <v>-0.26809631141362467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1.0521373757247274</v>
      </c>
      <c r="AS61" s="11">
        <f>IF(('OddsRatio_working_3-way'!X61=0),IF(Q61&gt;0,-Q61^(1/3),(-Q61)^(1/3)),'OddsRatio_working_3-way'!AM61-'OddsRatio_working_3-way'!R61/3)</f>
        <v>-0.78404106431110243</v>
      </c>
      <c r="AT61" s="11">
        <f>IF(('OddsRatio_working_3-way'!X61=0),IF(Q61&gt;0,-Q61^(1/3),(-Q61)^(1/3)),'OddsRatio_working_3-way'!AN61-'OddsRatio_working_3-way'!R61/3)</f>
        <v>-0.26809631141362467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IF('True_Odds_Calculator_3-way'!A60="","",'True_Odds_Calculator_3-way'!A60)</f>
        <v>1.95</v>
      </c>
      <c r="B62" s="4">
        <f>IF('True_Odds_Calculator_3-way'!B60="","",'True_Odds_Calculator_3-way'!B60)</f>
        <v>3.83</v>
      </c>
      <c r="C62" s="4">
        <f>IF('True_Odds_Calculator_3-way'!C60="","",'True_Odds_Calculator_3-way'!C60)</f>
        <v>3.92</v>
      </c>
      <c r="D62" s="9">
        <f t="shared" si="13"/>
        <v>0.50128202235061581</v>
      </c>
      <c r="E62" s="9">
        <f t="shared" si="14"/>
        <v>0.25228888275540368</v>
      </c>
      <c r="F62" s="9">
        <f t="shared" si="15"/>
        <v>0.24642909489398049</v>
      </c>
      <c r="G62" s="9">
        <f t="shared" si="16"/>
        <v>1.0472473953899915</v>
      </c>
      <c r="H62" s="9">
        <f t="shared" si="17"/>
        <v>1.9948850256204915</v>
      </c>
      <c r="I62" s="9">
        <f t="shared" si="18"/>
        <v>3.963710128953676</v>
      </c>
      <c r="J62" s="9">
        <f t="shared" si="19"/>
        <v>4.0579623945387748</v>
      </c>
      <c r="K62" s="11">
        <f t="shared" si="20"/>
        <v>0.51282051282051289</v>
      </c>
      <c r="L62" s="11">
        <f t="shared" si="21"/>
        <v>0.2610966057441253</v>
      </c>
      <c r="M62" s="11">
        <f t="shared" si="22"/>
        <v>0.25510204081632654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-0.26814730712530044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0.22885233627493981</v>
      </c>
      <c r="Q62" s="11">
        <f>2*'OddsRatio_working_3-way'!K62*'OddsRatio_working_3-way'!L62*'OddsRatio_working_3-way'!M62</f>
        <v>6.8314130231325321E-2</v>
      </c>
      <c r="R62" s="11">
        <f t="shared" si="23"/>
        <v>0</v>
      </c>
      <c r="S62" s="11">
        <f t="shared" si="24"/>
        <v>-0.85345752201793024</v>
      </c>
      <c r="T62" s="11">
        <f t="shared" si="25"/>
        <v>-0.2547634394083374</v>
      </c>
      <c r="U62" s="11">
        <f>'OddsRatio_working_3-way'!S62-'OddsRatio_working_3-way'!R62^2/3</f>
        <v>-0.85345752201793024</v>
      </c>
      <c r="V62" s="11">
        <f>'OddsRatio_working_3-way'!S62*'OddsRatio_working_3-way'!R62/3-2*'OddsRatio_working_3-way'!R62^3/27-'OddsRatio_working_3-way'!T62</f>
        <v>0.2547634394083374</v>
      </c>
      <c r="W62" s="11">
        <f>'OddsRatio_working_3-way'!V62^2+4*'OddsRatio_working_3-way'!U62^3/27</f>
        <v>-2.7191842411331241E-2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0.15173682189114221</v>
      </c>
      <c r="Y62" s="11">
        <f>IF('OddsRatio_working_3-way'!W62&gt;=0,IF('OddsRatio_working_3-way'!V62+SQRT('OddsRatio_working_3-way'!W62)&gt;0,0,PI()),ACOS('OddsRatio_working_3-way'!V62/(2*'OddsRatio_working_3-way'!X62)))</f>
        <v>0.57445024048910842</v>
      </c>
      <c r="Z62" s="11">
        <f>'OddsRatio_working_3-way'!X62^(1/3)*COS('OddsRatio_working_3-way'!Y62/3)</f>
        <v>0.52362369769499573</v>
      </c>
      <c r="AA62" s="11">
        <f>'OddsRatio_working_3-way'!X62^(1/3)*COS(('OddsRatio_working_3-way'!Y62+2*PI())/3)</f>
        <v>-0.34972116526872488</v>
      </c>
      <c r="AB62" s="11">
        <f>'OddsRatio_working_3-way'!X62^(1/3)*COS(('OddsRatio_working_3-way'!Y62+4*PI())/3)</f>
        <v>-0.17390253242627096</v>
      </c>
      <c r="AC62" s="11">
        <f>'OddsRatio_working_3-way'!X62^(1/3)*SIN('OddsRatio_working_3-way'!Y62/3)</f>
        <v>0.10150893500014295</v>
      </c>
      <c r="AD62" s="11">
        <f>'OddsRatio_working_3-way'!X62^(1/3)*SIN(('OddsRatio_working_3-way'!Y62+2*PI())/3)</f>
        <v>0.40271695672733809</v>
      </c>
      <c r="AE62" s="11">
        <f>'OddsRatio_working_3-way'!X62^(1/3)*SIN(('OddsRatio_working_3-way'!Y62+4*PI())/3)</f>
        <v>-0.50422589172748089</v>
      </c>
      <c r="AF62" s="11">
        <f>-'OddsRatio_working_3-way'!U62/(3*'OddsRatio_working_3-way'!X62^(1/3))*COS(('OddsRatio_working_3-way'!Y62)/3)</f>
        <v>0.52362369769499562</v>
      </c>
      <c r="AG62" s="11">
        <f>-'OddsRatio_working_3-way'!U62/(3*'OddsRatio_working_3-way'!X62^(1/3))*COS(('OddsRatio_working_3-way'!Y62+2*PI())/3)</f>
        <v>-0.34972116526872482</v>
      </c>
      <c r="AH62" s="11">
        <f>-'OddsRatio_working_3-way'!U62/(3*'OddsRatio_working_3-way'!X62^(1/3))*COS(('OddsRatio_working_3-way'!Y62+4*PI())/3)</f>
        <v>-0.17390253242627091</v>
      </c>
      <c r="AI62" s="11">
        <f>'OddsRatio_working_3-way'!U62/(3*'OddsRatio_working_3-way'!X62^(1/3))*SIN(('OddsRatio_working_3-way'!Y62)/3)</f>
        <v>-0.10150893500014294</v>
      </c>
      <c r="AJ62" s="11">
        <f>'OddsRatio_working_3-way'!U62/(3*'OddsRatio_working_3-way'!X62^(1/3))*SIN(('OddsRatio_working_3-way'!Y62+2*PI())/3)</f>
        <v>-0.40271695672733798</v>
      </c>
      <c r="AK62" s="11">
        <f>'OddsRatio_working_3-way'!U62/(3*'OddsRatio_working_3-way'!X62^(1/3))*SIN(('OddsRatio_working_3-way'!Y62+4*PI())/3)</f>
        <v>0.50422589172748078</v>
      </c>
      <c r="AL62" s="11">
        <f>'OddsRatio_working_3-way'!Z62+'OddsRatio_working_3-way'!AF62</f>
        <v>1.0472473953899915</v>
      </c>
      <c r="AM62" s="11">
        <f>'OddsRatio_working_3-way'!AA62+'OddsRatio_working_3-way'!AG62</f>
        <v>-0.69944233053744975</v>
      </c>
      <c r="AN62" s="11">
        <f>'OddsRatio_working_3-way'!AB62+'OddsRatio_working_3-way'!AH62</f>
        <v>-0.34780506485254187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1.0472473953899915</v>
      </c>
      <c r="AS62" s="11">
        <f>IF(('OddsRatio_working_3-way'!X62=0),IF(Q62&gt;0,-Q62^(1/3),(-Q62)^(1/3)),'OddsRatio_working_3-way'!AM62-'OddsRatio_working_3-way'!R62/3)</f>
        <v>-0.69944233053744975</v>
      </c>
      <c r="AT62" s="11">
        <f>IF(('OddsRatio_working_3-way'!X62=0),IF(Q62&gt;0,-Q62^(1/3),(-Q62)^(1/3)),'OddsRatio_working_3-way'!AN62-'OddsRatio_working_3-way'!R62/3)</f>
        <v>-0.34780506485254187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IF('True_Odds_Calculator_3-way'!A61="","",'True_Odds_Calculator_3-way'!A61)</f>
        <v>1.89</v>
      </c>
      <c r="B63" s="4">
        <f>IF('True_Odds_Calculator_3-way'!B61="","",'True_Odds_Calculator_3-way'!B61)</f>
        <v>4.1500000000000004</v>
      </c>
      <c r="C63" s="4">
        <f>IF('True_Odds_Calculator_3-way'!C61="","",'True_Odds_Calculator_3-way'!C61)</f>
        <v>3.86</v>
      </c>
      <c r="D63" s="9">
        <f t="shared" si="13"/>
        <v>0.51737758183879545</v>
      </c>
      <c r="E63" s="9">
        <f t="shared" si="14"/>
        <v>0.23247329172812647</v>
      </c>
      <c r="F63" s="9">
        <f t="shared" si="15"/>
        <v>0.25014912643307785</v>
      </c>
      <c r="G63" s="9">
        <f t="shared" si="16"/>
        <v>1.0481172725519659</v>
      </c>
      <c r="H63" s="9">
        <f t="shared" si="17"/>
        <v>1.9328243725712493</v>
      </c>
      <c r="I63" s="9">
        <f t="shared" si="18"/>
        <v>4.3015694085386933</v>
      </c>
      <c r="J63" s="9">
        <f t="shared" si="19"/>
        <v>3.9976153994986228</v>
      </c>
      <c r="K63" s="11">
        <f t="shared" si="20"/>
        <v>0.52910052910052918</v>
      </c>
      <c r="L63" s="11">
        <f t="shared" si="21"/>
        <v>0.24096385542168672</v>
      </c>
      <c r="M63" s="11">
        <f t="shared" si="22"/>
        <v>0.2590673575129534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-0.26483134610982784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0.22790396721353715</v>
      </c>
      <c r="Q63" s="11">
        <f>2*'OddsRatio_working_3-way'!K63*'OddsRatio_working_3-way'!L63*'OddsRatio_working_3-way'!M63</f>
        <v>6.6059120931460033E-2</v>
      </c>
      <c r="R63" s="11">
        <f t="shared" si="23"/>
        <v>0</v>
      </c>
      <c r="S63" s="11">
        <f t="shared" si="24"/>
        <v>-0.86056265831546774</v>
      </c>
      <c r="T63" s="11">
        <f t="shared" si="25"/>
        <v>-0.2494384516856428</v>
      </c>
      <c r="U63" s="11">
        <f>'OddsRatio_working_3-way'!S63-'OddsRatio_working_3-way'!R63^2/3</f>
        <v>-0.86056265831546774</v>
      </c>
      <c r="V63" s="11">
        <f>'OddsRatio_working_3-way'!S63*'OddsRatio_working_3-way'!R63/3-2*'OddsRatio_working_3-way'!R63^3/27-'OddsRatio_working_3-way'!T63</f>
        <v>0.2494384516856428</v>
      </c>
      <c r="W63" s="11">
        <f>'OddsRatio_working_3-way'!V63^2+4*'OddsRatio_working_3-way'!U63^3/27</f>
        <v>-3.2196050411215767E-2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0.15363560100978102</v>
      </c>
      <c r="Y63" s="11">
        <f>IF('OddsRatio_working_3-way'!W63&gt;=0,IF('OddsRatio_working_3-way'!V63+SQRT('OddsRatio_working_3-way'!W63)&gt;0,0,PI()),ACOS('OddsRatio_working_3-way'!V63/(2*'OddsRatio_working_3-way'!X63)))</f>
        <v>0.62359227298026643</v>
      </c>
      <c r="Z63" s="11">
        <f>'OddsRatio_working_3-way'!X63^(1/3)*COS('OddsRatio_working_3-way'!Y63/3)</f>
        <v>0.52405863627598293</v>
      </c>
      <c r="AA63" s="11">
        <f>'OddsRatio_working_3-way'!X63^(1/3)*COS(('OddsRatio_working_3-way'!Y63+2*PI())/3)</f>
        <v>-0.35775065268408307</v>
      </c>
      <c r="AB63" s="11">
        <f>'OddsRatio_working_3-way'!X63^(1/3)*COS(('OddsRatio_working_3-way'!Y63+4*PI())/3)</f>
        <v>-0.16630798359189991</v>
      </c>
      <c r="AC63" s="11">
        <f>'OddsRatio_working_3-way'!X63^(1/3)*SIN('OddsRatio_working_3-way'!Y63/3)</f>
        <v>0.11052947653475245</v>
      </c>
      <c r="AD63" s="11">
        <f>'OddsRatio_working_3-way'!X63^(1/3)*SIN(('OddsRatio_working_3-way'!Y63+2*PI())/3)</f>
        <v>0.39858335382025412</v>
      </c>
      <c r="AE63" s="11">
        <f>'OddsRatio_working_3-way'!X63^(1/3)*SIN(('OddsRatio_working_3-way'!Y63+4*PI())/3)</f>
        <v>-0.50911283035500654</v>
      </c>
      <c r="AF63" s="11">
        <f>-'OddsRatio_working_3-way'!U63/(3*'OddsRatio_working_3-way'!X63^(1/3))*COS(('OddsRatio_working_3-way'!Y63)/3)</f>
        <v>0.52405863627598281</v>
      </c>
      <c r="AG63" s="11">
        <f>-'OddsRatio_working_3-way'!U63/(3*'OddsRatio_working_3-way'!X63^(1/3))*COS(('OddsRatio_working_3-way'!Y63+2*PI())/3)</f>
        <v>-0.35775065268408296</v>
      </c>
      <c r="AH63" s="11">
        <f>-'OddsRatio_working_3-way'!U63/(3*'OddsRatio_working_3-way'!X63^(1/3))*COS(('OddsRatio_working_3-way'!Y63+4*PI())/3)</f>
        <v>-0.16630798359189988</v>
      </c>
      <c r="AI63" s="11">
        <f>'OddsRatio_working_3-way'!U63/(3*'OddsRatio_working_3-way'!X63^(1/3))*SIN(('OddsRatio_working_3-way'!Y63)/3)</f>
        <v>-0.11052947653475242</v>
      </c>
      <c r="AJ63" s="11">
        <f>'OddsRatio_working_3-way'!U63/(3*'OddsRatio_working_3-way'!X63^(1/3))*SIN(('OddsRatio_working_3-way'!Y63+2*PI())/3)</f>
        <v>-0.39858335382025406</v>
      </c>
      <c r="AK63" s="11">
        <f>'OddsRatio_working_3-way'!U63/(3*'OddsRatio_working_3-way'!X63^(1/3))*SIN(('OddsRatio_working_3-way'!Y63+4*PI())/3)</f>
        <v>0.50911283035500643</v>
      </c>
      <c r="AL63" s="11">
        <f>'OddsRatio_working_3-way'!Z63+'OddsRatio_working_3-way'!AF63</f>
        <v>1.0481172725519659</v>
      </c>
      <c r="AM63" s="11">
        <f>'OddsRatio_working_3-way'!AA63+'OddsRatio_working_3-way'!AG63</f>
        <v>-0.71550130536816603</v>
      </c>
      <c r="AN63" s="11">
        <f>'OddsRatio_working_3-way'!AB63+'OddsRatio_working_3-way'!AH63</f>
        <v>-0.33261596718379982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1.0481172725519659</v>
      </c>
      <c r="AS63" s="11">
        <f>IF(('OddsRatio_working_3-way'!X63=0),IF(Q63&gt;0,-Q63^(1/3),(-Q63)^(1/3)),'OddsRatio_working_3-way'!AM63-'OddsRatio_working_3-way'!R63/3)</f>
        <v>-0.71550130536816603</v>
      </c>
      <c r="AT63" s="11">
        <f>IF(('OddsRatio_working_3-way'!X63=0),IF(Q63&gt;0,-Q63^(1/3),(-Q63)^(1/3)),'OddsRatio_working_3-way'!AN63-'OddsRatio_working_3-way'!R63/3)</f>
        <v>-0.33261596718379982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IF('True_Odds_Calculator_3-way'!A62="","",'True_Odds_Calculator_3-way'!A62)</f>
        <v>2.72</v>
      </c>
      <c r="B64" s="4">
        <f>IF('True_Odds_Calculator_3-way'!B62="","",'True_Odds_Calculator_3-way'!B62)</f>
        <v>3.46</v>
      </c>
      <c r="C64" s="4">
        <f>IF('True_Odds_Calculator_3-way'!C62="","",'True_Odds_Calculator_3-way'!C62)</f>
        <v>2.58</v>
      </c>
      <c r="D64" s="9">
        <f t="shared" si="13"/>
        <v>0.35239339194053082</v>
      </c>
      <c r="E64" s="9">
        <f t="shared" si="14"/>
        <v>0.27560416148754441</v>
      </c>
      <c r="F64" s="9">
        <f t="shared" si="15"/>
        <v>0.37200244657192472</v>
      </c>
      <c r="G64" s="9">
        <f t="shared" si="16"/>
        <v>1.0684521288229969</v>
      </c>
      <c r="H64" s="9">
        <f t="shared" si="17"/>
        <v>2.837737661575555</v>
      </c>
      <c r="I64" s="9">
        <f t="shared" si="18"/>
        <v>3.6283922369045714</v>
      </c>
      <c r="J64" s="9">
        <f t="shared" si="19"/>
        <v>2.6881543635403355</v>
      </c>
      <c r="K64" s="11">
        <f t="shared" si="20"/>
        <v>0.36764705882352938</v>
      </c>
      <c r="L64" s="11">
        <f t="shared" si="21"/>
        <v>0.28901734104046245</v>
      </c>
      <c r="M64" s="11">
        <f t="shared" si="22"/>
        <v>0.38759689922480617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-0.27533151989119353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0.23722353573772564</v>
      </c>
      <c r="Q64" s="11">
        <f>2*'OddsRatio_working_3-way'!K64*'OddsRatio_working_3-way'!L64*'OddsRatio_working_3-way'!M64</f>
        <v>8.2369283242265848E-2</v>
      </c>
      <c r="R64" s="11">
        <f t="shared" si="23"/>
        <v>0</v>
      </c>
      <c r="S64" s="11">
        <f t="shared" si="24"/>
        <v>-0.86159236629163438</v>
      </c>
      <c r="T64" s="11">
        <f t="shared" si="25"/>
        <v>-0.29916401607348414</v>
      </c>
      <c r="U64" s="11">
        <f>'OddsRatio_working_3-way'!S64-'OddsRatio_working_3-way'!R64^2/3</f>
        <v>-0.86159236629163438</v>
      </c>
      <c r="V64" s="11">
        <f>'OddsRatio_working_3-way'!S64*'OddsRatio_working_3-way'!R64/3-2*'OddsRatio_working_3-way'!R64^3/27-'OddsRatio_working_3-way'!T64</f>
        <v>0.29916401607348414</v>
      </c>
      <c r="W64" s="11">
        <f>'OddsRatio_working_3-way'!V64^2+4*'OddsRatio_working_3-way'!U64^3/27</f>
        <v>-5.255808270781176E-3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0.15391143296064547</v>
      </c>
      <c r="Y64" s="11">
        <f>IF('OddsRatio_working_3-way'!W64&gt;=0,IF('OddsRatio_working_3-way'!V64+SQRT('OddsRatio_working_3-way'!W64)&gt;0,0,PI()),ACOS('OddsRatio_working_3-way'!V64/(2*'OddsRatio_working_3-way'!X64)))</f>
        <v>0.23774861131865865</v>
      </c>
      <c r="Z64" s="11">
        <f>'OddsRatio_working_3-way'!X64^(1/3)*COS('OddsRatio_working_3-way'!Y64/3)</f>
        <v>0.53422606441149845</v>
      </c>
      <c r="AA64" s="11">
        <f>'OddsRatio_working_3-way'!X64^(1/3)*COS(('OddsRatio_working_3-way'!Y64+2*PI())/3)</f>
        <v>-0.30385504699073057</v>
      </c>
      <c r="AB64" s="11">
        <f>'OddsRatio_working_3-way'!X64^(1/3)*COS(('OddsRatio_working_3-way'!Y64+4*PI())/3)</f>
        <v>-0.23037101742076796</v>
      </c>
      <c r="AC64" s="11">
        <f>'OddsRatio_working_3-way'!X64^(1/3)*SIN('OddsRatio_working_3-way'!Y64/3)</f>
        <v>4.2426024253356343E-2</v>
      </c>
      <c r="AD64" s="11">
        <f>'OddsRatio_working_3-way'!X64^(1/3)*SIN(('OddsRatio_working_3-way'!Y64+2*PI())/3)</f>
        <v>0.44144033101746122</v>
      </c>
      <c r="AE64" s="11">
        <f>'OddsRatio_working_3-way'!X64^(1/3)*SIN(('OddsRatio_working_3-way'!Y64+4*PI())/3)</f>
        <v>-0.48386635527081762</v>
      </c>
      <c r="AF64" s="11">
        <f>-'OddsRatio_working_3-way'!U64/(3*'OddsRatio_working_3-way'!X64^(1/3))*COS(('OddsRatio_working_3-way'!Y64)/3)</f>
        <v>0.53422606441149834</v>
      </c>
      <c r="AG64" s="11">
        <f>-'OddsRatio_working_3-way'!U64/(3*'OddsRatio_working_3-way'!X64^(1/3))*COS(('OddsRatio_working_3-way'!Y64+2*PI())/3)</f>
        <v>-0.30385504699073046</v>
      </c>
      <c r="AH64" s="11">
        <f>-'OddsRatio_working_3-way'!U64/(3*'OddsRatio_working_3-way'!X64^(1/3))*COS(('OddsRatio_working_3-way'!Y64+4*PI())/3)</f>
        <v>-0.2303710174207679</v>
      </c>
      <c r="AI64" s="11">
        <f>'OddsRatio_working_3-way'!U64/(3*'OddsRatio_working_3-way'!X64^(1/3))*SIN(('OddsRatio_working_3-way'!Y64)/3)</f>
        <v>-4.2426024253356336E-2</v>
      </c>
      <c r="AJ64" s="11">
        <f>'OddsRatio_working_3-way'!U64/(3*'OddsRatio_working_3-way'!X64^(1/3))*SIN(('OddsRatio_working_3-way'!Y64+2*PI())/3)</f>
        <v>-0.44144033101746111</v>
      </c>
      <c r="AK64" s="11">
        <f>'OddsRatio_working_3-way'!U64/(3*'OddsRatio_working_3-way'!X64^(1/3))*SIN(('OddsRatio_working_3-way'!Y64+4*PI())/3)</f>
        <v>0.48386635527081751</v>
      </c>
      <c r="AL64" s="11">
        <f>'OddsRatio_working_3-way'!Z64+'OddsRatio_working_3-way'!AF64</f>
        <v>1.0684521288229969</v>
      </c>
      <c r="AM64" s="11">
        <f>'OddsRatio_working_3-way'!AA64+'OddsRatio_working_3-way'!AG64</f>
        <v>-0.60771009398146103</v>
      </c>
      <c r="AN64" s="11">
        <f>'OddsRatio_working_3-way'!AB64+'OddsRatio_working_3-way'!AH64</f>
        <v>-0.46074203484153586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1.0684521288229969</v>
      </c>
      <c r="AS64" s="11">
        <f>IF(('OddsRatio_working_3-way'!X64=0),IF(Q64&gt;0,-Q64^(1/3),(-Q64)^(1/3)),'OddsRatio_working_3-way'!AM64-'OddsRatio_working_3-way'!R64/3)</f>
        <v>-0.60771009398146103</v>
      </c>
      <c r="AT64" s="11">
        <f>IF(('OddsRatio_working_3-way'!X64=0),IF(Q64&gt;0,-Q64^(1/3),(-Q64)^(1/3)),'OddsRatio_working_3-way'!AN64-'OddsRatio_working_3-way'!R64/3)</f>
        <v>-0.46074203484153586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IF('True_Odds_Calculator_3-way'!A63="","",'True_Odds_Calculator_3-way'!A63)</f>
        <v>2.61</v>
      </c>
      <c r="B65" s="4">
        <f>IF('True_Odds_Calculator_3-way'!B63="","",'True_Odds_Calculator_3-way'!B63)</f>
        <v>3.58</v>
      </c>
      <c r="C65" s="4">
        <f>IF('True_Odds_Calculator_3-way'!C63="","",'True_Odds_Calculator_3-way'!C63)</f>
        <v>2.62</v>
      </c>
      <c r="D65" s="9">
        <f t="shared" si="13"/>
        <v>0.36761990258385635</v>
      </c>
      <c r="E65" s="9">
        <f t="shared" si="14"/>
        <v>0.26619849271336765</v>
      </c>
      <c r="F65" s="9">
        <f t="shared" si="15"/>
        <v>0.36618160470277594</v>
      </c>
      <c r="G65" s="9">
        <f t="shared" si="16"/>
        <v>1.0684477810963391</v>
      </c>
      <c r="H65" s="9">
        <f t="shared" si="17"/>
        <v>2.7202009275651062</v>
      </c>
      <c r="I65" s="9">
        <f t="shared" si="18"/>
        <v>3.7565952752285554</v>
      </c>
      <c r="J65" s="9">
        <f t="shared" si="19"/>
        <v>2.7308854053760698</v>
      </c>
      <c r="K65" s="11">
        <f t="shared" si="20"/>
        <v>0.38314176245210729</v>
      </c>
      <c r="L65" s="11">
        <f t="shared" si="21"/>
        <v>0.27932960893854747</v>
      </c>
      <c r="M65" s="11">
        <f t="shared" si="22"/>
        <v>0.38167938931297707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-0.27487533473230985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0.23732927202084769</v>
      </c>
      <c r="Q65" s="11">
        <f>2*'OddsRatio_working_3-way'!K65*'OddsRatio_working_3-way'!L65*'OddsRatio_working_3-way'!M65</f>
        <v>8.1696823415093864E-2</v>
      </c>
      <c r="R65" s="11">
        <f t="shared" si="23"/>
        <v>0</v>
      </c>
      <c r="S65" s="11">
        <f t="shared" si="24"/>
        <v>-0.8634069413757085</v>
      </c>
      <c r="T65" s="11">
        <f t="shared" si="25"/>
        <v>-0.29721409341676708</v>
      </c>
      <c r="U65" s="11">
        <f>'OddsRatio_working_3-way'!S65-'OddsRatio_working_3-way'!R65^2/3</f>
        <v>-0.8634069413757085</v>
      </c>
      <c r="V65" s="11">
        <f>'OddsRatio_working_3-way'!S65*'OddsRatio_working_3-way'!R65/3-2*'OddsRatio_working_3-way'!R65^3/27-'OddsRatio_working_3-way'!T65</f>
        <v>0.29721409341676708</v>
      </c>
      <c r="W65" s="11">
        <f>'OddsRatio_working_3-way'!V65^2+4*'OddsRatio_working_3-way'!U65^3/27</f>
        <v>-7.0186430853303727E-3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0.15439791158794952</v>
      </c>
      <c r="Y65" s="11">
        <f>IF('OddsRatio_working_3-way'!W65&gt;=0,IF('OddsRatio_working_3-way'!V65+SQRT('OddsRatio_working_3-way'!W65)&gt;0,0,PI()),ACOS('OddsRatio_working_3-way'!V65/(2*'OddsRatio_working_3-way'!X65)))</f>
        <v>0.27474691544251972</v>
      </c>
      <c r="Z65" s="11">
        <f>'OddsRatio_working_3-way'!X65^(1/3)*COS('OddsRatio_working_3-way'!Y65/3)</f>
        <v>0.53422389054816954</v>
      </c>
      <c r="AA65" s="11">
        <f>'OddsRatio_working_3-way'!X65^(1/3)*COS(('OddsRatio_working_3-way'!Y65+2*PI())/3)</f>
        <v>-0.3096014901011383</v>
      </c>
      <c r="AB65" s="11">
        <f>'OddsRatio_working_3-way'!X65^(1/3)*COS(('OddsRatio_working_3-way'!Y65+4*PI())/3)</f>
        <v>-0.22462240044703111</v>
      </c>
      <c r="AC65" s="11">
        <f>'OddsRatio_working_3-way'!X65^(1/3)*SIN('OddsRatio_working_3-way'!Y65/3)</f>
        <v>4.9062700287288145E-2</v>
      </c>
      <c r="AD65" s="11">
        <f>'OddsRatio_working_3-way'!X65^(1/3)*SIN(('OddsRatio_working_3-way'!Y65+2*PI())/3)</f>
        <v>0.43812011037962822</v>
      </c>
      <c r="AE65" s="11">
        <f>'OddsRatio_working_3-way'!X65^(1/3)*SIN(('OddsRatio_working_3-way'!Y65+4*PI())/3)</f>
        <v>-0.48718281066691632</v>
      </c>
      <c r="AF65" s="11">
        <f>-'OddsRatio_working_3-way'!U65/(3*'OddsRatio_working_3-way'!X65^(1/3))*COS(('OddsRatio_working_3-way'!Y65)/3)</f>
        <v>0.53422389054816954</v>
      </c>
      <c r="AG65" s="11">
        <f>-'OddsRatio_working_3-way'!U65/(3*'OddsRatio_working_3-way'!X65^(1/3))*COS(('OddsRatio_working_3-way'!Y65+2*PI())/3)</f>
        <v>-0.3096014901011383</v>
      </c>
      <c r="AH65" s="11">
        <f>-'OddsRatio_working_3-way'!U65/(3*'OddsRatio_working_3-way'!X65^(1/3))*COS(('OddsRatio_working_3-way'!Y65+4*PI())/3)</f>
        <v>-0.22462240044703111</v>
      </c>
      <c r="AI65" s="11">
        <f>'OddsRatio_working_3-way'!U65/(3*'OddsRatio_working_3-way'!X65^(1/3))*SIN(('OddsRatio_working_3-way'!Y65)/3)</f>
        <v>-4.9062700287288145E-2</v>
      </c>
      <c r="AJ65" s="11">
        <f>'OddsRatio_working_3-way'!U65/(3*'OddsRatio_working_3-way'!X65^(1/3))*SIN(('OddsRatio_working_3-way'!Y65+2*PI())/3)</f>
        <v>-0.43812011037962822</v>
      </c>
      <c r="AK65" s="11">
        <f>'OddsRatio_working_3-way'!U65/(3*'OddsRatio_working_3-way'!X65^(1/3))*SIN(('OddsRatio_working_3-way'!Y65+4*PI())/3)</f>
        <v>0.48718281066691632</v>
      </c>
      <c r="AL65" s="11">
        <f>'OddsRatio_working_3-way'!Z65+'OddsRatio_working_3-way'!AF65</f>
        <v>1.0684477810963391</v>
      </c>
      <c r="AM65" s="11">
        <f>'OddsRatio_working_3-way'!AA65+'OddsRatio_working_3-way'!AG65</f>
        <v>-0.6192029802022766</v>
      </c>
      <c r="AN65" s="11">
        <f>'OddsRatio_working_3-way'!AB65+'OddsRatio_working_3-way'!AH65</f>
        <v>-0.44924480089406221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1.0684477810963391</v>
      </c>
      <c r="AS65" s="11">
        <f>IF(('OddsRatio_working_3-way'!X65=0),IF(Q65&gt;0,-Q65^(1/3),(-Q65)^(1/3)),'OddsRatio_working_3-way'!AM65-'OddsRatio_working_3-way'!R65/3)</f>
        <v>-0.6192029802022766</v>
      </c>
      <c r="AT65" s="11">
        <f>IF(('OddsRatio_working_3-way'!X65=0),IF(Q65&gt;0,-Q65^(1/3),(-Q65)^(1/3)),'OddsRatio_working_3-way'!AN65-'OddsRatio_working_3-way'!R65/3)</f>
        <v>-0.44924480089406221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IF('True_Odds_Calculator_3-way'!A64="","",'True_Odds_Calculator_3-way'!A64)</f>
        <v>3.14</v>
      </c>
      <c r="B66" s="4">
        <f>IF('True_Odds_Calculator_3-way'!B64="","",'True_Odds_Calculator_3-way'!B64)</f>
        <v>3.36</v>
      </c>
      <c r="C66" s="4">
        <f>IF('True_Odds_Calculator_3-way'!C64="","",'True_Odds_Calculator_3-way'!C64)</f>
        <v>2.33</v>
      </c>
      <c r="D66" s="9">
        <f t="shared" si="13"/>
        <v>0.30386161485911217</v>
      </c>
      <c r="E66" s="9">
        <f t="shared" si="14"/>
        <v>0.28356789991368447</v>
      </c>
      <c r="F66" s="9">
        <f t="shared" si="15"/>
        <v>0.41257048522720319</v>
      </c>
      <c r="G66" s="9">
        <f t="shared" si="16"/>
        <v>1.0705475614757267</v>
      </c>
      <c r="H66" s="9">
        <f t="shared" si="17"/>
        <v>3.290971781558055</v>
      </c>
      <c r="I66" s="9">
        <f t="shared" si="18"/>
        <v>3.5264922450827156</v>
      </c>
      <c r="J66" s="9">
        <f t="shared" si="19"/>
        <v>2.4238282567627167</v>
      </c>
      <c r="K66" s="11">
        <f t="shared" si="20"/>
        <v>0.31847133757961782</v>
      </c>
      <c r="L66" s="11">
        <f t="shared" si="21"/>
        <v>0.29761904761904762</v>
      </c>
      <c r="M66" s="11">
        <f t="shared" si="22"/>
        <v>0.42918454935622319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-0.27324521837383697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0.23716123774897457</v>
      </c>
      <c r="Q66" s="11">
        <f>2*'OddsRatio_working_3-way'!K66*'OddsRatio_working_3-way'!L66*'OddsRatio_working_3-way'!M66</f>
        <v>8.1358915179751121E-2</v>
      </c>
      <c r="R66" s="11">
        <f t="shared" si="23"/>
        <v>0</v>
      </c>
      <c r="S66" s="11">
        <f t="shared" si="24"/>
        <v>-0.86794286524167252</v>
      </c>
      <c r="T66" s="11">
        <f t="shared" si="25"/>
        <v>-0.29775055411378126</v>
      </c>
      <c r="U66" s="11">
        <f>'OddsRatio_working_3-way'!S66-'OddsRatio_working_3-way'!R66^2/3</f>
        <v>-0.86794286524167252</v>
      </c>
      <c r="V66" s="11">
        <f>'OddsRatio_working_3-way'!S66*'OddsRatio_working_3-way'!R66/3-2*'OddsRatio_working_3-way'!R66^3/27-'OddsRatio_working_3-way'!T66</f>
        <v>0.29775055411378126</v>
      </c>
      <c r="W66" s="11">
        <f>'OddsRatio_working_3-way'!V66^2+4*'OddsRatio_working_3-way'!U66^3/27</f>
        <v>-8.2102223998675034E-3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0.15561620647841543</v>
      </c>
      <c r="Y66" s="11">
        <f>IF('OddsRatio_working_3-way'!W66&gt;=0,IF('OddsRatio_working_3-way'!V66+SQRT('OddsRatio_working_3-way'!W66)&gt;0,0,PI()),ACOS('OddsRatio_working_3-way'!V66/(2*'OddsRatio_working_3-way'!X66)))</f>
        <v>0.29541177013917164</v>
      </c>
      <c r="Z66" s="11">
        <f>'OddsRatio_working_3-way'!X66^(1/3)*COS('OddsRatio_working_3-way'!Y66/3)</f>
        <v>0.53527378073786336</v>
      </c>
      <c r="AA66" s="11">
        <f>'OddsRatio_working_3-way'!X66^(1/3)*COS(('OddsRatio_working_3-way'!Y66+2*PI())/3)</f>
        <v>-0.31343209810253053</v>
      </c>
      <c r="AB66" s="11">
        <f>'OddsRatio_working_3-way'!X66^(1/3)*COS(('OddsRatio_working_3-way'!Y66+4*PI())/3)</f>
        <v>-0.22184168263533277</v>
      </c>
      <c r="AC66" s="11">
        <f>'OddsRatio_working_3-way'!X66^(1/3)*SIN('OddsRatio_working_3-way'!Y66/3)</f>
        <v>5.2879751025176266E-2</v>
      </c>
      <c r="AD66" s="11">
        <f>'OddsRatio_working_3-way'!X66^(1/3)*SIN(('OddsRatio_working_3-way'!Y66+2*PI())/3)</f>
        <v>0.4371208165861431</v>
      </c>
      <c r="AE66" s="11">
        <f>'OddsRatio_working_3-way'!X66^(1/3)*SIN(('OddsRatio_working_3-way'!Y66+4*PI())/3)</f>
        <v>-0.49000056761131938</v>
      </c>
      <c r="AF66" s="11">
        <f>-'OddsRatio_working_3-way'!U66/(3*'OddsRatio_working_3-way'!X66^(1/3))*COS(('OddsRatio_working_3-way'!Y66)/3)</f>
        <v>0.53527378073786336</v>
      </c>
      <c r="AG66" s="11">
        <f>-'OddsRatio_working_3-way'!U66/(3*'OddsRatio_working_3-way'!X66^(1/3))*COS(('OddsRatio_working_3-way'!Y66+2*PI())/3)</f>
        <v>-0.31343209810253053</v>
      </c>
      <c r="AH66" s="11">
        <f>-'OddsRatio_working_3-way'!U66/(3*'OddsRatio_working_3-way'!X66^(1/3))*COS(('OddsRatio_working_3-way'!Y66+4*PI())/3)</f>
        <v>-0.22184168263533277</v>
      </c>
      <c r="AI66" s="11">
        <f>'OddsRatio_working_3-way'!U66/(3*'OddsRatio_working_3-way'!X66^(1/3))*SIN(('OddsRatio_working_3-way'!Y66)/3)</f>
        <v>-5.2879751025176266E-2</v>
      </c>
      <c r="AJ66" s="11">
        <f>'OddsRatio_working_3-way'!U66/(3*'OddsRatio_working_3-way'!X66^(1/3))*SIN(('OddsRatio_working_3-way'!Y66+2*PI())/3)</f>
        <v>-0.4371208165861431</v>
      </c>
      <c r="AK66" s="11">
        <f>'OddsRatio_working_3-way'!U66/(3*'OddsRatio_working_3-way'!X66^(1/3))*SIN(('OddsRatio_working_3-way'!Y66+4*PI())/3)</f>
        <v>0.49000056761131938</v>
      </c>
      <c r="AL66" s="11">
        <f>'OddsRatio_working_3-way'!Z66+'OddsRatio_working_3-way'!AF66</f>
        <v>1.0705475614757267</v>
      </c>
      <c r="AM66" s="11">
        <f>'OddsRatio_working_3-way'!AA66+'OddsRatio_working_3-way'!AG66</f>
        <v>-0.62686419620506106</v>
      </c>
      <c r="AN66" s="11">
        <f>'OddsRatio_working_3-way'!AB66+'OddsRatio_working_3-way'!AH66</f>
        <v>-0.44368336527066554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1.0705475614757267</v>
      </c>
      <c r="AS66" s="11">
        <f>IF(('OddsRatio_working_3-way'!X66=0),IF(Q66&gt;0,-Q66^(1/3),(-Q66)^(1/3)),'OddsRatio_working_3-way'!AM66-'OddsRatio_working_3-way'!R66/3)</f>
        <v>-0.62686419620506106</v>
      </c>
      <c r="AT66" s="11">
        <f>IF(('OddsRatio_working_3-way'!X66=0),IF(Q66&gt;0,-Q66^(1/3),(-Q66)^(1/3)),'OddsRatio_working_3-way'!AN66-'OddsRatio_working_3-way'!R66/3)</f>
        <v>-0.44368336527066554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IF('True_Odds_Calculator_3-way'!A65="","",'True_Odds_Calculator_3-way'!A65)</f>
        <v>2.4700000000000002</v>
      </c>
      <c r="B67" s="4">
        <f>IF('True_Odds_Calculator_3-way'!B65="","",'True_Odds_Calculator_3-way'!B65)</f>
        <v>3.02</v>
      </c>
      <c r="C67" s="4">
        <f>IF('True_Odds_Calculator_3-way'!C65="","",'True_Odds_Calculator_3-way'!C65)</f>
        <v>3.14</v>
      </c>
      <c r="D67" s="9">
        <f t="shared" si="13"/>
        <v>0.38546790214838644</v>
      </c>
      <c r="E67" s="9">
        <f t="shared" si="14"/>
        <v>0.31340714519022966</v>
      </c>
      <c r="F67" s="9">
        <f t="shared" si="15"/>
        <v>0.30112495266138395</v>
      </c>
      <c r="G67" s="9">
        <f t="shared" si="16"/>
        <v>1.084523623958271</v>
      </c>
      <c r="H67" s="9">
        <f t="shared" si="17"/>
        <v>2.5942497272186582</v>
      </c>
      <c r="I67" s="9">
        <f t="shared" si="18"/>
        <v>3.1907377203957079</v>
      </c>
      <c r="J67" s="9">
        <f t="shared" si="19"/>
        <v>3.3208805552706999</v>
      </c>
      <c r="K67" s="11">
        <f t="shared" si="20"/>
        <v>0.40485829959514169</v>
      </c>
      <c r="L67" s="11">
        <f t="shared" si="21"/>
        <v>0.33112582781456956</v>
      </c>
      <c r="M67" s="11">
        <f t="shared" si="22"/>
        <v>0.31847133757961782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-0.27129946244886771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0.24036700412543219</v>
      </c>
      <c r="Q67" s="11">
        <f>2*'OddsRatio_working_3-way'!K67*'OddsRatio_working_3-way'!L67*'OddsRatio_working_3-way'!M67</f>
        <v>8.5387923312764513E-2</v>
      </c>
      <c r="R67" s="11">
        <f t="shared" si="23"/>
        <v>0</v>
      </c>
      <c r="S67" s="11">
        <f t="shared" si="24"/>
        <v>-0.88598407809501123</v>
      </c>
      <c r="T67" s="11">
        <f t="shared" si="25"/>
        <v>-0.31473679506039465</v>
      </c>
      <c r="U67" s="11">
        <f>'OddsRatio_working_3-way'!S67-'OddsRatio_working_3-way'!R67^2/3</f>
        <v>-0.88598407809501123</v>
      </c>
      <c r="V67" s="11">
        <f>'OddsRatio_working_3-way'!S67*'OddsRatio_working_3-way'!R67/3-2*'OddsRatio_working_3-way'!R67^3/27-'OddsRatio_working_3-way'!T67</f>
        <v>0.31473679506039465</v>
      </c>
      <c r="W67" s="11">
        <f>'OddsRatio_working_3-way'!V67^2+4*'OddsRatio_working_3-way'!U67^3/27</f>
        <v>-3.9731884689825497E-3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0.16049333213086409</v>
      </c>
      <c r="Y67" s="11">
        <f>IF('OddsRatio_working_3-way'!W67&gt;=0,IF('OddsRatio_working_3-way'!V67+SQRT('OddsRatio_working_3-way'!W67)&gt;0,0,PI()),ACOS('OddsRatio_working_3-way'!V67/(2*'OddsRatio_working_3-way'!X67)))</f>
        <v>0.19765789606004414</v>
      </c>
      <c r="Z67" s="11">
        <f>'OddsRatio_working_3-way'!X67^(1/3)*COS('OddsRatio_working_3-way'!Y67/3)</f>
        <v>0.54226181197913548</v>
      </c>
      <c r="AA67" s="11">
        <f>'OddsRatio_working_3-way'!X67^(1/3)*COS(('OddsRatio_working_3-way'!Y67+2*PI())/3)</f>
        <v>-0.30211662811414214</v>
      </c>
      <c r="AB67" s="11">
        <f>'OddsRatio_working_3-way'!X67^(1/3)*COS(('OddsRatio_working_3-way'!Y67+4*PI())/3)</f>
        <v>-0.24014518386499353</v>
      </c>
      <c r="AC67" s="11">
        <f>'OddsRatio_working_3-way'!X67^(1/3)*SIN('OddsRatio_working_3-way'!Y67/3)</f>
        <v>3.5779230019315961E-2</v>
      </c>
      <c r="AD67" s="11">
        <f>'OddsRatio_working_3-way'!X67^(1/3)*SIN(('OddsRatio_working_3-way'!Y67+2*PI())/3)</f>
        <v>0.45172288966645424</v>
      </c>
      <c r="AE67" s="11">
        <f>'OddsRatio_working_3-way'!X67^(1/3)*SIN(('OddsRatio_working_3-way'!Y67+4*PI())/3)</f>
        <v>-0.48750211968577001</v>
      </c>
      <c r="AF67" s="11">
        <f>-'OddsRatio_working_3-way'!U67/(3*'OddsRatio_working_3-way'!X67^(1/3))*COS(('OddsRatio_working_3-way'!Y67)/3)</f>
        <v>0.54226181197913548</v>
      </c>
      <c r="AG67" s="11">
        <f>-'OddsRatio_working_3-way'!U67/(3*'OddsRatio_working_3-way'!X67^(1/3))*COS(('OddsRatio_working_3-way'!Y67+2*PI())/3)</f>
        <v>-0.30211662811414214</v>
      </c>
      <c r="AH67" s="11">
        <f>-'OddsRatio_working_3-way'!U67/(3*'OddsRatio_working_3-way'!X67^(1/3))*COS(('OddsRatio_working_3-way'!Y67+4*PI())/3)</f>
        <v>-0.24014518386499353</v>
      </c>
      <c r="AI67" s="11">
        <f>'OddsRatio_working_3-way'!U67/(3*'OddsRatio_working_3-way'!X67^(1/3))*SIN(('OddsRatio_working_3-way'!Y67)/3)</f>
        <v>-3.5779230019315961E-2</v>
      </c>
      <c r="AJ67" s="11">
        <f>'OddsRatio_working_3-way'!U67/(3*'OddsRatio_working_3-way'!X67^(1/3))*SIN(('OddsRatio_working_3-way'!Y67+2*PI())/3)</f>
        <v>-0.45172288966645424</v>
      </c>
      <c r="AK67" s="11">
        <f>'OddsRatio_working_3-way'!U67/(3*'OddsRatio_working_3-way'!X67^(1/3))*SIN(('OddsRatio_working_3-way'!Y67+4*PI())/3)</f>
        <v>0.48750211968577001</v>
      </c>
      <c r="AL67" s="11">
        <f>'OddsRatio_working_3-way'!Z67+'OddsRatio_working_3-way'!AF67</f>
        <v>1.084523623958271</v>
      </c>
      <c r="AM67" s="11">
        <f>'OddsRatio_working_3-way'!AA67+'OddsRatio_working_3-way'!AG67</f>
        <v>-0.60423325622828428</v>
      </c>
      <c r="AN67" s="11">
        <f>'OddsRatio_working_3-way'!AB67+'OddsRatio_working_3-way'!AH67</f>
        <v>-0.48029036772998707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1.084523623958271</v>
      </c>
      <c r="AS67" s="11">
        <f>IF(('OddsRatio_working_3-way'!X67=0),IF(Q67&gt;0,-Q67^(1/3),(-Q67)^(1/3)),'OddsRatio_working_3-way'!AM67-'OddsRatio_working_3-way'!R67/3)</f>
        <v>-0.60423325622828428</v>
      </c>
      <c r="AT67" s="11">
        <f>IF(('OddsRatio_working_3-way'!X67=0),IF(Q67&gt;0,-Q67^(1/3),(-Q67)^(1/3)),'OddsRatio_working_3-way'!AN67-'OddsRatio_working_3-way'!R67/3)</f>
        <v>-0.48029036772998707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IF('True_Odds_Calculator_3-way'!A66="","",'True_Odds_Calculator_3-way'!A66)</f>
        <v>3.4</v>
      </c>
      <c r="B68" s="4">
        <f>IF('True_Odds_Calculator_3-way'!B66="","",'True_Odds_Calculator_3-way'!B66)</f>
        <v>3.09</v>
      </c>
      <c r="C68" s="4">
        <f>IF('True_Odds_Calculator_3-way'!C66="","",'True_Odds_Calculator_3-way'!C66)</f>
        <v>2.2799999999999998</v>
      </c>
      <c r="D68" s="9">
        <f t="shared" ref="D68:D131" si="26">(K68/(AR68+K68-(AR68*K68)))</f>
        <v>0.27682193401682192</v>
      </c>
      <c r="E68" s="9">
        <f t="shared" ref="E68:E131" si="27">(L68/(AR68+L68-(AR68*L68)))</f>
        <v>0.30534429758416876</v>
      </c>
      <c r="F68" s="9">
        <f t="shared" ref="F68:F131" si="28">(M68/(AR68+M68-(AR68*M68)))</f>
        <v>0.41783376839900932</v>
      </c>
      <c r="G68" s="9">
        <f t="shared" ref="G68:G131" si="29">AR68</f>
        <v>1.0885127120791904</v>
      </c>
      <c r="H68" s="9">
        <f t="shared" ref="H68:H131" si="30">IF(A68="","",1/D68)</f>
        <v>3.612430508990057</v>
      </c>
      <c r="I68" s="9">
        <f t="shared" ref="I68:I131" si="31">IF(B68="","",1/E68)</f>
        <v>3.2749915682455084</v>
      </c>
      <c r="J68" s="9">
        <f t="shared" ref="J68:J131" si="32">IF(C68="","",1/F68)</f>
        <v>2.3932962714613639</v>
      </c>
      <c r="K68" s="11">
        <f t="shared" ref="K68:K131" si="33">1/A68</f>
        <v>0.29411764705882354</v>
      </c>
      <c r="L68" s="11">
        <f t="shared" ref="L68:L131" si="34">1/B68</f>
        <v>0.3236245954692557</v>
      </c>
      <c r="M68" s="11">
        <f t="shared" ref="M68:M131" si="35">1/C68</f>
        <v>0.43859649122807021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-0.2680373120121835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0.24088156809308636</v>
      </c>
      <c r="Q68" s="11">
        <f>2*'OddsRatio_working_3-way'!K68*'OddsRatio_working_3-way'!L68*'OddsRatio_working_3-way'!M68</f>
        <v>8.3494477675246578E-2</v>
      </c>
      <c r="R68" s="11">
        <f t="shared" ref="R68:R131" si="36">O68/N68</f>
        <v>0</v>
      </c>
      <c r="S68" s="11">
        <f t="shared" ref="S68:S131" si="37">P68/N68</f>
        <v>-0.89868670255183436</v>
      </c>
      <c r="T68" s="11">
        <f t="shared" ref="T68:T131" si="38">Q68/N68</f>
        <v>-0.31150318979266356</v>
      </c>
      <c r="U68" s="11">
        <f>'OddsRatio_working_3-way'!S68-'OddsRatio_working_3-way'!R68^2/3</f>
        <v>-0.89868670255183436</v>
      </c>
      <c r="V68" s="11">
        <f>'OddsRatio_working_3-way'!S68*'OddsRatio_working_3-way'!R68/3-2*'OddsRatio_working_3-way'!R68^3/27-'OddsRatio_working_3-way'!T68</f>
        <v>0.31150318979266356</v>
      </c>
      <c r="W68" s="11">
        <f>'OddsRatio_working_3-way'!V68^2+4*'OddsRatio_working_3-way'!U68^3/27</f>
        <v>-1.0493665232159291E-2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0.16395723717113211</v>
      </c>
      <c r="Y68" s="11">
        <f>IF('OddsRatio_working_3-way'!W68&gt;=0,IF('OddsRatio_working_3-way'!V68+SQRT('OddsRatio_working_3-way'!W68)&gt;0,0,PI()),ACOS('OddsRatio_working_3-way'!V68/(2*'OddsRatio_working_3-way'!X68)))</f>
        <v>0.31771236839738526</v>
      </c>
      <c r="Z68" s="11">
        <f>'OddsRatio_working_3-way'!X68^(1/3)*COS('OddsRatio_working_3-way'!Y68/3)</f>
        <v>0.54425635603959532</v>
      </c>
      <c r="AA68" s="11">
        <f>'OddsRatio_working_3-way'!X68^(1/3)*COS(('OddsRatio_working_3-way'!Y68+2*PI())/3)</f>
        <v>-0.32223246746525891</v>
      </c>
      <c r="AB68" s="11">
        <f>'OddsRatio_working_3-way'!X68^(1/3)*COS(('OddsRatio_working_3-way'!Y68+4*PI())/3)</f>
        <v>-0.22202388857433655</v>
      </c>
      <c r="AC68" s="11">
        <f>'OddsRatio_working_3-way'!X68^(1/3)*SIN('OddsRatio_working_3-way'!Y68/3)</f>
        <v>5.7855449997783831E-2</v>
      </c>
      <c r="AD68" s="11">
        <f>'OddsRatio_working_3-way'!X68^(1/3)*SIN(('OddsRatio_working_3-way'!Y68+2*PI())/3)</f>
        <v>0.44241210550254578</v>
      </c>
      <c r="AE68" s="11">
        <f>'OddsRatio_working_3-way'!X68^(1/3)*SIN(('OddsRatio_working_3-way'!Y68+4*PI())/3)</f>
        <v>-0.50026755550032964</v>
      </c>
      <c r="AF68" s="11">
        <f>-'OddsRatio_working_3-way'!U68/(3*'OddsRatio_working_3-way'!X68^(1/3))*COS(('OddsRatio_working_3-way'!Y68)/3)</f>
        <v>0.54425635603959521</v>
      </c>
      <c r="AG68" s="11">
        <f>-'OddsRatio_working_3-way'!U68/(3*'OddsRatio_working_3-way'!X68^(1/3))*COS(('OddsRatio_working_3-way'!Y68+2*PI())/3)</f>
        <v>-0.32223246746525885</v>
      </c>
      <c r="AH68" s="11">
        <f>-'OddsRatio_working_3-way'!U68/(3*'OddsRatio_working_3-way'!X68^(1/3))*COS(('OddsRatio_working_3-way'!Y68+4*PI())/3)</f>
        <v>-0.2220238885743365</v>
      </c>
      <c r="AI68" s="11">
        <f>'OddsRatio_working_3-way'!U68/(3*'OddsRatio_working_3-way'!X68^(1/3))*SIN(('OddsRatio_working_3-way'!Y68)/3)</f>
        <v>-5.7855449997783817E-2</v>
      </c>
      <c r="AJ68" s="11">
        <f>'OddsRatio_working_3-way'!U68/(3*'OddsRatio_working_3-way'!X68^(1/3))*SIN(('OddsRatio_working_3-way'!Y68+2*PI())/3)</f>
        <v>-0.44241210550254573</v>
      </c>
      <c r="AK68" s="11">
        <f>'OddsRatio_working_3-way'!U68/(3*'OddsRatio_working_3-way'!X68^(1/3))*SIN(('OddsRatio_working_3-way'!Y68+4*PI())/3)</f>
        <v>0.50026755550032964</v>
      </c>
      <c r="AL68" s="11">
        <f>'OddsRatio_working_3-way'!Z68+'OddsRatio_working_3-way'!AF68</f>
        <v>1.0885127120791904</v>
      </c>
      <c r="AM68" s="11">
        <f>'OddsRatio_working_3-way'!AA68+'OddsRatio_working_3-way'!AG68</f>
        <v>-0.64446493493051782</v>
      </c>
      <c r="AN68" s="11">
        <f>'OddsRatio_working_3-way'!AB68+'OddsRatio_working_3-way'!AH68</f>
        <v>-0.44404777714867305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1.0885127120791904</v>
      </c>
      <c r="AS68" s="11">
        <f>IF(('OddsRatio_working_3-way'!X68=0),IF(Q68&gt;0,-Q68^(1/3),(-Q68)^(1/3)),'OddsRatio_working_3-way'!AM68-'OddsRatio_working_3-way'!R68/3)</f>
        <v>-0.64446493493051782</v>
      </c>
      <c r="AT68" s="11">
        <f>IF(('OddsRatio_working_3-way'!X68=0),IF(Q68&gt;0,-Q68^(1/3),(-Q68)^(1/3)),'OddsRatio_working_3-way'!AN68-'OddsRatio_working_3-way'!R68/3)</f>
        <v>-0.44404777714867305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IF('True_Odds_Calculator_3-way'!A67="","",'True_Odds_Calculator_3-way'!A67)</f>
        <v>4.28</v>
      </c>
      <c r="B69" s="4">
        <f>IF('True_Odds_Calculator_3-way'!B67="","",'True_Odds_Calculator_3-way'!B67)</f>
        <v>3.03</v>
      </c>
      <c r="C69" s="4">
        <f>IF('True_Odds_Calculator_3-way'!C67="","",'True_Odds_Calculator_3-way'!C67)</f>
        <v>2.0299999999999998</v>
      </c>
      <c r="D69" s="9">
        <f t="shared" si="26"/>
        <v>0.21831865733535463</v>
      </c>
      <c r="E69" s="9">
        <f t="shared" si="27"/>
        <v>0.31094954967049016</v>
      </c>
      <c r="F69" s="9">
        <f t="shared" si="28"/>
        <v>0.47073179299415535</v>
      </c>
      <c r="G69" s="9">
        <f t="shared" si="29"/>
        <v>1.0916038300548661</v>
      </c>
      <c r="H69" s="9">
        <f t="shared" si="30"/>
        <v>4.5804605625799599</v>
      </c>
      <c r="I69" s="9">
        <f t="shared" si="31"/>
        <v>3.2159557750113774</v>
      </c>
      <c r="J69" s="9">
        <f t="shared" si="32"/>
        <v>2.1243519449565116</v>
      </c>
      <c r="K69" s="11">
        <f t="shared" si="33"/>
        <v>0.23364485981308411</v>
      </c>
      <c r="L69" s="11">
        <f t="shared" si="34"/>
        <v>0.33003300330033003</v>
      </c>
      <c r="M69" s="11">
        <f t="shared" si="35"/>
        <v>0.49261083743842371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-0.2605101631658493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0.24082791318586766</v>
      </c>
      <c r="Q69" s="11">
        <f>2*'OddsRatio_working_3-way'!K69*'OddsRatio_working_3-way'!L69*'OddsRatio_working_3-way'!M69</f>
        <v>7.5970950531819445E-2</v>
      </c>
      <c r="R69" s="11">
        <f t="shared" si="36"/>
        <v>0</v>
      </c>
      <c r="S69" s="11">
        <f t="shared" si="37"/>
        <v>-0.92444728550781619</v>
      </c>
      <c r="T69" s="11">
        <f t="shared" si="38"/>
        <v>-0.29162374937155083</v>
      </c>
      <c r="U69" s="11">
        <f>'OddsRatio_working_3-way'!S69-'OddsRatio_working_3-way'!R69^2/3</f>
        <v>-0.92444728550781619</v>
      </c>
      <c r="V69" s="11">
        <f>'OddsRatio_working_3-way'!S69*'OddsRatio_working_3-way'!R69/3-2*'OddsRatio_working_3-way'!R69^3/27-'OddsRatio_working_3-way'!T69</f>
        <v>0.29162374937155083</v>
      </c>
      <c r="W69" s="11">
        <f>'OddsRatio_working_3-way'!V69^2+4*'OddsRatio_working_3-way'!U69^3/27</f>
        <v>-3.1997844145139634E-2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0.17105719463286304</v>
      </c>
      <c r="Y69" s="11">
        <f>IF('OddsRatio_working_3-way'!W69&gt;=0,IF('OddsRatio_working_3-way'!V69+SQRT('OddsRatio_working_3-way'!W69)&gt;0,0,PI()),ACOS('OddsRatio_working_3-way'!V69/(2*'OddsRatio_working_3-way'!X69)))</f>
        <v>0.55020775515887177</v>
      </c>
      <c r="Z69" s="11">
        <f>'OddsRatio_working_3-way'!X69^(1/3)*COS('OddsRatio_working_3-way'!Y69/3)</f>
        <v>0.54580191502743303</v>
      </c>
      <c r="AA69" s="11">
        <f>'OddsRatio_working_3-way'!X69^(1/3)*COS(('OddsRatio_working_3-way'!Y69+2*PI())/3)</f>
        <v>-0.36057662997332246</v>
      </c>
      <c r="AB69" s="11">
        <f>'OddsRatio_working_3-way'!X69^(1/3)*COS(('OddsRatio_working_3-way'!Y69+4*PI())/3)</f>
        <v>-0.18522528505411029</v>
      </c>
      <c r="AC69" s="11">
        <f>'OddsRatio_working_3-way'!X69^(1/3)*SIN('OddsRatio_working_3-way'!Y69/3)</f>
        <v>0.10123914619186998</v>
      </c>
      <c r="AD69" s="11">
        <f>'OddsRatio_working_3-way'!X69^(1/3)*SIN(('OddsRatio_working_3-way'!Y69+2*PI())/3)</f>
        <v>0.42205875075201765</v>
      </c>
      <c r="AE69" s="11">
        <f>'OddsRatio_working_3-way'!X69^(1/3)*SIN(('OddsRatio_working_3-way'!Y69+4*PI())/3)</f>
        <v>-0.52329789694388762</v>
      </c>
      <c r="AF69" s="11">
        <f>-'OddsRatio_working_3-way'!U69/(3*'OddsRatio_working_3-way'!X69^(1/3))*COS(('OddsRatio_working_3-way'!Y69)/3)</f>
        <v>0.54580191502743303</v>
      </c>
      <c r="AG69" s="11">
        <f>-'OddsRatio_working_3-way'!U69/(3*'OddsRatio_working_3-way'!X69^(1/3))*COS(('OddsRatio_working_3-way'!Y69+2*PI())/3)</f>
        <v>-0.36057662997332246</v>
      </c>
      <c r="AH69" s="11">
        <f>-'OddsRatio_working_3-way'!U69/(3*'OddsRatio_working_3-way'!X69^(1/3))*COS(('OddsRatio_working_3-way'!Y69+4*PI())/3)</f>
        <v>-0.18522528505411029</v>
      </c>
      <c r="AI69" s="11">
        <f>'OddsRatio_working_3-way'!U69/(3*'OddsRatio_working_3-way'!X69^(1/3))*SIN(('OddsRatio_working_3-way'!Y69)/3)</f>
        <v>-0.10123914619186998</v>
      </c>
      <c r="AJ69" s="11">
        <f>'OddsRatio_working_3-way'!U69/(3*'OddsRatio_working_3-way'!X69^(1/3))*SIN(('OddsRatio_working_3-way'!Y69+2*PI())/3)</f>
        <v>-0.42205875075201765</v>
      </c>
      <c r="AK69" s="11">
        <f>'OddsRatio_working_3-way'!U69/(3*'OddsRatio_working_3-way'!X69^(1/3))*SIN(('OddsRatio_working_3-way'!Y69+4*PI())/3)</f>
        <v>0.52329789694388762</v>
      </c>
      <c r="AL69" s="11">
        <f>'OddsRatio_working_3-way'!Z69+'OddsRatio_working_3-way'!AF69</f>
        <v>1.0916038300548661</v>
      </c>
      <c r="AM69" s="11">
        <f>'OddsRatio_working_3-way'!AA69+'OddsRatio_working_3-way'!AG69</f>
        <v>-0.72115325994664492</v>
      </c>
      <c r="AN69" s="11">
        <f>'OddsRatio_working_3-way'!AB69+'OddsRatio_working_3-way'!AH69</f>
        <v>-0.37045057010822058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1.0916038300548661</v>
      </c>
      <c r="AS69" s="11">
        <f>IF(('OddsRatio_working_3-way'!X69=0),IF(Q69&gt;0,-Q69^(1/3),(-Q69)^(1/3)),'OddsRatio_working_3-way'!AM69-'OddsRatio_working_3-way'!R69/3)</f>
        <v>-0.72115325994664492</v>
      </c>
      <c r="AT69" s="11">
        <f>IF(('OddsRatio_working_3-way'!X69=0),IF(Q69&gt;0,-Q69^(1/3),(-Q69)^(1/3)),'OddsRatio_working_3-way'!AN69-'OddsRatio_working_3-way'!R69/3)</f>
        <v>-0.37045057010822058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IF('True_Odds_Calculator_3-way'!A68="","",'True_Odds_Calculator_3-way'!A68)</f>
        <v>3.96</v>
      </c>
      <c r="B70" s="4">
        <f>IF('True_Odds_Calculator_3-way'!B68="","",'True_Odds_Calculator_3-way'!B68)</f>
        <v>3.95</v>
      </c>
      <c r="C70" s="4">
        <f>IF('True_Odds_Calculator_3-way'!C68="","",'True_Odds_Calculator_3-way'!C68)</f>
        <v>1.85</v>
      </c>
      <c r="D70" s="9">
        <f t="shared" si="26"/>
        <v>0.238707871340855</v>
      </c>
      <c r="E70" s="9">
        <f t="shared" si="27"/>
        <v>0.23932339504643887</v>
      </c>
      <c r="F70" s="9">
        <f t="shared" si="28"/>
        <v>0.52196873361270613</v>
      </c>
      <c r="G70" s="9">
        <f t="shared" si="29"/>
        <v>1.0774394881261371</v>
      </c>
      <c r="H70" s="9">
        <f t="shared" si="30"/>
        <v>4.1892208848533663</v>
      </c>
      <c r="I70" s="9">
        <f t="shared" si="31"/>
        <v>4.1784464899721048</v>
      </c>
      <c r="J70" s="9">
        <f t="shared" si="32"/>
        <v>1.9158235649072166</v>
      </c>
      <c r="K70" s="11">
        <f t="shared" si="33"/>
        <v>0.25252525252525254</v>
      </c>
      <c r="L70" s="11">
        <f t="shared" si="34"/>
        <v>0.25316455696202528</v>
      </c>
      <c r="M70" s="11">
        <f t="shared" si="35"/>
        <v>0.54054054054054046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-0.25648894003324385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0.23360529689643611</v>
      </c>
      <c r="Q70" s="11">
        <f>2*'OddsRatio_working_3-way'!K70*'OddsRatio_working_3-way'!L70*'OddsRatio_working_3-way'!M70</f>
        <v>6.9113993164626061E-2</v>
      </c>
      <c r="R70" s="11">
        <f t="shared" si="36"/>
        <v>0</v>
      </c>
      <c r="S70" s="11">
        <f t="shared" si="37"/>
        <v>-0.91078117000350278</v>
      </c>
      <c r="T70" s="11">
        <f t="shared" si="38"/>
        <v>-0.26946188461642095</v>
      </c>
      <c r="U70" s="11">
        <f>'OddsRatio_working_3-way'!S70-'OddsRatio_working_3-way'!R70^2/3</f>
        <v>-0.91078117000350278</v>
      </c>
      <c r="V70" s="11">
        <f>'OddsRatio_working_3-way'!S70*'OddsRatio_working_3-way'!R70/3-2*'OddsRatio_working_3-way'!R70^3/27-'OddsRatio_working_3-way'!T70</f>
        <v>0.26946188461642095</v>
      </c>
      <c r="W70" s="11">
        <f>'OddsRatio_working_3-way'!V70^2+4*'OddsRatio_working_3-way'!U70^3/27</f>
        <v>-3.9318193040439334E-2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0.16727813687200183</v>
      </c>
      <c r="Y70" s="11">
        <f>IF('OddsRatio_working_3-way'!W70&gt;=0,IF('OddsRatio_working_3-way'!V70+SQRT('OddsRatio_working_3-way'!W70)&gt;0,0,PI()),ACOS('OddsRatio_working_3-way'!V70/(2*'OddsRatio_working_3-way'!X70)))</f>
        <v>0.63439457619208184</v>
      </c>
      <c r="Z70" s="11">
        <f>'OddsRatio_working_3-way'!X70^(1/3)*COS('OddsRatio_working_3-way'!Y70/3)</f>
        <v>0.53871974406306866</v>
      </c>
      <c r="AA70" s="11">
        <f>'OddsRatio_working_3-way'!X70^(1/3)*COS(('OddsRatio_working_3-way'!Y70+2*PI())/3)</f>
        <v>-0.36951510413821009</v>
      </c>
      <c r="AB70" s="11">
        <f>'OddsRatio_working_3-way'!X70^(1/3)*COS(('OddsRatio_working_3-way'!Y70+4*PI())/3)</f>
        <v>-0.16920463992485868</v>
      </c>
      <c r="AC70" s="11">
        <f>'OddsRatio_working_3-way'!X70^(1/3)*SIN('OddsRatio_working_3-way'!Y70/3)</f>
        <v>0.11564930043507754</v>
      </c>
      <c r="AD70" s="11">
        <f>'OddsRatio_working_3-way'!X70^(1/3)*SIN(('OddsRatio_working_3-way'!Y70+2*PI())/3)</f>
        <v>0.40872033366132982</v>
      </c>
      <c r="AE70" s="11">
        <f>'OddsRatio_working_3-way'!X70^(1/3)*SIN(('OddsRatio_working_3-way'!Y70+4*PI())/3)</f>
        <v>-0.52436963409640724</v>
      </c>
      <c r="AF70" s="11">
        <f>-'OddsRatio_working_3-way'!U70/(3*'OddsRatio_working_3-way'!X70^(1/3))*COS(('OddsRatio_working_3-way'!Y70)/3)</f>
        <v>0.53871974406306844</v>
      </c>
      <c r="AG70" s="11">
        <f>-'OddsRatio_working_3-way'!U70/(3*'OddsRatio_working_3-way'!X70^(1/3))*COS(('OddsRatio_working_3-way'!Y70+2*PI())/3)</f>
        <v>-0.36951510413820998</v>
      </c>
      <c r="AH70" s="11">
        <f>-'OddsRatio_working_3-way'!U70/(3*'OddsRatio_working_3-way'!X70^(1/3))*COS(('OddsRatio_working_3-way'!Y70+4*PI())/3)</f>
        <v>-0.16920463992485862</v>
      </c>
      <c r="AI70" s="11">
        <f>'OddsRatio_working_3-way'!U70/(3*'OddsRatio_working_3-way'!X70^(1/3))*SIN(('OddsRatio_working_3-way'!Y70)/3)</f>
        <v>-0.1156493004350775</v>
      </c>
      <c r="AJ70" s="11">
        <f>'OddsRatio_working_3-way'!U70/(3*'OddsRatio_working_3-way'!X70^(1/3))*SIN(('OddsRatio_working_3-way'!Y70+2*PI())/3)</f>
        <v>-0.40872033366132965</v>
      </c>
      <c r="AK70" s="11">
        <f>'OddsRatio_working_3-way'!U70/(3*'OddsRatio_working_3-way'!X70^(1/3))*SIN(('OddsRatio_working_3-way'!Y70+4*PI())/3)</f>
        <v>0.52436963409640702</v>
      </c>
      <c r="AL70" s="11">
        <f>'OddsRatio_working_3-way'!Z70+'OddsRatio_working_3-way'!AF70</f>
        <v>1.0774394881261371</v>
      </c>
      <c r="AM70" s="11">
        <f>'OddsRatio_working_3-way'!AA70+'OddsRatio_working_3-way'!AG70</f>
        <v>-0.73903020827642008</v>
      </c>
      <c r="AN70" s="11">
        <f>'OddsRatio_working_3-way'!AB70+'OddsRatio_working_3-way'!AH70</f>
        <v>-0.3384092798497173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1.0774394881261371</v>
      </c>
      <c r="AS70" s="11">
        <f>IF(('OddsRatio_working_3-way'!X70=0),IF(Q70&gt;0,-Q70^(1/3),(-Q70)^(1/3)),'OddsRatio_working_3-way'!AM70-'OddsRatio_working_3-way'!R70/3)</f>
        <v>-0.73903020827642008</v>
      </c>
      <c r="AT70" s="11">
        <f>IF(('OddsRatio_working_3-way'!X70=0),IF(Q70&gt;0,-Q70^(1/3),(-Q70)^(1/3)),'OddsRatio_working_3-way'!AN70-'OddsRatio_working_3-way'!R70/3)</f>
        <v>-0.3384092798497173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IF('True_Odds_Calculator_3-way'!A69="","",'True_Odds_Calculator_3-way'!A69)</f>
        <v>1.22</v>
      </c>
      <c r="B71" s="4">
        <f>IF('True_Odds_Calculator_3-way'!B69="","",'True_Odds_Calculator_3-way'!B69)</f>
        <v>6.59</v>
      </c>
      <c r="C71" s="4">
        <f>IF('True_Odds_Calculator_3-way'!C69="","",'True_Odds_Calculator_3-way'!C69)</f>
        <v>11.38</v>
      </c>
      <c r="D71" s="9">
        <f t="shared" si="26"/>
        <v>0.79341838473474791</v>
      </c>
      <c r="E71" s="9">
        <f t="shared" si="27"/>
        <v>0.13130697545095146</v>
      </c>
      <c r="F71" s="9">
        <f t="shared" si="28"/>
        <v>7.5274639814300534E-2</v>
      </c>
      <c r="G71" s="9">
        <f t="shared" si="29"/>
        <v>1.1834958203403709</v>
      </c>
      <c r="H71" s="9">
        <f t="shared" si="30"/>
        <v>1.2603690804748815</v>
      </c>
      <c r="I71" s="9">
        <f t="shared" si="31"/>
        <v>7.6157416357026744</v>
      </c>
      <c r="J71" s="9">
        <f t="shared" si="32"/>
        <v>13.284686615133054</v>
      </c>
      <c r="K71" s="11">
        <f t="shared" si="33"/>
        <v>0.81967213114754101</v>
      </c>
      <c r="L71" s="11">
        <f t="shared" si="34"/>
        <v>0.15174506828528073</v>
      </c>
      <c r="M71" s="11">
        <f t="shared" si="35"/>
        <v>8.7873462214411238E-2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-0.13952252744704052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0.17695357512019183</v>
      </c>
      <c r="Q71" s="11">
        <f>2*'OddsRatio_working_3-way'!K71*'OddsRatio_working_3-way'!L71*'OddsRatio_working_3-way'!M71</f>
        <v>2.1859613974081753E-2</v>
      </c>
      <c r="R71" s="11">
        <f t="shared" si="36"/>
        <v>0</v>
      </c>
      <c r="S71" s="11">
        <f t="shared" si="37"/>
        <v>-1.268279598700355</v>
      </c>
      <c r="T71" s="11">
        <f t="shared" si="38"/>
        <v>-0.15667444085242183</v>
      </c>
      <c r="U71" s="11">
        <f>'OddsRatio_working_3-way'!S71-'OddsRatio_working_3-way'!R71^2/3</f>
        <v>-1.268279598700355</v>
      </c>
      <c r="V71" s="11">
        <f>'OddsRatio_working_3-way'!S71*'OddsRatio_working_3-way'!R71/3-2*'OddsRatio_working_3-way'!R71^3/27-'OddsRatio_working_3-way'!T71</f>
        <v>0.15667444085242183</v>
      </c>
      <c r="W71" s="11">
        <f>'OddsRatio_working_3-way'!V71^2+4*'OddsRatio_working_3-way'!U71^3/27</f>
        <v>-0.2776856774952261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0.27487840853350282</v>
      </c>
      <c r="Y71" s="11">
        <f>IF('OddsRatio_working_3-way'!W71&gt;=0,IF('OddsRatio_working_3-way'!V71+SQRT('OddsRatio_working_3-way'!W71)&gt;0,0,PI()),ACOS('OddsRatio_working_3-way'!V71/(2*'OddsRatio_working_3-way'!X71)))</f>
        <v>1.2818017629674683</v>
      </c>
      <c r="Z71" s="11">
        <f>'OddsRatio_working_3-way'!X71^(1/3)*COS('OddsRatio_working_3-way'!Y71/3)</f>
        <v>0.59174791017018558</v>
      </c>
      <c r="AA71" s="11">
        <f>'OddsRatio_working_3-way'!X71^(1/3)*COS(('OddsRatio_working_3-way'!Y71+2*PI())/3)</f>
        <v>-0.52920999555463177</v>
      </c>
      <c r="AB71" s="11">
        <f>'OddsRatio_working_3-way'!X71^(1/3)*COS(('OddsRatio_working_3-way'!Y71+4*PI())/3)</f>
        <v>-6.2537914615553802E-2</v>
      </c>
      <c r="AC71" s="11">
        <f>'OddsRatio_working_3-way'!X71^(1/3)*SIN('OddsRatio_working_3-way'!Y71/3)</f>
        <v>0.26943325155345954</v>
      </c>
      <c r="AD71" s="11">
        <f>'OddsRatio_working_3-way'!X71^(1/3)*SIN(('OddsRatio_working_3-way'!Y71+2*PI())/3)</f>
        <v>0.37775209706700275</v>
      </c>
      <c r="AE71" s="11">
        <f>'OddsRatio_working_3-way'!X71^(1/3)*SIN(('OddsRatio_working_3-way'!Y71+4*PI())/3)</f>
        <v>-0.6471853486204624</v>
      </c>
      <c r="AF71" s="11">
        <f>-'OddsRatio_working_3-way'!U71/(3*'OddsRatio_working_3-way'!X71^(1/3))*COS(('OddsRatio_working_3-way'!Y71)/3)</f>
        <v>0.59174791017018546</v>
      </c>
      <c r="AG71" s="11">
        <f>-'OddsRatio_working_3-way'!U71/(3*'OddsRatio_working_3-way'!X71^(1/3))*COS(('OddsRatio_working_3-way'!Y71+2*PI())/3)</f>
        <v>-0.52920999555463166</v>
      </c>
      <c r="AH71" s="11">
        <f>-'OddsRatio_working_3-way'!U71/(3*'OddsRatio_working_3-way'!X71^(1/3))*COS(('OddsRatio_working_3-way'!Y71+4*PI())/3)</f>
        <v>-6.2537914615553802E-2</v>
      </c>
      <c r="AI71" s="11">
        <f>'OddsRatio_working_3-way'!U71/(3*'OddsRatio_working_3-way'!X71^(1/3))*SIN(('OddsRatio_working_3-way'!Y71)/3)</f>
        <v>-0.26943325155345949</v>
      </c>
      <c r="AJ71" s="11">
        <f>'OddsRatio_working_3-way'!U71/(3*'OddsRatio_working_3-way'!X71^(1/3))*SIN(('OddsRatio_working_3-way'!Y71+2*PI())/3)</f>
        <v>-0.37775209706700269</v>
      </c>
      <c r="AK71" s="11">
        <f>'OddsRatio_working_3-way'!U71/(3*'OddsRatio_working_3-way'!X71^(1/3))*SIN(('OddsRatio_working_3-way'!Y71+4*PI())/3)</f>
        <v>0.64718534862046229</v>
      </c>
      <c r="AL71" s="11">
        <f>'OddsRatio_working_3-way'!Z71+'OddsRatio_working_3-way'!AF71</f>
        <v>1.1834958203403709</v>
      </c>
      <c r="AM71" s="11">
        <f>'OddsRatio_working_3-way'!AA71+'OddsRatio_working_3-way'!AG71</f>
        <v>-1.0584199911092633</v>
      </c>
      <c r="AN71" s="11">
        <f>'OddsRatio_working_3-way'!AB71+'OddsRatio_working_3-way'!AH71</f>
        <v>-0.1250758292311076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1.1834958203403709</v>
      </c>
      <c r="AS71" s="11">
        <f>IF(('OddsRatio_working_3-way'!X71=0),IF(Q71&gt;0,-Q71^(1/3),(-Q71)^(1/3)),'OddsRatio_working_3-way'!AM71-'OddsRatio_working_3-way'!R71/3)</f>
        <v>-1.0584199911092633</v>
      </c>
      <c r="AT71" s="11">
        <f>IF(('OddsRatio_working_3-way'!X71=0),IF(Q71&gt;0,-Q71^(1/3),(-Q71)^(1/3)),'OddsRatio_working_3-way'!AN71-'OddsRatio_working_3-way'!R71/3)</f>
        <v>-0.1250758292311076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IF('True_Odds_Calculator_3-way'!A70="","",'True_Odds_Calculator_3-way'!A70)</f>
        <v>1.47</v>
      </c>
      <c r="B72" s="4">
        <f>IF('True_Odds_Calculator_3-way'!B70="","",'True_Odds_Calculator_3-way'!B70)</f>
        <v>4.6100000000000003</v>
      </c>
      <c r="C72" s="4">
        <f>IF('True_Odds_Calculator_3-way'!C70="","",'True_Odds_Calculator_3-way'!C70)</f>
        <v>6.56</v>
      </c>
      <c r="D72" s="9">
        <f t="shared" si="26"/>
        <v>0.65880013733549647</v>
      </c>
      <c r="E72" s="9">
        <f t="shared" si="27"/>
        <v>0.20088398823355649</v>
      </c>
      <c r="F72" s="9">
        <f t="shared" si="28"/>
        <v>0.14031587443094706</v>
      </c>
      <c r="G72" s="9">
        <f t="shared" si="29"/>
        <v>1.1019383777627083</v>
      </c>
      <c r="H72" s="9">
        <f t="shared" si="30"/>
        <v>1.517911037548473</v>
      </c>
      <c r="I72" s="9">
        <f t="shared" si="31"/>
        <v>4.9779975437233768</v>
      </c>
      <c r="J72" s="9">
        <f t="shared" si="32"/>
        <v>7.1267773803606582</v>
      </c>
      <c r="K72" s="11">
        <f t="shared" si="33"/>
        <v>0.68027210884353739</v>
      </c>
      <c r="L72" s="11">
        <f t="shared" si="34"/>
        <v>0.21691973969631234</v>
      </c>
      <c r="M72" s="11">
        <f t="shared" si="35"/>
        <v>0.1524390243902439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-0.21220604531956166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0.21684775703837428</v>
      </c>
      <c r="Q72" s="11">
        <f>2*'OddsRatio_working_3-way'!K72*'OddsRatio_working_3-way'!L72*'OddsRatio_working_3-way'!M72</f>
        <v>4.4989161211280972E-2</v>
      </c>
      <c r="R72" s="11">
        <f t="shared" si="36"/>
        <v>0</v>
      </c>
      <c r="S72" s="11">
        <f t="shared" si="37"/>
        <v>-1.021873607379199</v>
      </c>
      <c r="T72" s="11">
        <f t="shared" si="38"/>
        <v>-0.212006972485311</v>
      </c>
      <c r="U72" s="11">
        <f>'OddsRatio_working_3-way'!S72-'OddsRatio_working_3-way'!R72^2/3</f>
        <v>-1.021873607379199</v>
      </c>
      <c r="V72" s="11">
        <f>'OddsRatio_working_3-way'!S72*'OddsRatio_working_3-way'!R72/3-2*'OddsRatio_working_3-way'!R72^3/27-'OddsRatio_working_3-way'!T72</f>
        <v>0.212006972485311</v>
      </c>
      <c r="W72" s="11">
        <f>'OddsRatio_working_3-way'!V72^2+4*'OddsRatio_working_3-way'!U72^3/27</f>
        <v>-0.11313699202756619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0.19879886091848817</v>
      </c>
      <c r="Y72" s="11">
        <f>IF('OddsRatio_working_3-way'!W72&gt;=0,IF('OddsRatio_working_3-way'!V72+SQRT('OddsRatio_working_3-way'!W72)&gt;0,0,PI()),ACOS('OddsRatio_working_3-way'!V72/(2*'OddsRatio_working_3-way'!X72)))</f>
        <v>1.008394307333365</v>
      </c>
      <c r="Z72" s="11">
        <f>'OddsRatio_working_3-way'!X72^(1/3)*COS('OddsRatio_working_3-way'!Y72/3)</f>
        <v>0.55096918888135415</v>
      </c>
      <c r="AA72" s="11">
        <f>'OddsRatio_working_3-way'!X72^(1/3)*COS(('OddsRatio_working_3-way'!Y72+2*PI())/3)</f>
        <v>-0.4421972709903827</v>
      </c>
      <c r="AB72" s="11">
        <f>'OddsRatio_working_3-way'!X72^(1/3)*COS(('OddsRatio_working_3-way'!Y72+4*PI())/3)</f>
        <v>-0.10877191789097139</v>
      </c>
      <c r="AC72" s="11">
        <f>'OddsRatio_working_3-way'!X72^(1/3)*SIN('OddsRatio_working_3-way'!Y72/3)</f>
        <v>0.1925032173665911</v>
      </c>
      <c r="AD72" s="11">
        <f>'OddsRatio_working_3-way'!X72^(1/3)*SIN(('OddsRatio_working_3-way'!Y72+2*PI())/3)</f>
        <v>0.38090170559046388</v>
      </c>
      <c r="AE72" s="11">
        <f>'OddsRatio_working_3-way'!X72^(1/3)*SIN(('OddsRatio_working_3-way'!Y72+4*PI())/3)</f>
        <v>-0.57340492295705492</v>
      </c>
      <c r="AF72" s="11">
        <f>-'OddsRatio_working_3-way'!U72/(3*'OddsRatio_working_3-way'!X72^(1/3))*COS(('OddsRatio_working_3-way'!Y72)/3)</f>
        <v>0.55096918888135404</v>
      </c>
      <c r="AG72" s="11">
        <f>-'OddsRatio_working_3-way'!U72/(3*'OddsRatio_working_3-way'!X72^(1/3))*COS(('OddsRatio_working_3-way'!Y72+2*PI())/3)</f>
        <v>-0.44219727099038258</v>
      </c>
      <c r="AH72" s="11">
        <f>-'OddsRatio_working_3-way'!U72/(3*'OddsRatio_working_3-way'!X72^(1/3))*COS(('OddsRatio_working_3-way'!Y72+4*PI())/3)</f>
        <v>-0.10877191789097136</v>
      </c>
      <c r="AI72" s="11">
        <f>'OddsRatio_working_3-way'!U72/(3*'OddsRatio_working_3-way'!X72^(1/3))*SIN(('OddsRatio_working_3-way'!Y72)/3)</f>
        <v>-0.19250321736659107</v>
      </c>
      <c r="AJ72" s="11">
        <f>'OddsRatio_working_3-way'!U72/(3*'OddsRatio_working_3-way'!X72^(1/3))*SIN(('OddsRatio_working_3-way'!Y72+2*PI())/3)</f>
        <v>-0.38090170559046382</v>
      </c>
      <c r="AK72" s="11">
        <f>'OddsRatio_working_3-way'!U72/(3*'OddsRatio_working_3-way'!X72^(1/3))*SIN(('OddsRatio_working_3-way'!Y72+4*PI())/3)</f>
        <v>0.57340492295705481</v>
      </c>
      <c r="AL72" s="11">
        <f>'OddsRatio_working_3-way'!Z72+'OddsRatio_working_3-way'!AF72</f>
        <v>1.1019383777627083</v>
      </c>
      <c r="AM72" s="11">
        <f>'OddsRatio_working_3-way'!AA72+'OddsRatio_working_3-way'!AG72</f>
        <v>-0.88439454198076528</v>
      </c>
      <c r="AN72" s="11">
        <f>'OddsRatio_working_3-way'!AB72+'OddsRatio_working_3-way'!AH72</f>
        <v>-0.21754383578194275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1.1019383777627083</v>
      </c>
      <c r="AS72" s="11">
        <f>IF(('OddsRatio_working_3-way'!X72=0),IF(Q72&gt;0,-Q72^(1/3),(-Q72)^(1/3)),'OddsRatio_working_3-way'!AM72-'OddsRatio_working_3-way'!R72/3)</f>
        <v>-0.88439454198076528</v>
      </c>
      <c r="AT72" s="11">
        <f>IF(('OddsRatio_working_3-way'!X72=0),IF(Q72&gt;0,-Q72^(1/3),(-Q72)^(1/3)),'OddsRatio_working_3-way'!AN72-'OddsRatio_working_3-way'!R72/3)</f>
        <v>-0.21754383578194275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IF('True_Odds_Calculator_3-way'!A71="","",'True_Odds_Calculator_3-way'!A71)</f>
        <v>2.95</v>
      </c>
      <c r="B73" s="4">
        <f>IF('True_Odds_Calculator_3-way'!B71="","",'True_Odds_Calculator_3-way'!B71)</f>
        <v>3.94</v>
      </c>
      <c r="C73" s="4">
        <f>IF('True_Odds_Calculator_3-way'!C71="","",'True_Odds_Calculator_3-way'!C71)</f>
        <v>2.2999999999999998</v>
      </c>
      <c r="D73" s="9">
        <f t="shared" si="26"/>
        <v>0.32961521352917289</v>
      </c>
      <c r="E73" s="9">
        <f t="shared" si="27"/>
        <v>0.24591741741999576</v>
      </c>
      <c r="F73" s="9">
        <f t="shared" si="28"/>
        <v>0.42446736905083138</v>
      </c>
      <c r="G73" s="9">
        <f t="shared" si="29"/>
        <v>1.0429951527544172</v>
      </c>
      <c r="H73" s="9">
        <f t="shared" si="30"/>
        <v>3.0338405478711135</v>
      </c>
      <c r="I73" s="9">
        <f t="shared" si="31"/>
        <v>4.0664057490979859</v>
      </c>
      <c r="J73" s="9">
        <f t="shared" si="32"/>
        <v>2.3558936985807422</v>
      </c>
      <c r="K73" s="11">
        <f t="shared" si="33"/>
        <v>0.33898305084745761</v>
      </c>
      <c r="L73" s="11">
        <f t="shared" si="34"/>
        <v>0.25380710659898476</v>
      </c>
      <c r="M73" s="11">
        <f t="shared" si="35"/>
        <v>0.43478260869565222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-0.27879130210340064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0.23154988796576503</v>
      </c>
      <c r="Q73" s="11">
        <f>2*'OddsRatio_working_3-way'!K73*'OddsRatio_working_3-way'!L73*'OddsRatio_working_3-way'!M73</f>
        <v>7.4814180279730219E-2</v>
      </c>
      <c r="R73" s="11">
        <f t="shared" si="36"/>
        <v>0</v>
      </c>
      <c r="S73" s="11">
        <f t="shared" si="37"/>
        <v>-0.83054918219753393</v>
      </c>
      <c r="T73" s="11">
        <f t="shared" si="38"/>
        <v>-0.26835191670356506</v>
      </c>
      <c r="U73" s="11">
        <f>'OddsRatio_working_3-way'!S73-'OddsRatio_working_3-way'!R73^2/3</f>
        <v>-0.83054918219753393</v>
      </c>
      <c r="V73" s="11">
        <f>'OddsRatio_working_3-way'!S73*'OddsRatio_working_3-way'!R73/3-2*'OddsRatio_working_3-way'!R73^3/27-'OddsRatio_working_3-way'!T73</f>
        <v>0.26835191670356506</v>
      </c>
      <c r="W73" s="11">
        <f>'OddsRatio_working_3-way'!V73^2+4*'OddsRatio_working_3-way'!U73^3/27</f>
        <v>-1.2864692653372006E-2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0.14566866843272194</v>
      </c>
      <c r="Y73" s="11">
        <f>IF('OddsRatio_working_3-way'!W73&gt;=0,IF('OddsRatio_working_3-way'!V73+SQRT('OddsRatio_working_3-way'!W73)&gt;0,0,PI()),ACOS('OddsRatio_working_3-way'!V73/(2*'OddsRatio_working_3-way'!X73)))</f>
        <v>0.39989016299837354</v>
      </c>
      <c r="Z73" s="11">
        <f>'OddsRatio_working_3-way'!X73^(1/3)*COS('OddsRatio_working_3-way'!Y73/3)</f>
        <v>0.52149757637720862</v>
      </c>
      <c r="AA73" s="11">
        <f>'OddsRatio_working_3-way'!X73^(1/3)*COS(('OddsRatio_working_3-way'!Y73+2*PI())/3)</f>
        <v>-0.32130870830006564</v>
      </c>
      <c r="AB73" s="11">
        <f>'OddsRatio_working_3-way'!X73^(1/3)*COS(('OddsRatio_working_3-way'!Y73+4*PI())/3)</f>
        <v>-0.20018886807714306</v>
      </c>
      <c r="AC73" s="11">
        <f>'OddsRatio_working_3-way'!X73^(1/3)*SIN('OddsRatio_working_3-way'!Y73/3)</f>
        <v>6.9928572356908927E-2</v>
      </c>
      <c r="AD73" s="11">
        <f>'OddsRatio_working_3-way'!X73^(1/3)*SIN(('OddsRatio_working_3-way'!Y73+2*PI())/3)</f>
        <v>0.41666586297622382</v>
      </c>
      <c r="AE73" s="11">
        <f>'OddsRatio_working_3-way'!X73^(1/3)*SIN(('OddsRatio_working_3-way'!Y73+4*PI())/3)</f>
        <v>-0.48659443533313262</v>
      </c>
      <c r="AF73" s="11">
        <f>-'OddsRatio_working_3-way'!U73/(3*'OddsRatio_working_3-way'!X73^(1/3))*COS(('OddsRatio_working_3-way'!Y73)/3)</f>
        <v>0.52149757637720862</v>
      </c>
      <c r="AG73" s="11">
        <f>-'OddsRatio_working_3-way'!U73/(3*'OddsRatio_working_3-way'!X73^(1/3))*COS(('OddsRatio_working_3-way'!Y73+2*PI())/3)</f>
        <v>-0.32130870830006564</v>
      </c>
      <c r="AH73" s="11">
        <f>-'OddsRatio_working_3-way'!U73/(3*'OddsRatio_working_3-way'!X73^(1/3))*COS(('OddsRatio_working_3-way'!Y73+4*PI())/3)</f>
        <v>-0.20018886807714306</v>
      </c>
      <c r="AI73" s="11">
        <f>'OddsRatio_working_3-way'!U73/(3*'OddsRatio_working_3-way'!X73^(1/3))*SIN(('OddsRatio_working_3-way'!Y73)/3)</f>
        <v>-6.9928572356908927E-2</v>
      </c>
      <c r="AJ73" s="11">
        <f>'OddsRatio_working_3-way'!U73/(3*'OddsRatio_working_3-way'!X73^(1/3))*SIN(('OddsRatio_working_3-way'!Y73+2*PI())/3)</f>
        <v>-0.41666586297622382</v>
      </c>
      <c r="AK73" s="11">
        <f>'OddsRatio_working_3-way'!U73/(3*'OddsRatio_working_3-way'!X73^(1/3))*SIN(('OddsRatio_working_3-way'!Y73+4*PI())/3)</f>
        <v>0.48659443533313262</v>
      </c>
      <c r="AL73" s="11">
        <f>'OddsRatio_working_3-way'!Z73+'OddsRatio_working_3-way'!AF73</f>
        <v>1.0429951527544172</v>
      </c>
      <c r="AM73" s="11">
        <f>'OddsRatio_working_3-way'!AA73+'OddsRatio_working_3-way'!AG73</f>
        <v>-0.64261741660013127</v>
      </c>
      <c r="AN73" s="11">
        <f>'OddsRatio_working_3-way'!AB73+'OddsRatio_working_3-way'!AH73</f>
        <v>-0.40037773615428612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1.0429951527544172</v>
      </c>
      <c r="AS73" s="11">
        <f>IF(('OddsRatio_working_3-way'!X73=0),IF(Q73&gt;0,-Q73^(1/3),(-Q73)^(1/3)),'OddsRatio_working_3-way'!AM73-'OddsRatio_working_3-way'!R73/3)</f>
        <v>-0.64261741660013127</v>
      </c>
      <c r="AT73" s="11">
        <f>IF(('OddsRatio_working_3-way'!X73=0),IF(Q73&gt;0,-Q73^(1/3),(-Q73)^(1/3)),'OddsRatio_working_3-way'!AN73-'OddsRatio_working_3-way'!R73/3)</f>
        <v>-0.40037773615428612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IF('True_Odds_Calculator_3-way'!A72="","",'True_Odds_Calculator_3-way'!A72)</f>
        <v>2.5</v>
      </c>
      <c r="B74" s="4">
        <f>IF('True_Odds_Calculator_3-way'!B72="","",'True_Odds_Calculator_3-way'!B72)</f>
        <v>3.68</v>
      </c>
      <c r="C74" s="4">
        <f>IF('True_Odds_Calculator_3-way'!C72="","",'True_Odds_Calculator_3-way'!C72)</f>
        <v>2.81</v>
      </c>
      <c r="D74" s="9">
        <f t="shared" si="26"/>
        <v>0.39004497174256914</v>
      </c>
      <c r="E74" s="9">
        <f t="shared" si="27"/>
        <v>0.26357394567160103</v>
      </c>
      <c r="F74" s="9">
        <f t="shared" si="28"/>
        <v>0.34638108258583</v>
      </c>
      <c r="G74" s="9">
        <f t="shared" si="29"/>
        <v>1.0425379506579961</v>
      </c>
      <c r="H74" s="9">
        <f t="shared" si="30"/>
        <v>2.5638069259869938</v>
      </c>
      <c r="I74" s="9">
        <f t="shared" si="31"/>
        <v>3.7940017077634307</v>
      </c>
      <c r="J74" s="9">
        <f t="shared" si="32"/>
        <v>2.8869936906909728</v>
      </c>
      <c r="K74" s="11">
        <f t="shared" si="33"/>
        <v>0.4</v>
      </c>
      <c r="L74" s="11">
        <f t="shared" si="34"/>
        <v>0.27173913043478259</v>
      </c>
      <c r="M74" s="11">
        <f t="shared" si="35"/>
        <v>0.35587188612099646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-0.28145598019495599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0.23170354324617054</v>
      </c>
      <c r="Q74" s="11">
        <f>2*'OddsRatio_working_3-way'!K74*'OddsRatio_working_3-way'!L74*'OddsRatio_working_3-way'!M74</f>
        <v>7.7363453504564444E-2</v>
      </c>
      <c r="R74" s="11">
        <f t="shared" si="36"/>
        <v>0</v>
      </c>
      <c r="S74" s="11">
        <f t="shared" si="37"/>
        <v>-0.82323190676451985</v>
      </c>
      <c r="T74" s="11">
        <f t="shared" si="38"/>
        <v>-0.27486875017179291</v>
      </c>
      <c r="U74" s="11">
        <f>'OddsRatio_working_3-way'!S74-'OddsRatio_working_3-way'!R74^2/3</f>
        <v>-0.82323190676451985</v>
      </c>
      <c r="V74" s="11">
        <f>'OddsRatio_working_3-way'!S74*'OddsRatio_working_3-way'!R74/3-2*'OddsRatio_working_3-way'!R74^3/27-'OddsRatio_working_3-way'!T74</f>
        <v>0.27486875017179291</v>
      </c>
      <c r="W74" s="11">
        <f>'OddsRatio_working_3-way'!V74^2+4*'OddsRatio_working_3-way'!U74^3/27</f>
        <v>-7.1009674127526373E-3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0.14374786714396509</v>
      </c>
      <c r="Y74" s="11">
        <f>IF('OddsRatio_working_3-way'!W74&gt;=0,IF('OddsRatio_working_3-way'!V74+SQRT('OddsRatio_working_3-way'!W74)&gt;0,0,PI()),ACOS('OddsRatio_working_3-way'!V74/(2*'OddsRatio_working_3-way'!X74)))</f>
        <v>0.29747577731094865</v>
      </c>
      <c r="Z74" s="11">
        <f>'OddsRatio_working_3-way'!X74^(1/3)*COS('OddsRatio_working_3-way'!Y74/3)</f>
        <v>0.52126897532899819</v>
      </c>
      <c r="AA74" s="11">
        <f>'OddsRatio_working_3-way'!X74^(1/3)*COS(('OddsRatio_working_3-way'!Y74+2*PI())/3)</f>
        <v>-0.30554515689489703</v>
      </c>
      <c r="AB74" s="11">
        <f>'OddsRatio_working_3-way'!X74^(1/3)*COS(('OddsRatio_working_3-way'!Y74+4*PI())/3)</f>
        <v>-0.21572381843410124</v>
      </c>
      <c r="AC74" s="11">
        <f>'OddsRatio_working_3-way'!X74^(1/3)*SIN('OddsRatio_working_3-way'!Y74/3)</f>
        <v>5.1858373939313016E-2</v>
      </c>
      <c r="AD74" s="11">
        <f>'OddsRatio_working_3-way'!X74^(1/3)*SIN(('OddsRatio_working_3-way'!Y74+2*PI())/3)</f>
        <v>0.42550298786993973</v>
      </c>
      <c r="AE74" s="11">
        <f>'OddsRatio_working_3-way'!X74^(1/3)*SIN(('OddsRatio_working_3-way'!Y74+4*PI())/3)</f>
        <v>-0.4773613618092527</v>
      </c>
      <c r="AF74" s="11">
        <f>-'OddsRatio_working_3-way'!U74/(3*'OddsRatio_working_3-way'!X74^(1/3))*COS(('OddsRatio_working_3-way'!Y74)/3)</f>
        <v>0.52126897532899807</v>
      </c>
      <c r="AG74" s="11">
        <f>-'OddsRatio_working_3-way'!U74/(3*'OddsRatio_working_3-way'!X74^(1/3))*COS(('OddsRatio_working_3-way'!Y74+2*PI())/3)</f>
        <v>-0.30554515689489697</v>
      </c>
      <c r="AH74" s="11">
        <f>-'OddsRatio_working_3-way'!U74/(3*'OddsRatio_working_3-way'!X74^(1/3))*COS(('OddsRatio_working_3-way'!Y74+4*PI())/3)</f>
        <v>-0.21572381843410118</v>
      </c>
      <c r="AI74" s="11">
        <f>'OddsRatio_working_3-way'!U74/(3*'OddsRatio_working_3-way'!X74^(1/3))*SIN(('OddsRatio_working_3-way'!Y74)/3)</f>
        <v>-5.1858373939313002E-2</v>
      </c>
      <c r="AJ74" s="11">
        <f>'OddsRatio_working_3-way'!U74/(3*'OddsRatio_working_3-way'!X74^(1/3))*SIN(('OddsRatio_working_3-way'!Y74+2*PI())/3)</f>
        <v>-0.42550298786993968</v>
      </c>
      <c r="AK74" s="11">
        <f>'OddsRatio_working_3-way'!U74/(3*'OddsRatio_working_3-way'!X74^(1/3))*SIN(('OddsRatio_working_3-way'!Y74+4*PI())/3)</f>
        <v>0.47736136180925259</v>
      </c>
      <c r="AL74" s="11">
        <f>'OddsRatio_working_3-way'!Z74+'OddsRatio_working_3-way'!AF74</f>
        <v>1.0425379506579961</v>
      </c>
      <c r="AM74" s="11">
        <f>'OddsRatio_working_3-way'!AA74+'OddsRatio_working_3-way'!AG74</f>
        <v>-0.61109031378979406</v>
      </c>
      <c r="AN74" s="11">
        <f>'OddsRatio_working_3-way'!AB74+'OddsRatio_working_3-way'!AH74</f>
        <v>-0.43144763686820242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1.0425379506579961</v>
      </c>
      <c r="AS74" s="11">
        <f>IF(('OddsRatio_working_3-way'!X74=0),IF(Q74&gt;0,-Q74^(1/3),(-Q74)^(1/3)),'OddsRatio_working_3-way'!AM74-'OddsRatio_working_3-way'!R74/3)</f>
        <v>-0.61109031378979406</v>
      </c>
      <c r="AT74" s="11">
        <f>IF(('OddsRatio_working_3-way'!X74=0),IF(Q74&gt;0,-Q74^(1/3),(-Q74)^(1/3)),'OddsRatio_working_3-way'!AN74-'OddsRatio_working_3-way'!R74/3)</f>
        <v>-0.43144763686820242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IF('True_Odds_Calculator_3-way'!A73="","",'True_Odds_Calculator_3-way'!A73)</f>
        <v>2.2000000000000002</v>
      </c>
      <c r="B75" s="4">
        <f>IF('True_Odds_Calculator_3-way'!B73="","",'True_Odds_Calculator_3-way'!B73)</f>
        <v>3.71</v>
      </c>
      <c r="C75" s="4">
        <f>IF('True_Odds_Calculator_3-way'!C73="","",'True_Odds_Calculator_3-way'!C73)</f>
        <v>3.28</v>
      </c>
      <c r="D75" s="9">
        <f t="shared" si="26"/>
        <v>0.44356046574881686</v>
      </c>
      <c r="E75" s="9">
        <f t="shared" si="27"/>
        <v>0.2608893131446729</v>
      </c>
      <c r="F75" s="9">
        <f t="shared" si="28"/>
        <v>0.29555022110651014</v>
      </c>
      <c r="G75" s="9">
        <f t="shared" si="29"/>
        <v>1.0454033839403842</v>
      </c>
      <c r="H75" s="9">
        <f t="shared" si="30"/>
        <v>2.2544840607284606</v>
      </c>
      <c r="I75" s="9">
        <f t="shared" si="31"/>
        <v>3.8330431704784416</v>
      </c>
      <c r="J75" s="9">
        <f t="shared" si="32"/>
        <v>3.3835197153840761</v>
      </c>
      <c r="K75" s="11">
        <f t="shared" si="33"/>
        <v>0.45454545454545453</v>
      </c>
      <c r="L75" s="11">
        <f t="shared" si="34"/>
        <v>0.26954177897574122</v>
      </c>
      <c r="M75" s="11">
        <f t="shared" si="35"/>
        <v>0.3048780487804878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-0.27695866029966354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0.23121724111139669</v>
      </c>
      <c r="Q75" s="11">
        <f>2*'OddsRatio_working_3-way'!K75*'OddsRatio_working_3-way'!L75*'OddsRatio_working_3-way'!M75</f>
        <v>7.4706701489950442E-2</v>
      </c>
      <c r="R75" s="11">
        <f t="shared" si="36"/>
        <v>0</v>
      </c>
      <c r="S75" s="11">
        <f t="shared" si="37"/>
        <v>-0.83484387475453703</v>
      </c>
      <c r="T75" s="11">
        <f t="shared" si="38"/>
        <v>-0.2697395395006581</v>
      </c>
      <c r="U75" s="11">
        <f>'OddsRatio_working_3-way'!S75-'OddsRatio_working_3-way'!R75^2/3</f>
        <v>-0.83484387475453703</v>
      </c>
      <c r="V75" s="11">
        <f>'OddsRatio_working_3-way'!S75*'OddsRatio_working_3-way'!R75/3-2*'OddsRatio_working_3-way'!R75^3/27-'OddsRatio_working_3-way'!T75</f>
        <v>0.2697395395006581</v>
      </c>
      <c r="W75" s="11">
        <f>'OddsRatio_working_3-way'!V75^2+4*'OddsRatio_working_3-way'!U75^3/27</f>
        <v>-1.3441524945972436E-2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0.14679998647479461</v>
      </c>
      <c r="Y75" s="11">
        <f>IF('OddsRatio_working_3-way'!W75&gt;=0,IF('OddsRatio_working_3-way'!V75+SQRT('OddsRatio_working_3-way'!W75)&gt;0,0,PI()),ACOS('OddsRatio_working_3-way'!V75/(2*'OddsRatio_working_3-way'!X75)))</f>
        <v>0.40594032240250222</v>
      </c>
      <c r="Z75" s="11">
        <f>'OddsRatio_working_3-way'!X75^(1/3)*COS('OddsRatio_working_3-way'!Y75/3)</f>
        <v>0.52270169197019212</v>
      </c>
      <c r="AA75" s="11">
        <f>'OddsRatio_working_3-way'!X75^(1/3)*COS(('OddsRatio_working_3-way'!Y75+2*PI())/3)</f>
        <v>-0.32298017826492942</v>
      </c>
      <c r="AB75" s="11">
        <f>'OddsRatio_working_3-way'!X75^(1/3)*COS(('OddsRatio_working_3-way'!Y75+4*PI())/3)</f>
        <v>-0.19972151370526273</v>
      </c>
      <c r="AC75" s="11">
        <f>'OddsRatio_working_3-way'!X75^(1/3)*SIN('OddsRatio_working_3-way'!Y75/3)</f>
        <v>7.1163423163477568E-2</v>
      </c>
      <c r="AD75" s="11">
        <f>'OddsRatio_working_3-way'!X75^(1/3)*SIN(('OddsRatio_working_3-way'!Y75+2*PI())/3)</f>
        <v>0.41709123226555617</v>
      </c>
      <c r="AE75" s="11">
        <f>'OddsRatio_working_3-way'!X75^(1/3)*SIN(('OddsRatio_working_3-way'!Y75+4*PI())/3)</f>
        <v>-0.48825465542903357</v>
      </c>
      <c r="AF75" s="11">
        <f>-'OddsRatio_working_3-way'!U75/(3*'OddsRatio_working_3-way'!X75^(1/3))*COS(('OddsRatio_working_3-way'!Y75)/3)</f>
        <v>0.52270169197019201</v>
      </c>
      <c r="AG75" s="11">
        <f>-'OddsRatio_working_3-way'!U75/(3*'OddsRatio_working_3-way'!X75^(1/3))*COS(('OddsRatio_working_3-way'!Y75+2*PI())/3)</f>
        <v>-0.32298017826492936</v>
      </c>
      <c r="AH75" s="11">
        <f>-'OddsRatio_working_3-way'!U75/(3*'OddsRatio_working_3-way'!X75^(1/3))*COS(('OddsRatio_working_3-way'!Y75+4*PI())/3)</f>
        <v>-0.19972151370526267</v>
      </c>
      <c r="AI75" s="11">
        <f>'OddsRatio_working_3-way'!U75/(3*'OddsRatio_working_3-way'!X75^(1/3))*SIN(('OddsRatio_working_3-way'!Y75)/3)</f>
        <v>-7.1163423163477554E-2</v>
      </c>
      <c r="AJ75" s="11">
        <f>'OddsRatio_working_3-way'!U75/(3*'OddsRatio_working_3-way'!X75^(1/3))*SIN(('OddsRatio_working_3-way'!Y75+2*PI())/3)</f>
        <v>-0.41709123226555606</v>
      </c>
      <c r="AK75" s="11">
        <f>'OddsRatio_working_3-way'!U75/(3*'OddsRatio_working_3-way'!X75^(1/3))*SIN(('OddsRatio_working_3-way'!Y75+4*PI())/3)</f>
        <v>0.48825465542903346</v>
      </c>
      <c r="AL75" s="11">
        <f>'OddsRatio_working_3-way'!Z75+'OddsRatio_working_3-way'!AF75</f>
        <v>1.0454033839403842</v>
      </c>
      <c r="AM75" s="11">
        <f>'OddsRatio_working_3-way'!AA75+'OddsRatio_working_3-way'!AG75</f>
        <v>-0.64596035652985884</v>
      </c>
      <c r="AN75" s="11">
        <f>'OddsRatio_working_3-way'!AB75+'OddsRatio_working_3-way'!AH75</f>
        <v>-0.3994430274105254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1.0454033839403842</v>
      </c>
      <c r="AS75" s="11">
        <f>IF(('OddsRatio_working_3-way'!X75=0),IF(Q75&gt;0,-Q75^(1/3),(-Q75)^(1/3)),'OddsRatio_working_3-way'!AM75-'OddsRatio_working_3-way'!R75/3)</f>
        <v>-0.64596035652985884</v>
      </c>
      <c r="AT75" s="11">
        <f>IF(('OddsRatio_working_3-way'!X75=0),IF(Q75&gt;0,-Q75^(1/3),(-Q75)^(1/3)),'OddsRatio_working_3-way'!AN75-'OddsRatio_working_3-way'!R75/3)</f>
        <v>-0.3994430274105254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IF('True_Odds_Calculator_3-way'!A74="","",'True_Odds_Calculator_3-way'!A74)</f>
        <v>1.53</v>
      </c>
      <c r="B76" s="4">
        <f>IF('True_Odds_Calculator_3-way'!B74="","",'True_Odds_Calculator_3-way'!B74)</f>
        <v>4.4800000000000004</v>
      </c>
      <c r="C76" s="4">
        <f>IF('True_Odds_Calculator_3-way'!C74="","",'True_Odds_Calculator_3-way'!C74)</f>
        <v>5.82</v>
      </c>
      <c r="D76" s="9">
        <f t="shared" si="26"/>
        <v>0.63279991606894315</v>
      </c>
      <c r="E76" s="9">
        <f t="shared" si="27"/>
        <v>0.20789461211136409</v>
      </c>
      <c r="F76" s="9">
        <f t="shared" si="28"/>
        <v>0.15930547181969265</v>
      </c>
      <c r="G76" s="9">
        <f t="shared" si="29"/>
        <v>1.0948647897169548</v>
      </c>
      <c r="H76" s="9">
        <f t="shared" si="30"/>
        <v>1.5802783385499859</v>
      </c>
      <c r="I76" s="9">
        <f t="shared" si="31"/>
        <v>4.8101294682150026</v>
      </c>
      <c r="J76" s="9">
        <f t="shared" si="32"/>
        <v>6.2772482864357224</v>
      </c>
      <c r="K76" s="11">
        <f t="shared" si="33"/>
        <v>0.65359477124183007</v>
      </c>
      <c r="L76" s="11">
        <f t="shared" si="34"/>
        <v>0.2232142857142857</v>
      </c>
      <c r="M76" s="11">
        <f t="shared" si="35"/>
        <v>0.1718213058419244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-0.22284850366263331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0.22134426508289451</v>
      </c>
      <c r="Q76" s="11">
        <f>2*'OddsRatio_working_3-way'!K76*'OddsRatio_working_3-way'!L76*'OddsRatio_working_3-way'!M76</f>
        <v>5.0134601377779052E-2</v>
      </c>
      <c r="R76" s="11">
        <f t="shared" si="36"/>
        <v>0</v>
      </c>
      <c r="S76" s="11">
        <f t="shared" si="37"/>
        <v>-0.99324994983131654</v>
      </c>
      <c r="T76" s="11">
        <f t="shared" si="38"/>
        <v>-0.22497167606598337</v>
      </c>
      <c r="U76" s="11">
        <f>'OddsRatio_working_3-way'!S76-'OddsRatio_working_3-way'!R76^2/3</f>
        <v>-0.99324994983131654</v>
      </c>
      <c r="V76" s="11">
        <f>'OddsRatio_working_3-way'!S76*'OddsRatio_working_3-way'!R76/3-2*'OddsRatio_working_3-way'!R76^3/27-'OddsRatio_working_3-way'!T76</f>
        <v>0.22497167606598337</v>
      </c>
      <c r="W76" s="11">
        <f>'OddsRatio_working_3-way'!V76^2+4*'OddsRatio_working_3-way'!U76^3/27</f>
        <v>-9.4556075556515046E-2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0.19050481003668437</v>
      </c>
      <c r="Y76" s="11">
        <f>IF('OddsRatio_working_3-way'!W76&gt;=0,IF('OddsRatio_working_3-way'!V76+SQRT('OddsRatio_working_3-way'!W76)&gt;0,0,PI()),ACOS('OddsRatio_working_3-way'!V76/(2*'OddsRatio_working_3-way'!X76)))</f>
        <v>0.93916524679652358</v>
      </c>
      <c r="Z76" s="11">
        <f>'OddsRatio_working_3-way'!X76^(1/3)*COS('OddsRatio_working_3-way'!Y76/3)</f>
        <v>0.54743239485847728</v>
      </c>
      <c r="AA76" s="11">
        <f>'OddsRatio_working_3-way'!X76^(1/3)*COS(('OddsRatio_working_3-way'!Y76+2*PI())/3)</f>
        <v>-0.42717895269077844</v>
      </c>
      <c r="AB76" s="11">
        <f>'OddsRatio_working_3-way'!X76^(1/3)*COS(('OddsRatio_working_3-way'!Y76+4*PI())/3)</f>
        <v>-0.12025344216769872</v>
      </c>
      <c r="AC76" s="11">
        <f>'OddsRatio_working_3-way'!X76^(1/3)*SIN('OddsRatio_working_3-way'!Y76/3)</f>
        <v>0.17720352612166337</v>
      </c>
      <c r="AD76" s="11">
        <f>'OddsRatio_working_3-way'!X76^(1/3)*SIN(('OddsRatio_working_3-way'!Y76+2*PI())/3)</f>
        <v>0.3854885977411634</v>
      </c>
      <c r="AE76" s="11">
        <f>'OddsRatio_working_3-way'!X76^(1/3)*SIN(('OddsRatio_working_3-way'!Y76+4*PI())/3)</f>
        <v>-0.56269212386282674</v>
      </c>
      <c r="AF76" s="11">
        <f>-'OddsRatio_working_3-way'!U76/(3*'OddsRatio_working_3-way'!X76^(1/3))*COS(('OddsRatio_working_3-way'!Y76)/3)</f>
        <v>0.54743239485847739</v>
      </c>
      <c r="AG76" s="11">
        <f>-'OddsRatio_working_3-way'!U76/(3*'OddsRatio_working_3-way'!X76^(1/3))*COS(('OddsRatio_working_3-way'!Y76+2*PI())/3)</f>
        <v>-0.42717895269077849</v>
      </c>
      <c r="AH76" s="11">
        <f>-'OddsRatio_working_3-way'!U76/(3*'OddsRatio_working_3-way'!X76^(1/3))*COS(('OddsRatio_working_3-way'!Y76+4*PI())/3)</f>
        <v>-0.12025344216769875</v>
      </c>
      <c r="AI76" s="11">
        <f>'OddsRatio_working_3-way'!U76/(3*'OddsRatio_working_3-way'!X76^(1/3))*SIN(('OddsRatio_working_3-way'!Y76)/3)</f>
        <v>-0.1772035261216634</v>
      </c>
      <c r="AJ76" s="11">
        <f>'OddsRatio_working_3-way'!U76/(3*'OddsRatio_working_3-way'!X76^(1/3))*SIN(('OddsRatio_working_3-way'!Y76+2*PI())/3)</f>
        <v>-0.38548859774116351</v>
      </c>
      <c r="AK76" s="11">
        <f>'OddsRatio_working_3-way'!U76/(3*'OddsRatio_working_3-way'!X76^(1/3))*SIN(('OddsRatio_working_3-way'!Y76+4*PI())/3)</f>
        <v>0.56269212386282685</v>
      </c>
      <c r="AL76" s="11">
        <f>'OddsRatio_working_3-way'!Z76+'OddsRatio_working_3-way'!AF76</f>
        <v>1.0948647897169548</v>
      </c>
      <c r="AM76" s="11">
        <f>'OddsRatio_working_3-way'!AA76+'OddsRatio_working_3-way'!AG76</f>
        <v>-0.85435790538155687</v>
      </c>
      <c r="AN76" s="11">
        <f>'OddsRatio_working_3-way'!AB76+'OddsRatio_working_3-way'!AH76</f>
        <v>-0.24050688433539746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1.0948647897169548</v>
      </c>
      <c r="AS76" s="11">
        <f>IF(('OddsRatio_working_3-way'!X76=0),IF(Q76&gt;0,-Q76^(1/3),(-Q76)^(1/3)),'OddsRatio_working_3-way'!AM76-'OddsRatio_working_3-way'!R76/3)</f>
        <v>-0.85435790538155687</v>
      </c>
      <c r="AT76" s="11">
        <f>IF(('OddsRatio_working_3-way'!X76=0),IF(Q76&gt;0,-Q76^(1/3),(-Q76)^(1/3)),'OddsRatio_working_3-way'!AN76-'OddsRatio_working_3-way'!R76/3)</f>
        <v>-0.24050688433539746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IF('True_Odds_Calculator_3-way'!A75="","",'True_Odds_Calculator_3-way'!A75)</f>
        <v>2.0099999999999998</v>
      </c>
      <c r="B77" s="4">
        <f>IF('True_Odds_Calculator_3-way'!B75="","",'True_Odds_Calculator_3-way'!B75)</f>
        <v>3.8</v>
      </c>
      <c r="C77" s="4">
        <f>IF('True_Odds_Calculator_3-way'!C75="","",'True_Odds_Calculator_3-way'!C75)</f>
        <v>3.5</v>
      </c>
      <c r="D77" s="9">
        <f t="shared" si="26"/>
        <v>0.47944115253326841</v>
      </c>
      <c r="E77" s="9">
        <f t="shared" si="27"/>
        <v>0.24937453910186286</v>
      </c>
      <c r="F77" s="9">
        <f t="shared" si="28"/>
        <v>0.27118430836486879</v>
      </c>
      <c r="G77" s="9">
        <f t="shared" si="29"/>
        <v>1.0750115978753989</v>
      </c>
      <c r="H77" s="9">
        <f t="shared" si="30"/>
        <v>2.0857617138541524</v>
      </c>
      <c r="I77" s="9">
        <f t="shared" si="31"/>
        <v>4.0100324740511164</v>
      </c>
      <c r="J77" s="9">
        <f t="shared" si="32"/>
        <v>3.6875289946884973</v>
      </c>
      <c r="K77" s="11">
        <f t="shared" si="33"/>
        <v>0.49751243781094534</v>
      </c>
      <c r="L77" s="11">
        <f t="shared" si="34"/>
        <v>0.26315789473684209</v>
      </c>
      <c r="M77" s="11">
        <f t="shared" si="35"/>
        <v>0.2857142857142857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-0.26446713799423915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0.23603785583361392</v>
      </c>
      <c r="Q77" s="11">
        <f>2*'OddsRatio_working_3-way'!K77*'OddsRatio_working_3-way'!L77*'OddsRatio_working_3-way'!M77</f>
        <v>7.4813900422698545E-2</v>
      </c>
      <c r="R77" s="11">
        <f t="shared" si="36"/>
        <v>0</v>
      </c>
      <c r="S77" s="11">
        <f t="shared" si="37"/>
        <v>-0.89250353606789323</v>
      </c>
      <c r="T77" s="11">
        <f t="shared" si="38"/>
        <v>-0.2828854314002831</v>
      </c>
      <c r="U77" s="11">
        <f>'OddsRatio_working_3-way'!S77-'OddsRatio_working_3-way'!R77^2/3</f>
        <v>-0.89250353606789323</v>
      </c>
      <c r="V77" s="11">
        <f>'OddsRatio_working_3-way'!S77*'OddsRatio_working_3-way'!R77/3-2*'OddsRatio_working_3-way'!R77^3/27-'OddsRatio_working_3-way'!T77</f>
        <v>0.2828854314002831</v>
      </c>
      <c r="W77" s="11">
        <f>'OddsRatio_working_3-way'!V77^2+4*'OddsRatio_working_3-way'!U77^3/27</f>
        <v>-2.5299522062871463E-2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0.16226805705482805</v>
      </c>
      <c r="Y77" s="11">
        <f>IF('OddsRatio_working_3-way'!W77&gt;=0,IF('OddsRatio_working_3-way'!V77+SQRT('OddsRatio_working_3-way'!W77)&gt;0,0,PI()),ACOS('OddsRatio_working_3-way'!V77/(2*'OddsRatio_working_3-way'!X77)))</f>
        <v>0.512215378518174</v>
      </c>
      <c r="Z77" s="11">
        <f>'OddsRatio_working_3-way'!X77^(1/3)*COS('OddsRatio_working_3-way'!Y77/3)</f>
        <v>0.53750579893769956</v>
      </c>
      <c r="AA77" s="11">
        <f>'OddsRatio_working_3-way'!X77^(1/3)*COS(('OddsRatio_working_3-way'!Y77+2*PI())/3)</f>
        <v>-0.34901198679378936</v>
      </c>
      <c r="AB77" s="11">
        <f>'OddsRatio_working_3-way'!X77^(1/3)*COS(('OddsRatio_working_3-way'!Y77+4*PI())/3)</f>
        <v>-0.18849381214391037</v>
      </c>
      <c r="AC77" s="11">
        <f>'OddsRatio_working_3-way'!X77^(1/3)*SIN('OddsRatio_working_3-way'!Y77/3)</f>
        <v>9.2675211343935096E-2</v>
      </c>
      <c r="AD77" s="11">
        <f>'OddsRatio_working_3-way'!X77^(1/3)*SIN(('OddsRatio_working_3-way'!Y77+2*PI())/3)</f>
        <v>0.41915607088953105</v>
      </c>
      <c r="AE77" s="11">
        <f>'OddsRatio_working_3-way'!X77^(1/3)*SIN(('OddsRatio_working_3-way'!Y77+4*PI())/3)</f>
        <v>-0.51183128223346608</v>
      </c>
      <c r="AF77" s="11">
        <f>-'OddsRatio_working_3-way'!U77/(3*'OddsRatio_working_3-way'!X77^(1/3))*COS(('OddsRatio_working_3-way'!Y77)/3)</f>
        <v>0.53750579893769945</v>
      </c>
      <c r="AG77" s="11">
        <f>-'OddsRatio_working_3-way'!U77/(3*'OddsRatio_working_3-way'!X77^(1/3))*COS(('OddsRatio_working_3-way'!Y77+2*PI())/3)</f>
        <v>-0.34901198679378931</v>
      </c>
      <c r="AH77" s="11">
        <f>-'OddsRatio_working_3-way'!U77/(3*'OddsRatio_working_3-way'!X77^(1/3))*COS(('OddsRatio_working_3-way'!Y77+4*PI())/3)</f>
        <v>-0.18849381214391031</v>
      </c>
      <c r="AI77" s="11">
        <f>'OddsRatio_working_3-way'!U77/(3*'OddsRatio_working_3-way'!X77^(1/3))*SIN(('OddsRatio_working_3-way'!Y77)/3)</f>
        <v>-9.2675211343935082E-2</v>
      </c>
      <c r="AJ77" s="11">
        <f>'OddsRatio_working_3-way'!U77/(3*'OddsRatio_working_3-way'!X77^(1/3))*SIN(('OddsRatio_working_3-way'!Y77+2*PI())/3)</f>
        <v>-0.41915607088953094</v>
      </c>
      <c r="AK77" s="11">
        <f>'OddsRatio_working_3-way'!U77/(3*'OddsRatio_working_3-way'!X77^(1/3))*SIN(('OddsRatio_working_3-way'!Y77+4*PI())/3)</f>
        <v>0.51183128223346597</v>
      </c>
      <c r="AL77" s="11">
        <f>'OddsRatio_working_3-way'!Z77+'OddsRatio_working_3-way'!AF77</f>
        <v>1.0750115978753989</v>
      </c>
      <c r="AM77" s="11">
        <f>'OddsRatio_working_3-way'!AA77+'OddsRatio_working_3-way'!AG77</f>
        <v>-0.69802397358757862</v>
      </c>
      <c r="AN77" s="11">
        <f>'OddsRatio_working_3-way'!AB77+'OddsRatio_working_3-way'!AH77</f>
        <v>-0.37698762428782068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1.0750115978753989</v>
      </c>
      <c r="AS77" s="11">
        <f>IF(('OddsRatio_working_3-way'!X77=0),IF(Q77&gt;0,-Q77^(1/3),(-Q77)^(1/3)),'OddsRatio_working_3-way'!AM77-'OddsRatio_working_3-way'!R77/3)</f>
        <v>-0.69802397358757862</v>
      </c>
      <c r="AT77" s="11">
        <f>IF(('OddsRatio_working_3-way'!X77=0),IF(Q77&gt;0,-Q77^(1/3),(-Q77)^(1/3)),'OddsRatio_working_3-way'!AN77-'OddsRatio_working_3-way'!R77/3)</f>
        <v>-0.37698762428782068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IF('True_Odds_Calculator_3-way'!A76="","",'True_Odds_Calculator_3-way'!A76)</f>
        <v>1.76</v>
      </c>
      <c r="B78" s="4">
        <f>IF('True_Odds_Calculator_3-way'!B76="","",'True_Odds_Calculator_3-way'!B76)</f>
        <v>4.2</v>
      </c>
      <c r="C78" s="4">
        <f>IF('True_Odds_Calculator_3-way'!C76="","",'True_Odds_Calculator_3-way'!C76)</f>
        <v>4.1500000000000004</v>
      </c>
      <c r="D78" s="9">
        <f t="shared" si="26"/>
        <v>0.54887942233128839</v>
      </c>
      <c r="E78" s="9">
        <f t="shared" si="27"/>
        <v>0.22418481846542632</v>
      </c>
      <c r="F78" s="9">
        <f t="shared" si="28"/>
        <v>0.22693575920328543</v>
      </c>
      <c r="G78" s="9">
        <f t="shared" si="29"/>
        <v>1.0814391709889293</v>
      </c>
      <c r="H78" s="9">
        <f t="shared" si="30"/>
        <v>1.8218937699515865</v>
      </c>
      <c r="I78" s="9">
        <f t="shared" si="31"/>
        <v>4.4606053471645746</v>
      </c>
      <c r="J78" s="9">
        <f t="shared" si="32"/>
        <v>4.4065333886151281</v>
      </c>
      <c r="K78" s="11">
        <f t="shared" si="33"/>
        <v>0.56818181818181823</v>
      </c>
      <c r="L78" s="11">
        <f t="shared" si="34"/>
        <v>0.23809523809523808</v>
      </c>
      <c r="M78" s="11">
        <f t="shared" si="35"/>
        <v>0.24096385542168672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-0.24972617743702097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0.23177124080738537</v>
      </c>
      <c r="Q78" s="11">
        <f>2*'OddsRatio_working_3-way'!K78*'OddsRatio_working_3-way'!L78*'OddsRatio_working_3-way'!M78</f>
        <v>6.5195848328378436E-2</v>
      </c>
      <c r="R78" s="11">
        <f t="shared" si="36"/>
        <v>0</v>
      </c>
      <c r="S78" s="11">
        <f t="shared" si="37"/>
        <v>-0.92810150375939782</v>
      </c>
      <c r="T78" s="11">
        <f t="shared" si="38"/>
        <v>-0.26106934001670823</v>
      </c>
      <c r="U78" s="11">
        <f>'OddsRatio_working_3-way'!S78-'OddsRatio_working_3-way'!R78^2/3</f>
        <v>-0.92810150375939782</v>
      </c>
      <c r="V78" s="11">
        <f>'OddsRatio_working_3-way'!S78*'OddsRatio_working_3-way'!R78/3-2*'OddsRatio_working_3-way'!R78^3/27-'OddsRatio_working_3-way'!T78</f>
        <v>0.26106934001670823</v>
      </c>
      <c r="W78" s="11">
        <f>'OddsRatio_working_3-way'!V78^2+4*'OddsRatio_working_3-way'!U78^3/27</f>
        <v>-5.0278506506978793E-2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0.17207244608284791</v>
      </c>
      <c r="Y78" s="11">
        <f>IF('OddsRatio_working_3-way'!W78&gt;=0,IF('OddsRatio_working_3-way'!V78+SQRT('OddsRatio_working_3-way'!W78)&gt;0,0,PI()),ACOS('OddsRatio_working_3-way'!V78/(2*'OddsRatio_working_3-way'!X78)))</f>
        <v>0.70963003790531831</v>
      </c>
      <c r="Z78" s="11">
        <f>'OddsRatio_working_3-way'!X78^(1/3)*COS('OddsRatio_working_3-way'!Y78/3)</f>
        <v>0.54071958549446475</v>
      </c>
      <c r="AA78" s="11">
        <f>'OddsRatio_working_3-way'!X78^(1/3)*COS(('OddsRatio_working_3-way'!Y78+2*PI())/3)</f>
        <v>-0.38324080681456879</v>
      </c>
      <c r="AB78" s="11">
        <f>'OddsRatio_working_3-way'!X78^(1/3)*COS(('OddsRatio_working_3-way'!Y78+4*PI())/3)</f>
        <v>-0.1574787786798961</v>
      </c>
      <c r="AC78" s="11">
        <f>'OddsRatio_working_3-way'!X78^(1/3)*SIN('OddsRatio_working_3-way'!Y78/3)</f>
        <v>0.13034376771634912</v>
      </c>
      <c r="AD78" s="11">
        <f>'OddsRatio_working_3-way'!X78^(1/3)*SIN(('OddsRatio_working_3-way'!Y78+2*PI())/3)</f>
        <v>0.40310501350382355</v>
      </c>
      <c r="AE78" s="11">
        <f>'OddsRatio_working_3-way'!X78^(1/3)*SIN(('OddsRatio_working_3-way'!Y78+4*PI())/3)</f>
        <v>-0.5334487812201727</v>
      </c>
      <c r="AF78" s="11">
        <f>-'OddsRatio_working_3-way'!U78/(3*'OddsRatio_working_3-way'!X78^(1/3))*COS(('OddsRatio_working_3-way'!Y78)/3)</f>
        <v>0.54071958549446464</v>
      </c>
      <c r="AG78" s="11">
        <f>-'OddsRatio_working_3-way'!U78/(3*'OddsRatio_working_3-way'!X78^(1/3))*COS(('OddsRatio_working_3-way'!Y78+2*PI())/3)</f>
        <v>-0.38324080681456868</v>
      </c>
      <c r="AH78" s="11">
        <f>-'OddsRatio_working_3-way'!U78/(3*'OddsRatio_working_3-way'!X78^(1/3))*COS(('OddsRatio_working_3-way'!Y78+4*PI())/3)</f>
        <v>-0.15747877867989607</v>
      </c>
      <c r="AI78" s="11">
        <f>'OddsRatio_working_3-way'!U78/(3*'OddsRatio_working_3-way'!X78^(1/3))*SIN(('OddsRatio_working_3-way'!Y78)/3)</f>
        <v>-0.13034376771634909</v>
      </c>
      <c r="AJ78" s="11">
        <f>'OddsRatio_working_3-way'!U78/(3*'OddsRatio_working_3-way'!X78^(1/3))*SIN(('OddsRatio_working_3-way'!Y78+2*PI())/3)</f>
        <v>-0.40310501350382344</v>
      </c>
      <c r="AK78" s="11">
        <f>'OddsRatio_working_3-way'!U78/(3*'OddsRatio_working_3-way'!X78^(1/3))*SIN(('OddsRatio_working_3-way'!Y78+4*PI())/3)</f>
        <v>0.53344878122017259</v>
      </c>
      <c r="AL78" s="11">
        <f>'OddsRatio_working_3-way'!Z78+'OddsRatio_working_3-way'!AF78</f>
        <v>1.0814391709889293</v>
      </c>
      <c r="AM78" s="11">
        <f>'OddsRatio_working_3-way'!AA78+'OddsRatio_working_3-way'!AG78</f>
        <v>-0.76648161362913747</v>
      </c>
      <c r="AN78" s="11">
        <f>'OddsRatio_working_3-way'!AB78+'OddsRatio_working_3-way'!AH78</f>
        <v>-0.31495755735979214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1.0814391709889293</v>
      </c>
      <c r="AS78" s="11">
        <f>IF(('OddsRatio_working_3-way'!X78=0),IF(Q78&gt;0,-Q78^(1/3),(-Q78)^(1/3)),'OddsRatio_working_3-way'!AM78-'OddsRatio_working_3-way'!R78/3)</f>
        <v>-0.76648161362913747</v>
      </c>
      <c r="AT78" s="11">
        <f>IF(('OddsRatio_working_3-way'!X78=0),IF(Q78&gt;0,-Q78^(1/3),(-Q78)^(1/3)),'OddsRatio_working_3-way'!AN78-'OddsRatio_working_3-way'!R78/3)</f>
        <v>-0.31495755735979214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IF('True_Odds_Calculator_3-way'!A77="","",'True_Odds_Calculator_3-way'!A77)</f>
        <v>2.08</v>
      </c>
      <c r="B79" s="4">
        <f>IF('True_Odds_Calculator_3-way'!B77="","",'True_Odds_Calculator_3-way'!B77)</f>
        <v>3.54</v>
      </c>
      <c r="C79" s="4">
        <f>IF('True_Odds_Calculator_3-way'!C77="","",'True_Odds_Calculator_3-way'!C77)</f>
        <v>3.77</v>
      </c>
      <c r="D79" s="9">
        <f t="shared" si="26"/>
        <v>0.46971237790649578</v>
      </c>
      <c r="E79" s="9">
        <f t="shared" si="27"/>
        <v>0.27358640709681564</v>
      </c>
      <c r="F79" s="9">
        <f t="shared" si="28"/>
        <v>0.2567012149966888</v>
      </c>
      <c r="G79" s="9">
        <f t="shared" si="29"/>
        <v>1.0453355725527176</v>
      </c>
      <c r="H79" s="9">
        <f t="shared" si="30"/>
        <v>2.1289624183569353</v>
      </c>
      <c r="I79" s="9">
        <f t="shared" si="31"/>
        <v>3.6551523542839028</v>
      </c>
      <c r="J79" s="9">
        <f t="shared" si="32"/>
        <v>3.8955795359710277</v>
      </c>
      <c r="K79" s="11">
        <f t="shared" si="33"/>
        <v>0.48076923076923073</v>
      </c>
      <c r="L79" s="11">
        <f t="shared" si="34"/>
        <v>0.2824858757062147</v>
      </c>
      <c r="M79" s="11">
        <f t="shared" si="35"/>
        <v>0.26525198938992045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-0.27373434684723663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0.23019342299565293</v>
      </c>
      <c r="Q79" s="11">
        <f>2*'OddsRatio_working_3-way'!K79*'OddsRatio_working_3-way'!L79*'OddsRatio_working_3-way'!M79</f>
        <v>7.2048019716949283E-2</v>
      </c>
      <c r="R79" s="11">
        <f t="shared" si="36"/>
        <v>0</v>
      </c>
      <c r="S79" s="11">
        <f t="shared" si="37"/>
        <v>-0.84093730160986102</v>
      </c>
      <c r="T79" s="11">
        <f t="shared" si="38"/>
        <v>-0.26320416325817247</v>
      </c>
      <c r="U79" s="11">
        <f>'OddsRatio_working_3-way'!S79-'OddsRatio_working_3-way'!R79^2/3</f>
        <v>-0.84093730160986102</v>
      </c>
      <c r="V79" s="11">
        <f>'OddsRatio_working_3-way'!S79*'OddsRatio_working_3-way'!R79/3-2*'OddsRatio_working_3-way'!R79^3/27-'OddsRatio_working_3-way'!T79</f>
        <v>0.26320416325817247</v>
      </c>
      <c r="W79" s="11">
        <f>'OddsRatio_working_3-way'!V79^2+4*'OddsRatio_working_3-way'!U79^3/27</f>
        <v>-1.8825834336552147E-2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0.14841012928114683</v>
      </c>
      <c r="Y79" s="11">
        <f>IF('OddsRatio_working_3-way'!W79&gt;=0,IF('OddsRatio_working_3-way'!V79+SQRT('OddsRatio_working_3-way'!W79)&gt;0,0,PI()),ACOS('OddsRatio_working_3-way'!V79/(2*'OddsRatio_working_3-way'!X79)))</f>
        <v>0.48053887293672437</v>
      </c>
      <c r="Z79" s="11">
        <f>'OddsRatio_working_3-way'!X79^(1/3)*COS('OddsRatio_working_3-way'!Y79/3)</f>
        <v>0.52266778627635879</v>
      </c>
      <c r="AA79" s="11">
        <f>'OddsRatio_working_3-way'!X79^(1/3)*COS(('OddsRatio_working_3-way'!Y79+2*PI())/3)</f>
        <v>-0.33446469577423105</v>
      </c>
      <c r="AB79" s="11">
        <f>'OddsRatio_working_3-way'!X79^(1/3)*COS(('OddsRatio_working_3-way'!Y79+4*PI())/3)</f>
        <v>-0.18820309050212766</v>
      </c>
      <c r="AC79" s="11">
        <f>'OddsRatio_working_3-way'!X79^(1/3)*SIN('OddsRatio_working_3-way'!Y79/3)</f>
        <v>8.4444177175955579E-2</v>
      </c>
      <c r="AD79" s="11">
        <f>'OddsRatio_working_3-way'!X79^(1/3)*SIN(('OddsRatio_working_3-way'!Y79+2*PI())/3)</f>
        <v>0.41042149206712453</v>
      </c>
      <c r="AE79" s="11">
        <f>'OddsRatio_working_3-way'!X79^(1/3)*SIN(('OddsRatio_working_3-way'!Y79+4*PI())/3)</f>
        <v>-0.49486566924308018</v>
      </c>
      <c r="AF79" s="11">
        <f>-'OddsRatio_working_3-way'!U79/(3*'OddsRatio_working_3-way'!X79^(1/3))*COS(('OddsRatio_working_3-way'!Y79)/3)</f>
        <v>0.52266778627635879</v>
      </c>
      <c r="AG79" s="11">
        <f>-'OddsRatio_working_3-way'!U79/(3*'OddsRatio_working_3-way'!X79^(1/3))*COS(('OddsRatio_working_3-way'!Y79+2*PI())/3)</f>
        <v>-0.33446469577423105</v>
      </c>
      <c r="AH79" s="11">
        <f>-'OddsRatio_working_3-way'!U79/(3*'OddsRatio_working_3-way'!X79^(1/3))*COS(('OddsRatio_working_3-way'!Y79+4*PI())/3)</f>
        <v>-0.18820309050212766</v>
      </c>
      <c r="AI79" s="11">
        <f>'OddsRatio_working_3-way'!U79/(3*'OddsRatio_working_3-way'!X79^(1/3))*SIN(('OddsRatio_working_3-way'!Y79)/3)</f>
        <v>-8.4444177175955579E-2</v>
      </c>
      <c r="AJ79" s="11">
        <f>'OddsRatio_working_3-way'!U79/(3*'OddsRatio_working_3-way'!X79^(1/3))*SIN(('OddsRatio_working_3-way'!Y79+2*PI())/3)</f>
        <v>-0.41042149206712453</v>
      </c>
      <c r="AK79" s="11">
        <f>'OddsRatio_working_3-way'!U79/(3*'OddsRatio_working_3-way'!X79^(1/3))*SIN(('OddsRatio_working_3-way'!Y79+4*PI())/3)</f>
        <v>0.49486566924308018</v>
      </c>
      <c r="AL79" s="11">
        <f>'OddsRatio_working_3-way'!Z79+'OddsRatio_working_3-way'!AF79</f>
        <v>1.0453355725527176</v>
      </c>
      <c r="AM79" s="11">
        <f>'OddsRatio_working_3-way'!AA79+'OddsRatio_working_3-way'!AG79</f>
        <v>-0.66892939154846209</v>
      </c>
      <c r="AN79" s="11">
        <f>'OddsRatio_working_3-way'!AB79+'OddsRatio_working_3-way'!AH79</f>
        <v>-0.37640618100425532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1.0453355725527176</v>
      </c>
      <c r="AS79" s="11">
        <f>IF(('OddsRatio_working_3-way'!X79=0),IF(Q79&gt;0,-Q79^(1/3),(-Q79)^(1/3)),'OddsRatio_working_3-way'!AM79-'OddsRatio_working_3-way'!R79/3)</f>
        <v>-0.66892939154846209</v>
      </c>
      <c r="AT79" s="11">
        <f>IF(('OddsRatio_working_3-way'!X79=0),IF(Q79&gt;0,-Q79^(1/3),(-Q79)^(1/3)),'OddsRatio_working_3-way'!AN79-'OddsRatio_working_3-way'!R79/3)</f>
        <v>-0.37640618100425532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IF('True_Odds_Calculator_3-way'!A78="","",'True_Odds_Calculator_3-way'!A78)</f>
        <v>2.69</v>
      </c>
      <c r="B80" s="4">
        <f>IF('True_Odds_Calculator_3-way'!B78="","",'True_Odds_Calculator_3-way'!B78)</f>
        <v>3.09</v>
      </c>
      <c r="C80" s="4">
        <f>IF('True_Odds_Calculator_3-way'!C78="","",'True_Odds_Calculator_3-way'!C78)</f>
        <v>2.87</v>
      </c>
      <c r="D80" s="9">
        <f t="shared" si="26"/>
        <v>0.35666808637892161</v>
      </c>
      <c r="E80" s="9">
        <f t="shared" si="27"/>
        <v>0.30953572839492172</v>
      </c>
      <c r="F80" s="9">
        <f t="shared" si="28"/>
        <v>0.33379618522615662</v>
      </c>
      <c r="G80" s="9">
        <f t="shared" si="29"/>
        <v>1.0672941760452277</v>
      </c>
      <c r="H80" s="9">
        <f t="shared" si="30"/>
        <v>2.8037271575164344</v>
      </c>
      <c r="I80" s="9">
        <f t="shared" si="31"/>
        <v>3.2306448279345257</v>
      </c>
      <c r="J80" s="9">
        <f t="shared" si="32"/>
        <v>2.9958401092045763</v>
      </c>
      <c r="K80" s="11">
        <f t="shared" si="33"/>
        <v>0.37174721189591081</v>
      </c>
      <c r="L80" s="11">
        <f t="shared" si="34"/>
        <v>0.3236245954692557</v>
      </c>
      <c r="M80" s="11">
        <f t="shared" si="35"/>
        <v>0.34843205574912889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-0.27687385087865912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0.23684040314512322</v>
      </c>
      <c r="Q80" s="11">
        <f>2*'OddsRatio_working_3-way'!K80*'OddsRatio_working_3-way'!L80*'OddsRatio_working_3-way'!M80</f>
        <v>8.3837310847831234E-2</v>
      </c>
      <c r="R80" s="11">
        <f t="shared" si="36"/>
        <v>0</v>
      </c>
      <c r="S80" s="11">
        <f t="shared" si="37"/>
        <v>-0.85540906948601414</v>
      </c>
      <c r="T80" s="11">
        <f t="shared" si="38"/>
        <v>-0.30279967061451829</v>
      </c>
      <c r="U80" s="11">
        <f>'OddsRatio_working_3-way'!S80-'OddsRatio_working_3-way'!R80^2/3</f>
        <v>-0.85540906948601414</v>
      </c>
      <c r="V80" s="11">
        <f>'OddsRatio_working_3-way'!S80*'OddsRatio_working_3-way'!R80/3-2*'OddsRatio_working_3-way'!R80^3/27-'OddsRatio_working_3-way'!T80</f>
        <v>0.30279967061451829</v>
      </c>
      <c r="W80" s="11">
        <f>'OddsRatio_working_3-way'!V80^2+4*'OddsRatio_working_3-way'!U80^3/27</f>
        <v>-1.0418297502672452E-3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0.15225756982374311</v>
      </c>
      <c r="Y80" s="11">
        <f>IF('OddsRatio_working_3-way'!W80&gt;=0,IF('OddsRatio_working_3-way'!V80+SQRT('OddsRatio_working_3-way'!W80)&gt;0,0,PI()),ACOS('OddsRatio_working_3-way'!V80/(2*'OddsRatio_working_3-way'!X80)))</f>
        <v>0.10619549327056776</v>
      </c>
      <c r="Z80" s="11">
        <f>'OddsRatio_working_3-way'!X80^(1/3)*COS('OddsRatio_working_3-way'!Y80/3)</f>
        <v>0.53364708802261385</v>
      </c>
      <c r="AA80" s="11">
        <f>'OddsRatio_working_3-way'!X80^(1/3)*COS(('OddsRatio_working_3-way'!Y80+2*PI())/3)</f>
        <v>-0.28318986477200486</v>
      </c>
      <c r="AB80" s="11">
        <f>'OddsRatio_working_3-way'!X80^(1/3)*COS(('OddsRatio_working_3-way'!Y80+4*PI())/3)</f>
        <v>-0.25045722325060904</v>
      </c>
      <c r="AC80" s="11">
        <f>'OddsRatio_working_3-way'!X80^(1/3)*SIN('OddsRatio_working_3-way'!Y80/3)</f>
        <v>1.8898199393665549E-2</v>
      </c>
      <c r="AD80" s="11">
        <f>'OddsRatio_working_3-way'!X80^(1/3)*SIN(('OddsRatio_working_3-way'!Y80+2*PI())/3)</f>
        <v>0.45270283518634125</v>
      </c>
      <c r="AE80" s="11">
        <f>'OddsRatio_working_3-way'!X80^(1/3)*SIN(('OddsRatio_working_3-way'!Y80+4*PI())/3)</f>
        <v>-0.47160103458000668</v>
      </c>
      <c r="AF80" s="11">
        <f>-'OddsRatio_working_3-way'!U80/(3*'OddsRatio_working_3-way'!X80^(1/3))*COS(('OddsRatio_working_3-way'!Y80)/3)</f>
        <v>0.53364708802261385</v>
      </c>
      <c r="AG80" s="11">
        <f>-'OddsRatio_working_3-way'!U80/(3*'OddsRatio_working_3-way'!X80^(1/3))*COS(('OddsRatio_working_3-way'!Y80+2*PI())/3)</f>
        <v>-0.28318986477200486</v>
      </c>
      <c r="AH80" s="11">
        <f>-'OddsRatio_working_3-way'!U80/(3*'OddsRatio_working_3-way'!X80^(1/3))*COS(('OddsRatio_working_3-way'!Y80+4*PI())/3)</f>
        <v>-0.25045722325060904</v>
      </c>
      <c r="AI80" s="11">
        <f>'OddsRatio_working_3-way'!U80/(3*'OddsRatio_working_3-way'!X80^(1/3))*SIN(('OddsRatio_working_3-way'!Y80)/3)</f>
        <v>-1.8898199393665549E-2</v>
      </c>
      <c r="AJ80" s="11">
        <f>'OddsRatio_working_3-way'!U80/(3*'OddsRatio_working_3-way'!X80^(1/3))*SIN(('OddsRatio_working_3-way'!Y80+2*PI())/3)</f>
        <v>-0.45270283518634125</v>
      </c>
      <c r="AK80" s="11">
        <f>'OddsRatio_working_3-way'!U80/(3*'OddsRatio_working_3-way'!X80^(1/3))*SIN(('OddsRatio_working_3-way'!Y80+4*PI())/3)</f>
        <v>0.47160103458000668</v>
      </c>
      <c r="AL80" s="11">
        <f>'OddsRatio_working_3-way'!Z80+'OddsRatio_working_3-way'!AF80</f>
        <v>1.0672941760452277</v>
      </c>
      <c r="AM80" s="11">
        <f>'OddsRatio_working_3-way'!AA80+'OddsRatio_working_3-way'!AG80</f>
        <v>-0.56637972954400972</v>
      </c>
      <c r="AN80" s="11">
        <f>'OddsRatio_working_3-way'!AB80+'OddsRatio_working_3-way'!AH80</f>
        <v>-0.50091444650121808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1.0672941760452277</v>
      </c>
      <c r="AS80" s="11">
        <f>IF(('OddsRatio_working_3-way'!X80=0),IF(Q80&gt;0,-Q80^(1/3),(-Q80)^(1/3)),'OddsRatio_working_3-way'!AM80-'OddsRatio_working_3-way'!R80/3)</f>
        <v>-0.56637972954400972</v>
      </c>
      <c r="AT80" s="11">
        <f>IF(('OddsRatio_working_3-way'!X80=0),IF(Q80&gt;0,-Q80^(1/3),(-Q80)^(1/3)),'OddsRatio_working_3-way'!AN80-'OddsRatio_working_3-way'!R80/3)</f>
        <v>-0.50091444650121808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IF('True_Odds_Calculator_3-way'!A79="","",'True_Odds_Calculator_3-way'!A79)</f>
        <v>2.0699999999999998</v>
      </c>
      <c r="B81" s="4">
        <f>IF('True_Odds_Calculator_3-way'!B79="","",'True_Odds_Calculator_3-way'!B79)</f>
        <v>3.31</v>
      </c>
      <c r="C81" s="4">
        <f>IF('True_Odds_Calculator_3-way'!C79="","",'True_Odds_Calculator_3-way'!C79)</f>
        <v>3.85</v>
      </c>
      <c r="D81" s="9">
        <f t="shared" si="26"/>
        <v>0.4657516778107389</v>
      </c>
      <c r="E81" s="9">
        <f t="shared" si="27"/>
        <v>0.28765571335779455</v>
      </c>
      <c r="F81" s="9">
        <f t="shared" si="28"/>
        <v>0.24659260883146661</v>
      </c>
      <c r="G81" s="9">
        <f t="shared" si="29"/>
        <v>1.0720251180201523</v>
      </c>
      <c r="H81" s="9">
        <f t="shared" si="30"/>
        <v>2.1470668762815626</v>
      </c>
      <c r="I81" s="9">
        <f t="shared" si="31"/>
        <v>3.4763780226265517</v>
      </c>
      <c r="J81" s="9">
        <f t="shared" si="32"/>
        <v>4.0552715863574349</v>
      </c>
      <c r="K81" s="11">
        <f t="shared" si="33"/>
        <v>0.48309178743961356</v>
      </c>
      <c r="L81" s="11">
        <f t="shared" si="34"/>
        <v>0.30211480362537763</v>
      </c>
      <c r="M81" s="11">
        <f t="shared" si="35"/>
        <v>0.25974025974025972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-0.26704321555234456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0.23617231025611424</v>
      </c>
      <c r="Q81" s="11">
        <f>2*'OddsRatio_working_3-way'!K81*'OddsRatio_working_3-way'!L81*'OddsRatio_working_3-way'!M81</f>
        <v>7.581775610148131E-2</v>
      </c>
      <c r="R81" s="11">
        <f t="shared" si="36"/>
        <v>0</v>
      </c>
      <c r="S81" s="11">
        <f t="shared" si="37"/>
        <v>-0.88439734283315219</v>
      </c>
      <c r="T81" s="11">
        <f t="shared" si="38"/>
        <v>-0.28391567988223188</v>
      </c>
      <c r="U81" s="11">
        <f>'OddsRatio_working_3-way'!S81-'OddsRatio_working_3-way'!R81^2/3</f>
        <v>-0.88439734283315219</v>
      </c>
      <c r="V81" s="11">
        <f>'OddsRatio_working_3-way'!S81*'OddsRatio_working_3-way'!R81/3-2*'OddsRatio_working_3-way'!R81^3/27-'OddsRatio_working_3-way'!T81</f>
        <v>0.28391567988223188</v>
      </c>
      <c r="W81" s="11">
        <f>'OddsRatio_working_3-way'!V81^2+4*'OddsRatio_working_3-way'!U81^3/27</f>
        <v>-2.1871744581763192E-2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0.16006237679788554</v>
      </c>
      <c r="Y81" s="11">
        <f>IF('OddsRatio_working_3-way'!W81&gt;=0,IF('OddsRatio_working_3-way'!V81+SQRT('OddsRatio_working_3-way'!W81)&gt;0,0,PI()),ACOS('OddsRatio_working_3-way'!V81/(2*'OddsRatio_working_3-way'!X81)))</f>
        <v>0.48022556097721569</v>
      </c>
      <c r="Z81" s="11">
        <f>'OddsRatio_working_3-way'!X81^(1/3)*COS('OddsRatio_working_3-way'!Y81/3)</f>
        <v>0.53601255901007627</v>
      </c>
      <c r="AA81" s="11">
        <f>'OddsRatio_working_3-way'!X81^(1/3)*COS(('OddsRatio_working_3-way'!Y81+2*PI())/3)</f>
        <v>-0.34295451594786708</v>
      </c>
      <c r="AB81" s="11">
        <f>'OddsRatio_working_3-way'!X81^(1/3)*COS(('OddsRatio_working_3-way'!Y81+4*PI())/3)</f>
        <v>-0.19305804306220933</v>
      </c>
      <c r="AC81" s="11">
        <f>'OddsRatio_working_3-way'!X81^(1/3)*SIN('OddsRatio_working_3-way'!Y81/3)</f>
        <v>8.6542768971109976E-2</v>
      </c>
      <c r="AD81" s="11">
        <f>'OddsRatio_working_3-way'!X81^(1/3)*SIN(('OddsRatio_working_3-way'!Y81+2*PI())/3)</f>
        <v>0.42092910836467656</v>
      </c>
      <c r="AE81" s="11">
        <f>'OddsRatio_working_3-way'!X81^(1/3)*SIN(('OddsRatio_working_3-way'!Y81+4*PI())/3)</f>
        <v>-0.50747187733578658</v>
      </c>
      <c r="AF81" s="11">
        <f>-'OddsRatio_working_3-way'!U81/(3*'OddsRatio_working_3-way'!X81^(1/3))*COS(('OddsRatio_working_3-way'!Y81)/3)</f>
        <v>0.53601255901007616</v>
      </c>
      <c r="AG81" s="11">
        <f>-'OddsRatio_working_3-way'!U81/(3*'OddsRatio_working_3-way'!X81^(1/3))*COS(('OddsRatio_working_3-way'!Y81+2*PI())/3)</f>
        <v>-0.34295451594786702</v>
      </c>
      <c r="AH81" s="11">
        <f>-'OddsRatio_working_3-way'!U81/(3*'OddsRatio_working_3-way'!X81^(1/3))*COS(('OddsRatio_working_3-way'!Y81+4*PI())/3)</f>
        <v>-0.19305804306220928</v>
      </c>
      <c r="AI81" s="11">
        <f>'OddsRatio_working_3-way'!U81/(3*'OddsRatio_working_3-way'!X81^(1/3))*SIN(('OddsRatio_working_3-way'!Y81)/3)</f>
        <v>-8.6542768971109962E-2</v>
      </c>
      <c r="AJ81" s="11">
        <f>'OddsRatio_working_3-way'!U81/(3*'OddsRatio_working_3-way'!X81^(1/3))*SIN(('OddsRatio_working_3-way'!Y81+2*PI())/3)</f>
        <v>-0.42092910836467651</v>
      </c>
      <c r="AK81" s="11">
        <f>'OddsRatio_working_3-way'!U81/(3*'OddsRatio_working_3-way'!X81^(1/3))*SIN(('OddsRatio_working_3-way'!Y81+4*PI())/3)</f>
        <v>0.50747187733578647</v>
      </c>
      <c r="AL81" s="11">
        <f>'OddsRatio_working_3-way'!Z81+'OddsRatio_working_3-way'!AF81</f>
        <v>1.0720251180201523</v>
      </c>
      <c r="AM81" s="11">
        <f>'OddsRatio_working_3-way'!AA81+'OddsRatio_working_3-way'!AG81</f>
        <v>-0.68590903189573416</v>
      </c>
      <c r="AN81" s="11">
        <f>'OddsRatio_working_3-way'!AB81+'OddsRatio_working_3-way'!AH81</f>
        <v>-0.38611608612441861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1.0720251180201523</v>
      </c>
      <c r="AS81" s="11">
        <f>IF(('OddsRatio_working_3-way'!X81=0),IF(Q81&gt;0,-Q81^(1/3),(-Q81)^(1/3)),'OddsRatio_working_3-way'!AM81-'OddsRatio_working_3-way'!R81/3)</f>
        <v>-0.68590903189573416</v>
      </c>
      <c r="AT81" s="11">
        <f>IF(('OddsRatio_working_3-way'!X81=0),IF(Q81&gt;0,-Q81^(1/3),(-Q81)^(1/3)),'OddsRatio_working_3-way'!AN81-'OddsRatio_working_3-way'!R81/3)</f>
        <v>-0.38611608612441861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IF('True_Odds_Calculator_3-way'!A80="","",'True_Odds_Calculator_3-way'!A80)</f>
        <v>2.97</v>
      </c>
      <c r="B82" s="4">
        <f>IF('True_Odds_Calculator_3-way'!B80="","",'True_Odds_Calculator_3-way'!B80)</f>
        <v>3.28</v>
      </c>
      <c r="C82" s="4">
        <f>IF('True_Odds_Calculator_3-way'!C80="","",'True_Odds_Calculator_3-way'!C80)</f>
        <v>2.4900000000000002</v>
      </c>
      <c r="D82" s="9">
        <f t="shared" si="26"/>
        <v>0.32243633496667257</v>
      </c>
      <c r="E82" s="9">
        <f t="shared" si="27"/>
        <v>0.29136997482130078</v>
      </c>
      <c r="F82" s="9">
        <f t="shared" si="28"/>
        <v>0.38619369021202632</v>
      </c>
      <c r="G82" s="9">
        <f t="shared" si="29"/>
        <v>1.0666941328215231</v>
      </c>
      <c r="H82" s="9">
        <f t="shared" si="30"/>
        <v>3.1013874416584013</v>
      </c>
      <c r="I82" s="9">
        <f t="shared" si="31"/>
        <v>3.4320626228330728</v>
      </c>
      <c r="J82" s="9">
        <f t="shared" si="32"/>
        <v>2.5893742579040699</v>
      </c>
      <c r="K82" s="11">
        <f t="shared" si="33"/>
        <v>0.33670033670033667</v>
      </c>
      <c r="L82" s="11">
        <f t="shared" si="34"/>
        <v>0.3048780487804878</v>
      </c>
      <c r="M82" s="11">
        <f t="shared" si="35"/>
        <v>0.40160642570281119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-0.27590381234224892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0.23663678282152179</v>
      </c>
      <c r="Q82" s="11">
        <f>2*'OddsRatio_working_3-way'!K82*'OddsRatio_working_3-way'!L82*'OddsRatio_working_3-way'!M82</f>
        <v>8.2451840704362969E-2</v>
      </c>
      <c r="R82" s="11">
        <f t="shared" si="36"/>
        <v>0</v>
      </c>
      <c r="S82" s="11">
        <f t="shared" si="37"/>
        <v>-0.85767855403165727</v>
      </c>
      <c r="T82" s="11">
        <f t="shared" si="38"/>
        <v>-0.29884270175319061</v>
      </c>
      <c r="U82" s="11">
        <f>'OddsRatio_working_3-way'!S82-'OddsRatio_working_3-way'!R82^2/3</f>
        <v>-0.85767855403165727</v>
      </c>
      <c r="V82" s="11">
        <f>'OddsRatio_working_3-way'!S82*'OddsRatio_working_3-way'!R82/3-2*'OddsRatio_working_3-way'!R82^3/27-'OddsRatio_working_3-way'!T82</f>
        <v>0.29884270175319061</v>
      </c>
      <c r="W82" s="11">
        <f>'OddsRatio_working_3-way'!V82^2+4*'OddsRatio_working_3-way'!U82^3/27</f>
        <v>-4.1625310284507111E-3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0.15286390304744704</v>
      </c>
      <c r="Y82" s="11">
        <f>IF('OddsRatio_working_3-way'!W82&gt;=0,IF('OddsRatio_working_3-way'!V82+SQRT('OddsRatio_working_3-way'!W82)&gt;0,0,PI()),ACOS('OddsRatio_working_3-way'!V82/(2*'OddsRatio_working_3-way'!X82)))</f>
        <v>0.21262837330120221</v>
      </c>
      <c r="Z82" s="11">
        <f>'OddsRatio_working_3-way'!X82^(1/3)*COS('OddsRatio_working_3-way'!Y82/3)</f>
        <v>0.53334706641076157</v>
      </c>
      <c r="AA82" s="11">
        <f>'OddsRatio_working_3-way'!X82^(1/3)*COS(('OddsRatio_working_3-way'!Y82+2*PI())/3)</f>
        <v>-0.29946558363212844</v>
      </c>
      <c r="AB82" s="11">
        <f>'OddsRatio_working_3-way'!X82^(1/3)*COS(('OddsRatio_working_3-way'!Y82+4*PI())/3)</f>
        <v>-0.23388148277863299</v>
      </c>
      <c r="AC82" s="11">
        <f>'OddsRatio_working_3-way'!X82^(1/3)*SIN('OddsRatio_working_3-way'!Y82/3)</f>
        <v>3.7864998282325202E-2</v>
      </c>
      <c r="AD82" s="11">
        <f>'OddsRatio_working_3-way'!X82^(1/3)*SIN(('OddsRatio_working_3-way'!Y82+2*PI())/3)</f>
        <v>0.44295960940446305</v>
      </c>
      <c r="AE82" s="11">
        <f>'OddsRatio_working_3-way'!X82^(1/3)*SIN(('OddsRatio_working_3-way'!Y82+4*PI())/3)</f>
        <v>-0.4808246076867882</v>
      </c>
      <c r="AF82" s="11">
        <f>-'OddsRatio_working_3-way'!U82/(3*'OddsRatio_working_3-way'!X82^(1/3))*COS(('OddsRatio_working_3-way'!Y82)/3)</f>
        <v>0.53334706641076157</v>
      </c>
      <c r="AG82" s="11">
        <f>-'OddsRatio_working_3-way'!U82/(3*'OddsRatio_working_3-way'!X82^(1/3))*COS(('OddsRatio_working_3-way'!Y82+2*PI())/3)</f>
        <v>-0.29946558363212844</v>
      </c>
      <c r="AH82" s="11">
        <f>-'OddsRatio_working_3-way'!U82/(3*'OddsRatio_working_3-way'!X82^(1/3))*COS(('OddsRatio_working_3-way'!Y82+4*PI())/3)</f>
        <v>-0.23388148277863299</v>
      </c>
      <c r="AI82" s="11">
        <f>'OddsRatio_working_3-way'!U82/(3*'OddsRatio_working_3-way'!X82^(1/3))*SIN(('OddsRatio_working_3-way'!Y82)/3)</f>
        <v>-3.7864998282325202E-2</v>
      </c>
      <c r="AJ82" s="11">
        <f>'OddsRatio_working_3-way'!U82/(3*'OddsRatio_working_3-way'!X82^(1/3))*SIN(('OddsRatio_working_3-way'!Y82+2*PI())/3)</f>
        <v>-0.44295960940446305</v>
      </c>
      <c r="AK82" s="11">
        <f>'OddsRatio_working_3-way'!U82/(3*'OddsRatio_working_3-way'!X82^(1/3))*SIN(('OddsRatio_working_3-way'!Y82+4*PI())/3)</f>
        <v>0.4808246076867882</v>
      </c>
      <c r="AL82" s="11">
        <f>'OddsRatio_working_3-way'!Z82+'OddsRatio_working_3-way'!AF82</f>
        <v>1.0666941328215231</v>
      </c>
      <c r="AM82" s="11">
        <f>'OddsRatio_working_3-way'!AA82+'OddsRatio_working_3-way'!AG82</f>
        <v>-0.59893116726425688</v>
      </c>
      <c r="AN82" s="11">
        <f>'OddsRatio_working_3-way'!AB82+'OddsRatio_working_3-way'!AH82</f>
        <v>-0.46776296555726599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1.0666941328215231</v>
      </c>
      <c r="AS82" s="11">
        <f>IF(('OddsRatio_working_3-way'!X82=0),IF(Q82&gt;0,-Q82^(1/3),(-Q82)^(1/3)),'OddsRatio_working_3-way'!AM82-'OddsRatio_working_3-way'!R82/3)</f>
        <v>-0.59893116726425688</v>
      </c>
      <c r="AT82" s="11">
        <f>IF(('OddsRatio_working_3-way'!X82=0),IF(Q82&gt;0,-Q82^(1/3),(-Q82)^(1/3)),'OddsRatio_working_3-way'!AN82-'OddsRatio_working_3-way'!R82/3)</f>
        <v>-0.46776296555726599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IF('True_Odds_Calculator_3-way'!A81="","",'True_Odds_Calculator_3-way'!A81)</f>
        <v>1.79</v>
      </c>
      <c r="B83" s="4">
        <f>IF('True_Odds_Calculator_3-way'!B81="","",'True_Odds_Calculator_3-way'!B81)</f>
        <v>3.55</v>
      </c>
      <c r="C83" s="4">
        <f>IF('True_Odds_Calculator_3-way'!C81="","",'True_Odds_Calculator_3-way'!C81)</f>
        <v>4.26</v>
      </c>
      <c r="D83" s="9">
        <f t="shared" si="26"/>
        <v>0.52855873009128873</v>
      </c>
      <c r="E83" s="9">
        <f t="shared" si="27"/>
        <v>0.25779585874587485</v>
      </c>
      <c r="F83" s="9">
        <f t="shared" si="28"/>
        <v>0.21364541116283636</v>
      </c>
      <c r="G83" s="9">
        <f t="shared" si="29"/>
        <v>1.1290346127613842</v>
      </c>
      <c r="H83" s="9">
        <f t="shared" si="30"/>
        <v>1.8919373440814939</v>
      </c>
      <c r="I83" s="9">
        <f t="shared" si="31"/>
        <v>3.8790382625415298</v>
      </c>
      <c r="J83" s="9">
        <f t="shared" si="32"/>
        <v>4.6806528376021124</v>
      </c>
      <c r="K83" s="11">
        <f t="shared" si="33"/>
        <v>0.55865921787709494</v>
      </c>
      <c r="L83" s="11">
        <f t="shared" si="34"/>
        <v>0.28169014084507044</v>
      </c>
      <c r="M83" s="11">
        <f t="shared" si="35"/>
        <v>0.23474178403755869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-0.24260172728874629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0.2438108072465005</v>
      </c>
      <c r="Q83" s="11">
        <f>2*'OddsRatio_working_3-way'!K83*'OddsRatio_working_3-way'!L83*'OddsRatio_working_3-way'!M83</f>
        <v>7.3882062801969836E-2</v>
      </c>
      <c r="R83" s="11">
        <f t="shared" si="36"/>
        <v>0</v>
      </c>
      <c r="S83" s="11">
        <f t="shared" si="37"/>
        <v>-1.0049838060563978</v>
      </c>
      <c r="T83" s="11">
        <f t="shared" si="38"/>
        <v>-0.30454054728981744</v>
      </c>
      <c r="U83" s="11">
        <f>'OddsRatio_working_3-way'!S83-'OddsRatio_working_3-way'!R83^2/3</f>
        <v>-1.0049838060563978</v>
      </c>
      <c r="V83" s="11">
        <f>'OddsRatio_working_3-way'!S83*'OddsRatio_working_3-way'!R83/3-2*'OddsRatio_working_3-way'!R83^3/27-'OddsRatio_working_3-way'!T83</f>
        <v>0.30454054728981744</v>
      </c>
      <c r="W83" s="11">
        <f>'OddsRatio_working_3-way'!V83^2+4*'OddsRatio_working_3-way'!U83^3/27</f>
        <v>-5.7629285712270398E-2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0.19389058167936621</v>
      </c>
      <c r="Y83" s="11">
        <f>IF('OddsRatio_working_3-way'!W83&gt;=0,IF('OddsRatio_working_3-way'!V83+SQRT('OddsRatio_working_3-way'!W83)&gt;0,0,PI()),ACOS('OddsRatio_working_3-way'!V83/(2*'OddsRatio_working_3-way'!X83)))</f>
        <v>0.66754914057509929</v>
      </c>
      <c r="Z83" s="11">
        <f>'OddsRatio_working_3-way'!X83^(1/3)*COS('OddsRatio_working_3-way'!Y83/3)</f>
        <v>0.56451730638069209</v>
      </c>
      <c r="AA83" s="11">
        <f>'OddsRatio_working_3-way'!X83^(1/3)*COS(('OddsRatio_working_3-way'!Y83+2*PI())/3)</f>
        <v>-0.39287560311943831</v>
      </c>
      <c r="AB83" s="11">
        <f>'OddsRatio_working_3-way'!X83^(1/3)*COS(('OddsRatio_working_3-way'!Y83+4*PI())/3)</f>
        <v>-0.17164170326125397</v>
      </c>
      <c r="AC83" s="11">
        <f>'OddsRatio_working_3-way'!X83^(1/3)*SIN('OddsRatio_working_3-way'!Y83/3)</f>
        <v>0.12772945163699345</v>
      </c>
      <c r="AD83" s="11">
        <f>'OddsRatio_working_3-way'!X83^(1/3)*SIN(('OddsRatio_working_3-way'!Y83+2*PI())/3)</f>
        <v>0.42502160238314585</v>
      </c>
      <c r="AE83" s="11">
        <f>'OddsRatio_working_3-way'!X83^(1/3)*SIN(('OddsRatio_working_3-way'!Y83+4*PI())/3)</f>
        <v>-0.55275105402013924</v>
      </c>
      <c r="AF83" s="11">
        <f>-'OddsRatio_working_3-way'!U83/(3*'OddsRatio_working_3-way'!X83^(1/3))*COS(('OddsRatio_working_3-way'!Y83)/3)</f>
        <v>0.56451730638069209</v>
      </c>
      <c r="AG83" s="11">
        <f>-'OddsRatio_working_3-way'!U83/(3*'OddsRatio_working_3-way'!X83^(1/3))*COS(('OddsRatio_working_3-way'!Y83+2*PI())/3)</f>
        <v>-0.39287560311943831</v>
      </c>
      <c r="AH83" s="11">
        <f>-'OddsRatio_working_3-way'!U83/(3*'OddsRatio_working_3-way'!X83^(1/3))*COS(('OddsRatio_working_3-way'!Y83+4*PI())/3)</f>
        <v>-0.17164170326125397</v>
      </c>
      <c r="AI83" s="11">
        <f>'OddsRatio_working_3-way'!U83/(3*'OddsRatio_working_3-way'!X83^(1/3))*SIN(('OddsRatio_working_3-way'!Y83)/3)</f>
        <v>-0.12772945163699345</v>
      </c>
      <c r="AJ83" s="11">
        <f>'OddsRatio_working_3-way'!U83/(3*'OddsRatio_working_3-way'!X83^(1/3))*SIN(('OddsRatio_working_3-way'!Y83+2*PI())/3)</f>
        <v>-0.42502160238314585</v>
      </c>
      <c r="AK83" s="11">
        <f>'OddsRatio_working_3-way'!U83/(3*'OddsRatio_working_3-way'!X83^(1/3))*SIN(('OddsRatio_working_3-way'!Y83+4*PI())/3)</f>
        <v>0.55275105402013924</v>
      </c>
      <c r="AL83" s="11">
        <f>'OddsRatio_working_3-way'!Z83+'OddsRatio_working_3-way'!AF83</f>
        <v>1.1290346127613842</v>
      </c>
      <c r="AM83" s="11">
        <f>'OddsRatio_working_3-way'!AA83+'OddsRatio_working_3-way'!AG83</f>
        <v>-0.78575120623887662</v>
      </c>
      <c r="AN83" s="11">
        <f>'OddsRatio_working_3-way'!AB83+'OddsRatio_working_3-way'!AH83</f>
        <v>-0.34328340652250794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1.1290346127613842</v>
      </c>
      <c r="AS83" s="11">
        <f>IF(('OddsRatio_working_3-way'!X83=0),IF(Q83&gt;0,-Q83^(1/3),(-Q83)^(1/3)),'OddsRatio_working_3-way'!AM83-'OddsRatio_working_3-way'!R83/3)</f>
        <v>-0.78575120623887662</v>
      </c>
      <c r="AT83" s="11">
        <f>IF(('OddsRatio_working_3-way'!X83=0),IF(Q83&gt;0,-Q83^(1/3),(-Q83)^(1/3)),'OddsRatio_working_3-way'!AN83-'OddsRatio_working_3-way'!R83/3)</f>
        <v>-0.34328340652250794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IF('True_Odds_Calculator_3-way'!A82="","",'True_Odds_Calculator_3-way'!A82)</f>
        <v>1.25</v>
      </c>
      <c r="B84" s="4">
        <f>IF('True_Odds_Calculator_3-way'!B82="","",'True_Odds_Calculator_3-way'!B82)</f>
        <v>5.41</v>
      </c>
      <c r="C84" s="4">
        <f>IF('True_Odds_Calculator_3-way'!C82="","",'True_Odds_Calculator_3-way'!C82)</f>
        <v>10.57</v>
      </c>
      <c r="D84" s="9">
        <f t="shared" si="26"/>
        <v>0.76539040225830968</v>
      </c>
      <c r="E84" s="9">
        <f t="shared" si="27"/>
        <v>0.15607777967907907</v>
      </c>
      <c r="F84" s="9">
        <f t="shared" si="28"/>
        <v>7.8531818062610989E-2</v>
      </c>
      <c r="G84" s="9">
        <f t="shared" si="29"/>
        <v>1.2260911401526173</v>
      </c>
      <c r="H84" s="9">
        <f t="shared" si="30"/>
        <v>1.3065227850381542</v>
      </c>
      <c r="I84" s="9">
        <f t="shared" si="31"/>
        <v>6.407061928073043</v>
      </c>
      <c r="J84" s="9">
        <f t="shared" si="32"/>
        <v>12.733692211260548</v>
      </c>
      <c r="K84" s="11">
        <f t="shared" si="33"/>
        <v>0.8</v>
      </c>
      <c r="L84" s="11">
        <f t="shared" si="34"/>
        <v>0.18484288354898337</v>
      </c>
      <c r="M84" s="11">
        <f t="shared" si="35"/>
        <v>9.46073793755913E-2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-0.1476074475768443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0.19907770920734408</v>
      </c>
      <c r="Q84" s="11">
        <f>2*'OddsRatio_working_3-way'!K84*'OddsRatio_working_3-way'!L84*'OddsRatio_working_3-way'!M84</f>
        <v>2.7980001294075064E-2</v>
      </c>
      <c r="R84" s="11">
        <f t="shared" si="36"/>
        <v>0</v>
      </c>
      <c r="S84" s="11">
        <f t="shared" si="37"/>
        <v>-1.3486969151993797</v>
      </c>
      <c r="T84" s="11">
        <f t="shared" si="38"/>
        <v>-0.18955683980314544</v>
      </c>
      <c r="U84" s="11">
        <f>'OddsRatio_working_3-way'!S84-'OddsRatio_working_3-way'!R84^2/3</f>
        <v>-1.3486969151993797</v>
      </c>
      <c r="V84" s="11">
        <f>'OddsRatio_working_3-way'!S84*'OddsRatio_working_3-way'!R84/3-2*'OddsRatio_working_3-way'!R84^3/27-'OddsRatio_working_3-way'!T84</f>
        <v>0.18955683980314544</v>
      </c>
      <c r="W84" s="11">
        <f>'OddsRatio_working_3-way'!V84^2+4*'OddsRatio_working_3-way'!U84^3/27</f>
        <v>-0.32751372428553682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0.30143221451998631</v>
      </c>
      <c r="Y84" s="11">
        <f>IF('OddsRatio_working_3-way'!W84&gt;=0,IF('OddsRatio_working_3-way'!V84+SQRT('OddsRatio_working_3-way'!W84)&gt;0,0,PI()),ACOS('OddsRatio_working_3-way'!V84/(2*'OddsRatio_working_3-way'!X84)))</f>
        <v>1.2509433719638181</v>
      </c>
      <c r="Z84" s="11">
        <f>'OddsRatio_working_3-way'!X84^(1/3)*COS('OddsRatio_working_3-way'!Y84/3)</f>
        <v>0.61304557007630867</v>
      </c>
      <c r="AA84" s="11">
        <f>'OddsRatio_working_3-way'!X84^(1/3)*COS(('OddsRatio_working_3-way'!Y84+2*PI())/3)</f>
        <v>-0.54169415990594161</v>
      </c>
      <c r="AB84" s="11">
        <f>'OddsRatio_working_3-way'!X84^(1/3)*COS(('OddsRatio_working_3-way'!Y84+4*PI())/3)</f>
        <v>-7.1351410170367169E-2</v>
      </c>
      <c r="AC84" s="11">
        <f>'OddsRatio_working_3-way'!X84^(1/3)*SIN('OddsRatio_working_3-way'!Y84/3)</f>
        <v>0.27155251317122264</v>
      </c>
      <c r="AD84" s="11">
        <f>'OddsRatio_working_3-way'!X84^(1/3)*SIN(('OddsRatio_working_3-way'!Y84+2*PI())/3)</f>
        <v>0.39513678077798509</v>
      </c>
      <c r="AE84" s="11">
        <f>'OddsRatio_working_3-way'!X84^(1/3)*SIN(('OddsRatio_working_3-way'!Y84+4*PI())/3)</f>
        <v>-0.66668929394920784</v>
      </c>
      <c r="AF84" s="11">
        <f>-'OddsRatio_working_3-way'!U84/(3*'OddsRatio_working_3-way'!X84^(1/3))*COS(('OddsRatio_working_3-way'!Y84)/3)</f>
        <v>0.61304557007630867</v>
      </c>
      <c r="AG84" s="11">
        <f>-'OddsRatio_working_3-way'!U84/(3*'OddsRatio_working_3-way'!X84^(1/3))*COS(('OddsRatio_working_3-way'!Y84+2*PI())/3)</f>
        <v>-0.54169415990594161</v>
      </c>
      <c r="AH84" s="11">
        <f>-'OddsRatio_working_3-way'!U84/(3*'OddsRatio_working_3-way'!X84^(1/3))*COS(('OddsRatio_working_3-way'!Y84+4*PI())/3)</f>
        <v>-7.1351410170367169E-2</v>
      </c>
      <c r="AI84" s="11">
        <f>'OddsRatio_working_3-way'!U84/(3*'OddsRatio_working_3-way'!X84^(1/3))*SIN(('OddsRatio_working_3-way'!Y84)/3)</f>
        <v>-0.27155251317122264</v>
      </c>
      <c r="AJ84" s="11">
        <f>'OddsRatio_working_3-way'!U84/(3*'OddsRatio_working_3-way'!X84^(1/3))*SIN(('OddsRatio_working_3-way'!Y84+2*PI())/3)</f>
        <v>-0.39513678077798509</v>
      </c>
      <c r="AK84" s="11">
        <f>'OddsRatio_working_3-way'!U84/(3*'OddsRatio_working_3-way'!X84^(1/3))*SIN(('OddsRatio_working_3-way'!Y84+4*PI())/3)</f>
        <v>0.66668929394920784</v>
      </c>
      <c r="AL84" s="11">
        <f>'OddsRatio_working_3-way'!Z84+'OddsRatio_working_3-way'!AF84</f>
        <v>1.2260911401526173</v>
      </c>
      <c r="AM84" s="11">
        <f>'OddsRatio_working_3-way'!AA84+'OddsRatio_working_3-way'!AG84</f>
        <v>-1.0833883198118832</v>
      </c>
      <c r="AN84" s="11">
        <f>'OddsRatio_working_3-way'!AB84+'OddsRatio_working_3-way'!AH84</f>
        <v>-0.14270282034073434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1.2260911401526173</v>
      </c>
      <c r="AS84" s="11">
        <f>IF(('OddsRatio_working_3-way'!X84=0),IF(Q84&gt;0,-Q84^(1/3),(-Q84)^(1/3)),'OddsRatio_working_3-way'!AM84-'OddsRatio_working_3-way'!R84/3)</f>
        <v>-1.0833883198118832</v>
      </c>
      <c r="AT84" s="11">
        <f>IF(('OddsRatio_working_3-way'!X84=0),IF(Q84&gt;0,-Q84^(1/3),(-Q84)^(1/3)),'OddsRatio_working_3-way'!AN84-'OddsRatio_working_3-way'!R84/3)</f>
        <v>-0.14270282034073434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IF('True_Odds_Calculator_3-way'!A83="","",'True_Odds_Calculator_3-way'!A83)</f>
        <v>1.52</v>
      </c>
      <c r="B85" s="4">
        <f>IF('True_Odds_Calculator_3-way'!B83="","",'True_Odds_Calculator_3-way'!B83)</f>
        <v>3.87</v>
      </c>
      <c r="C85" s="4">
        <f>IF('True_Odds_Calculator_3-way'!C83="","",'True_Odds_Calculator_3-way'!C83)</f>
        <v>6.15</v>
      </c>
      <c r="D85" s="9">
        <f t="shared" si="26"/>
        <v>0.62457109834091806</v>
      </c>
      <c r="E85" s="9">
        <f t="shared" si="27"/>
        <v>0.2316100103697874</v>
      </c>
      <c r="F85" s="9">
        <f t="shared" si="28"/>
        <v>0.14381889128929462</v>
      </c>
      <c r="G85" s="9">
        <f t="shared" si="29"/>
        <v>1.155959119713555</v>
      </c>
      <c r="H85" s="9">
        <f t="shared" si="30"/>
        <v>1.6010987422510488</v>
      </c>
      <c r="I85" s="9">
        <f t="shared" si="31"/>
        <v>4.3176026735779036</v>
      </c>
      <c r="J85" s="9">
        <f t="shared" si="32"/>
        <v>6.9531894665248091</v>
      </c>
      <c r="K85" s="11">
        <f t="shared" si="33"/>
        <v>0.65789473684210531</v>
      </c>
      <c r="L85" s="11">
        <f t="shared" si="34"/>
        <v>0.25839793281653745</v>
      </c>
      <c r="M85" s="11">
        <f t="shared" si="35"/>
        <v>0.16260162601626016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-0.21245296704293049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0.23606315214518933</v>
      </c>
      <c r="Q85" s="11">
        <f>2*'OddsRatio_working_3-way'!K85*'OddsRatio_working_3-way'!L85*'OddsRatio_working_3-way'!M85</f>
        <v>5.5284110572643874E-2</v>
      </c>
      <c r="R85" s="11">
        <f t="shared" si="36"/>
        <v>0</v>
      </c>
      <c r="S85" s="11">
        <f t="shared" si="37"/>
        <v>-1.1111313502978188</v>
      </c>
      <c r="T85" s="11">
        <f t="shared" si="38"/>
        <v>-0.26021811482384516</v>
      </c>
      <c r="U85" s="11">
        <f>'OddsRatio_working_3-way'!S85-'OddsRatio_working_3-way'!R85^2/3</f>
        <v>-1.1111313502978188</v>
      </c>
      <c r="V85" s="11">
        <f>'OddsRatio_working_3-way'!S85*'OddsRatio_working_3-way'!R85/3-2*'OddsRatio_working_3-way'!R85^3/27-'OddsRatio_working_3-way'!T85</f>
        <v>0.26021811482384516</v>
      </c>
      <c r="W85" s="11">
        <f>'OddsRatio_working_3-way'!V85^2+4*'OddsRatio_working_3-way'!U85^3/27</f>
        <v>-0.13551869179886433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0.22540638804243116</v>
      </c>
      <c r="Y85" s="11">
        <f>IF('OddsRatio_working_3-way'!W85&gt;=0,IF('OddsRatio_working_3-way'!V85+SQRT('OddsRatio_working_3-way'!W85)&gt;0,0,PI()),ACOS('OddsRatio_working_3-way'!V85/(2*'OddsRatio_working_3-way'!X85)))</f>
        <v>0.95547625286399973</v>
      </c>
      <c r="Z85" s="11">
        <f>'OddsRatio_working_3-way'!X85^(1/3)*COS('OddsRatio_working_3-way'!Y85/3)</f>
        <v>0.57797955985677751</v>
      </c>
      <c r="AA85" s="11">
        <f>'OddsRatio_working_3-way'!X85^(1/3)*COS(('OddsRatio_working_3-way'!Y85+2*PI())/3)</f>
        <v>-0.45402783270797953</v>
      </c>
      <c r="AB85" s="11">
        <f>'OddsRatio_working_3-way'!X85^(1/3)*COS(('OddsRatio_working_3-way'!Y85+4*PI())/3)</f>
        <v>-0.12395172714879837</v>
      </c>
      <c r="AC85" s="11">
        <f>'OddsRatio_working_3-way'!X85^(1/3)*SIN('OddsRatio_working_3-way'!Y85/3)</f>
        <v>0.19056952839765681</v>
      </c>
      <c r="AD85" s="11">
        <f>'OddsRatio_working_3-way'!X85^(1/3)*SIN(('OddsRatio_working_3-way'!Y85+2*PI())/3)</f>
        <v>0.40526021750528946</v>
      </c>
      <c r="AE85" s="11">
        <f>'OddsRatio_working_3-way'!X85^(1/3)*SIN(('OddsRatio_working_3-way'!Y85+4*PI())/3)</f>
        <v>-0.59582974590294624</v>
      </c>
      <c r="AF85" s="11">
        <f>-'OddsRatio_working_3-way'!U85/(3*'OddsRatio_working_3-way'!X85^(1/3))*COS(('OddsRatio_working_3-way'!Y85)/3)</f>
        <v>0.57797955985677751</v>
      </c>
      <c r="AG85" s="11">
        <f>-'OddsRatio_working_3-way'!U85/(3*'OddsRatio_working_3-way'!X85^(1/3))*COS(('OddsRatio_working_3-way'!Y85+2*PI())/3)</f>
        <v>-0.45402783270797953</v>
      </c>
      <c r="AH85" s="11">
        <f>-'OddsRatio_working_3-way'!U85/(3*'OddsRatio_working_3-way'!X85^(1/3))*COS(('OddsRatio_working_3-way'!Y85+4*PI())/3)</f>
        <v>-0.12395172714879837</v>
      </c>
      <c r="AI85" s="11">
        <f>'OddsRatio_working_3-way'!U85/(3*'OddsRatio_working_3-way'!X85^(1/3))*SIN(('OddsRatio_working_3-way'!Y85)/3)</f>
        <v>-0.19056952839765681</v>
      </c>
      <c r="AJ85" s="11">
        <f>'OddsRatio_working_3-way'!U85/(3*'OddsRatio_working_3-way'!X85^(1/3))*SIN(('OddsRatio_working_3-way'!Y85+2*PI())/3)</f>
        <v>-0.40526021750528946</v>
      </c>
      <c r="AK85" s="11">
        <f>'OddsRatio_working_3-way'!U85/(3*'OddsRatio_working_3-way'!X85^(1/3))*SIN(('OddsRatio_working_3-way'!Y85+4*PI())/3)</f>
        <v>0.59582974590294624</v>
      </c>
      <c r="AL85" s="11">
        <f>'OddsRatio_working_3-way'!Z85+'OddsRatio_working_3-way'!AF85</f>
        <v>1.155959119713555</v>
      </c>
      <c r="AM85" s="11">
        <f>'OddsRatio_working_3-way'!AA85+'OddsRatio_working_3-way'!AG85</f>
        <v>-0.90805566541595906</v>
      </c>
      <c r="AN85" s="11">
        <f>'OddsRatio_working_3-way'!AB85+'OddsRatio_working_3-way'!AH85</f>
        <v>-0.24790345429759675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1.155959119713555</v>
      </c>
      <c r="AS85" s="11">
        <f>IF(('OddsRatio_working_3-way'!X85=0),IF(Q85&gt;0,-Q85^(1/3),(-Q85)^(1/3)),'OddsRatio_working_3-way'!AM85-'OddsRatio_working_3-way'!R85/3)</f>
        <v>-0.90805566541595906</v>
      </c>
      <c r="AT85" s="11">
        <f>IF(('OddsRatio_working_3-way'!X85=0),IF(Q85&gt;0,-Q85^(1/3),(-Q85)^(1/3)),'OddsRatio_working_3-way'!AN85-'OddsRatio_working_3-way'!R85/3)</f>
        <v>-0.24790345429759675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IF('True_Odds_Calculator_3-way'!A84="","",'True_Odds_Calculator_3-way'!A84)</f>
        <v>3.22</v>
      </c>
      <c r="B86" s="4">
        <f>IF('True_Odds_Calculator_3-way'!B84="","",'True_Odds_Calculator_3-way'!B84)</f>
        <v>3.08</v>
      </c>
      <c r="C86" s="4">
        <f>IF('True_Odds_Calculator_3-way'!C84="","",'True_Odds_Calculator_3-way'!C84)</f>
        <v>2.4500000000000002</v>
      </c>
      <c r="D86" s="9">
        <f t="shared" si="26"/>
        <v>0.29682691900271951</v>
      </c>
      <c r="E86" s="9">
        <f t="shared" si="27"/>
        <v>0.31060025379494188</v>
      </c>
      <c r="F86" s="9">
        <f t="shared" si="28"/>
        <v>0.39257282720233871</v>
      </c>
      <c r="G86" s="9">
        <f t="shared" si="29"/>
        <v>1.0671021083399586</v>
      </c>
      <c r="H86" s="9">
        <f t="shared" si="30"/>
        <v>3.3689666805147076</v>
      </c>
      <c r="I86" s="9">
        <f t="shared" si="31"/>
        <v>3.2195723853471141</v>
      </c>
      <c r="J86" s="9">
        <f t="shared" si="32"/>
        <v>2.5472980570929402</v>
      </c>
      <c r="K86" s="11">
        <f t="shared" si="33"/>
        <v>0.3105590062111801</v>
      </c>
      <c r="L86" s="11">
        <f t="shared" si="34"/>
        <v>0.32467532467532467</v>
      </c>
      <c r="M86" s="11">
        <f t="shared" si="35"/>
        <v>0.4081632653061224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-0.27555712129168852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0.2366438226496535</v>
      </c>
      <c r="Q86" s="11">
        <f>2*'OddsRatio_working_3-way'!K86*'OddsRatio_working_3-way'!L86*'OddsRatio_working_3-way'!M86</f>
        <v>8.2310894834662099E-2</v>
      </c>
      <c r="R86" s="11">
        <f t="shared" si="36"/>
        <v>0</v>
      </c>
      <c r="S86" s="11">
        <f t="shared" si="37"/>
        <v>-0.85878318636939277</v>
      </c>
      <c r="T86" s="11">
        <f t="shared" si="38"/>
        <v>-0.29870719525891926</v>
      </c>
      <c r="U86" s="11">
        <f>'OddsRatio_working_3-way'!S86-'OddsRatio_working_3-way'!R86^2/3</f>
        <v>-0.85878318636939277</v>
      </c>
      <c r="V86" s="11">
        <f>'OddsRatio_working_3-way'!S86*'OddsRatio_working_3-way'!R86/3-2*'OddsRatio_working_3-way'!R86^3/27-'OddsRatio_working_3-way'!T86</f>
        <v>0.29870719525891926</v>
      </c>
      <c r="W86" s="11">
        <f>'OddsRatio_working_3-way'!V86^2+4*'OddsRatio_working_3-way'!U86^3/27</f>
        <v>-4.6051155233814978E-3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0.15315931576534253</v>
      </c>
      <c r="Y86" s="11">
        <f>IF('OddsRatio_working_3-way'!W86&gt;=0,IF('OddsRatio_working_3-way'!V86+SQRT('OddsRatio_working_3-way'!W86)&gt;0,0,PI()),ACOS('OddsRatio_working_3-way'!V86/(2*'OddsRatio_working_3-way'!X86)))</f>
        <v>0.22339065768294319</v>
      </c>
      <c r="Z86" s="11">
        <f>'OddsRatio_working_3-way'!X86^(1/3)*COS('OddsRatio_working_3-way'!Y86/3)</f>
        <v>0.53355105416997939</v>
      </c>
      <c r="AA86" s="11">
        <f>'OddsRatio_working_3-way'!X86^(1/3)*COS(('OddsRatio_working_3-way'!Y86+2*PI())/3)</f>
        <v>-0.30124654444633342</v>
      </c>
      <c r="AB86" s="11">
        <f>'OddsRatio_working_3-way'!X86^(1/3)*COS(('OddsRatio_working_3-way'!Y86+4*PI())/3)</f>
        <v>-0.23230450972364583</v>
      </c>
      <c r="AC86" s="11">
        <f>'OddsRatio_working_3-way'!X86^(1/3)*SIN('OddsRatio_working_3-way'!Y86/3)</f>
        <v>3.9803702305624244E-2</v>
      </c>
      <c r="AD86" s="11">
        <f>'OddsRatio_working_3-way'!X86^(1/3)*SIN(('OddsRatio_working_3-way'!Y86+2*PI())/3)</f>
        <v>0.44216691597435714</v>
      </c>
      <c r="AE86" s="11">
        <f>'OddsRatio_working_3-way'!X86^(1/3)*SIN(('OddsRatio_working_3-way'!Y86+4*PI())/3)</f>
        <v>-0.48197061827998139</v>
      </c>
      <c r="AF86" s="11">
        <f>-'OddsRatio_working_3-way'!U86/(3*'OddsRatio_working_3-way'!X86^(1/3))*COS(('OddsRatio_working_3-way'!Y86)/3)</f>
        <v>0.53355105416997928</v>
      </c>
      <c r="AG86" s="11">
        <f>-'OddsRatio_working_3-way'!U86/(3*'OddsRatio_working_3-way'!X86^(1/3))*COS(('OddsRatio_working_3-way'!Y86+2*PI())/3)</f>
        <v>-0.30124654444633336</v>
      </c>
      <c r="AH86" s="11">
        <f>-'OddsRatio_working_3-way'!U86/(3*'OddsRatio_working_3-way'!X86^(1/3))*COS(('OddsRatio_working_3-way'!Y86+4*PI())/3)</f>
        <v>-0.23230450972364577</v>
      </c>
      <c r="AI86" s="11">
        <f>'OddsRatio_working_3-way'!U86/(3*'OddsRatio_working_3-way'!X86^(1/3))*SIN(('OddsRatio_working_3-way'!Y86)/3)</f>
        <v>-3.9803702305624238E-2</v>
      </c>
      <c r="AJ86" s="11">
        <f>'OddsRatio_working_3-way'!U86/(3*'OddsRatio_working_3-way'!X86^(1/3))*SIN(('OddsRatio_working_3-way'!Y86+2*PI())/3)</f>
        <v>-0.44216691597435703</v>
      </c>
      <c r="AK86" s="11">
        <f>'OddsRatio_working_3-way'!U86/(3*'OddsRatio_working_3-way'!X86^(1/3))*SIN(('OddsRatio_working_3-way'!Y86+4*PI())/3)</f>
        <v>0.48197061827998128</v>
      </c>
      <c r="AL86" s="11">
        <f>'OddsRatio_working_3-way'!Z86+'OddsRatio_working_3-way'!AF86</f>
        <v>1.0671021083399586</v>
      </c>
      <c r="AM86" s="11">
        <f>'OddsRatio_working_3-way'!AA86+'OddsRatio_working_3-way'!AG86</f>
        <v>-0.60249308889266673</v>
      </c>
      <c r="AN86" s="11">
        <f>'OddsRatio_working_3-way'!AB86+'OddsRatio_working_3-way'!AH86</f>
        <v>-0.4646090194472916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1.0671021083399586</v>
      </c>
      <c r="AS86" s="11">
        <f>IF(('OddsRatio_working_3-way'!X86=0),IF(Q86&gt;0,-Q86^(1/3),(-Q86)^(1/3)),'OddsRatio_working_3-way'!AM86-'OddsRatio_working_3-way'!R86/3)</f>
        <v>-0.60249308889266673</v>
      </c>
      <c r="AT86" s="11">
        <f>IF(('OddsRatio_working_3-way'!X86=0),IF(Q86&gt;0,-Q86^(1/3),(-Q86)^(1/3)),'OddsRatio_working_3-way'!AN86-'OddsRatio_working_3-way'!R86/3)</f>
        <v>-0.4646090194472916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IF('True_Odds_Calculator_3-way'!A85="","",'True_Odds_Calculator_3-way'!A85)</f>
        <v>2.17</v>
      </c>
      <c r="B87" s="4">
        <f>IF('True_Odds_Calculator_3-way'!B85="","",'True_Odds_Calculator_3-way'!B85)</f>
        <v>3.14</v>
      </c>
      <c r="C87" s="4">
        <f>IF('True_Odds_Calculator_3-way'!C85="","",'True_Odds_Calculator_3-way'!C85)</f>
        <v>3.42</v>
      </c>
      <c r="D87" s="9">
        <f t="shared" si="26"/>
        <v>0.43405861849925248</v>
      </c>
      <c r="E87" s="9">
        <f t="shared" si="27"/>
        <v>0.29543890256289146</v>
      </c>
      <c r="F87" s="9">
        <f t="shared" si="28"/>
        <v>0.27050247893785595</v>
      </c>
      <c r="G87" s="9">
        <f t="shared" si="29"/>
        <v>1.1143899967974131</v>
      </c>
      <c r="H87" s="9">
        <f t="shared" si="30"/>
        <v>2.3038362962529728</v>
      </c>
      <c r="I87" s="9">
        <f t="shared" si="31"/>
        <v>3.3847945931464638</v>
      </c>
      <c r="J87" s="9">
        <f t="shared" si="32"/>
        <v>3.6968237922497398</v>
      </c>
      <c r="K87" s="11">
        <f t="shared" si="33"/>
        <v>0.46082949308755761</v>
      </c>
      <c r="L87" s="11">
        <f t="shared" si="34"/>
        <v>0.31847133757961782</v>
      </c>
      <c r="M87" s="11">
        <f t="shared" si="35"/>
        <v>0.29239766081871343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-0.26001566480408944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0.24588901882814701</v>
      </c>
      <c r="Q87" s="11">
        <f>2*'OddsRatio_working_3-way'!K87*'OddsRatio_working_3-way'!L87*'OddsRatio_working_3-way'!M87</f>
        <v>8.5825137461831402E-2</v>
      </c>
      <c r="R87" s="11">
        <f t="shared" si="36"/>
        <v>0</v>
      </c>
      <c r="S87" s="11">
        <f t="shared" si="37"/>
        <v>-0.94567001958675745</v>
      </c>
      <c r="T87" s="11">
        <f t="shared" si="38"/>
        <v>-0.33007679566727999</v>
      </c>
      <c r="U87" s="11">
        <f>'OddsRatio_working_3-way'!S87-'OddsRatio_working_3-way'!R87^2/3</f>
        <v>-0.94567001958675745</v>
      </c>
      <c r="V87" s="11">
        <f>'OddsRatio_working_3-way'!S87*'OddsRatio_working_3-way'!R87/3-2*'OddsRatio_working_3-way'!R87^3/27-'OddsRatio_working_3-way'!T87</f>
        <v>0.33007679566727999</v>
      </c>
      <c r="W87" s="11">
        <f>'OddsRatio_working_3-way'!V87^2+4*'OddsRatio_working_3-way'!U87^3/27</f>
        <v>-1.6338928329589691E-2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0.1769813686292776</v>
      </c>
      <c r="Y87" s="11">
        <f>IF('OddsRatio_working_3-way'!W87&gt;=0,IF('OddsRatio_working_3-way'!V87+SQRT('OddsRatio_working_3-way'!W87)&gt;0,0,PI()),ACOS('OddsRatio_working_3-way'!V87/(2*'OddsRatio_working_3-way'!X87)))</f>
        <v>0.36947106707323862</v>
      </c>
      <c r="Z87" s="11">
        <f>'OddsRatio_working_3-way'!X87^(1/3)*COS('OddsRatio_working_3-way'!Y87/3)</f>
        <v>0.55719499839870645</v>
      </c>
      <c r="AA87" s="11">
        <f>'OddsRatio_working_3-way'!X87^(1/3)*COS(('OddsRatio_working_3-way'!Y87+2*PI())/3)</f>
        <v>-0.33832860680911092</v>
      </c>
      <c r="AB87" s="11">
        <f>'OddsRatio_working_3-way'!X87^(1/3)*COS(('OddsRatio_working_3-way'!Y87+4*PI())/3)</f>
        <v>-0.21886639158959542</v>
      </c>
      <c r="AC87" s="11">
        <f>'OddsRatio_working_3-way'!X87^(1/3)*SIN('OddsRatio_working_3-way'!Y87/3)</f>
        <v>6.8971542114976331E-2</v>
      </c>
      <c r="AD87" s="11">
        <f>'OddsRatio_working_3-way'!X87^(1/3)*SIN(('OddsRatio_working_3-way'!Y87+2*PI())/3)</f>
        <v>0.44805925241742128</v>
      </c>
      <c r="AE87" s="11">
        <f>'OddsRatio_working_3-way'!X87^(1/3)*SIN(('OddsRatio_working_3-way'!Y87+4*PI())/3)</f>
        <v>-0.51703079453239753</v>
      </c>
      <c r="AF87" s="11">
        <f>-'OddsRatio_working_3-way'!U87/(3*'OddsRatio_working_3-way'!X87^(1/3))*COS(('OddsRatio_working_3-way'!Y87)/3)</f>
        <v>0.55719499839870656</v>
      </c>
      <c r="AG87" s="11">
        <f>-'OddsRatio_working_3-way'!U87/(3*'OddsRatio_working_3-way'!X87^(1/3))*COS(('OddsRatio_working_3-way'!Y87+2*PI())/3)</f>
        <v>-0.33832860680911103</v>
      </c>
      <c r="AH87" s="11">
        <f>-'OddsRatio_working_3-way'!U87/(3*'OddsRatio_working_3-way'!X87^(1/3))*COS(('OddsRatio_working_3-way'!Y87+4*PI())/3)</f>
        <v>-0.21886639158959548</v>
      </c>
      <c r="AI87" s="11">
        <f>'OddsRatio_working_3-way'!U87/(3*'OddsRatio_working_3-way'!X87^(1/3))*SIN(('OddsRatio_working_3-way'!Y87)/3)</f>
        <v>-6.8971542114976345E-2</v>
      </c>
      <c r="AJ87" s="11">
        <f>'OddsRatio_working_3-way'!U87/(3*'OddsRatio_working_3-way'!X87^(1/3))*SIN(('OddsRatio_working_3-way'!Y87+2*PI())/3)</f>
        <v>-0.44805925241742139</v>
      </c>
      <c r="AK87" s="11">
        <f>'OddsRatio_working_3-way'!U87/(3*'OddsRatio_working_3-way'!X87^(1/3))*SIN(('OddsRatio_working_3-way'!Y87+4*PI())/3)</f>
        <v>0.51703079453239764</v>
      </c>
      <c r="AL87" s="11">
        <f>'OddsRatio_working_3-way'!Z87+'OddsRatio_working_3-way'!AF87</f>
        <v>1.1143899967974131</v>
      </c>
      <c r="AM87" s="11">
        <f>'OddsRatio_working_3-way'!AA87+'OddsRatio_working_3-way'!AG87</f>
        <v>-0.67665721361822195</v>
      </c>
      <c r="AN87" s="11">
        <f>'OddsRatio_working_3-way'!AB87+'OddsRatio_working_3-way'!AH87</f>
        <v>-0.4377327831791909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1.1143899967974131</v>
      </c>
      <c r="AS87" s="11">
        <f>IF(('OddsRatio_working_3-way'!X87=0),IF(Q87&gt;0,-Q87^(1/3),(-Q87)^(1/3)),'OddsRatio_working_3-way'!AM87-'OddsRatio_working_3-way'!R87/3)</f>
        <v>-0.67665721361822195</v>
      </c>
      <c r="AT87" s="11">
        <f>IF(('OddsRatio_working_3-way'!X87=0),IF(Q87&gt;0,-Q87^(1/3),(-Q87)^(1/3)),'OddsRatio_working_3-way'!AN87-'OddsRatio_working_3-way'!R87/3)</f>
        <v>-0.4377327831791909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IF('True_Odds_Calculator_3-way'!A86="","",'True_Odds_Calculator_3-way'!A86)</f>
        <v>1.21</v>
      </c>
      <c r="B88" s="4">
        <f>IF('True_Odds_Calculator_3-way'!B86="","",'True_Odds_Calculator_3-way'!B86)</f>
        <v>5.98</v>
      </c>
      <c r="C88" s="4">
        <f>IF('True_Odds_Calculator_3-way'!C86="","",'True_Odds_Calculator_3-way'!C86)</f>
        <v>10.82</v>
      </c>
      <c r="D88" s="9">
        <f t="shared" si="26"/>
        <v>0.78935373468173142</v>
      </c>
      <c r="E88" s="9">
        <f t="shared" si="27"/>
        <v>0.13645591615066308</v>
      </c>
      <c r="F88" s="9">
        <f t="shared" si="28"/>
        <v>7.4190349167605432E-2</v>
      </c>
      <c r="G88" s="9">
        <f t="shared" si="29"/>
        <v>1.2707578488888251</v>
      </c>
      <c r="H88" s="9">
        <f t="shared" si="30"/>
        <v>1.2668591482666531</v>
      </c>
      <c r="I88" s="9">
        <f t="shared" si="31"/>
        <v>7.3283740874663481</v>
      </c>
      <c r="J88" s="9">
        <f t="shared" si="32"/>
        <v>13.478842076088263</v>
      </c>
      <c r="K88" s="11">
        <f t="shared" si="33"/>
        <v>0.82644628099173556</v>
      </c>
      <c r="L88" s="11">
        <f t="shared" si="34"/>
        <v>0.16722408026755853</v>
      </c>
      <c r="M88" s="11">
        <f t="shared" si="35"/>
        <v>9.2421441774491686E-2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-0.1311735614848718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0.19171976022487078</v>
      </c>
      <c r="Q88" s="11">
        <f>2*'OddsRatio_working_3-way'!K88*'OddsRatio_working_3-way'!L88*'OddsRatio_working_3-way'!M88</f>
        <v>2.5545604293786914E-2</v>
      </c>
      <c r="R88" s="11">
        <f t="shared" si="36"/>
        <v>0</v>
      </c>
      <c r="S88" s="11">
        <f t="shared" si="37"/>
        <v>-1.4615731863541856</v>
      </c>
      <c r="T88" s="11">
        <f t="shared" si="38"/>
        <v>-0.19474659378470166</v>
      </c>
      <c r="U88" s="11">
        <f>'OddsRatio_working_3-way'!S88-'OddsRatio_working_3-way'!R88^2/3</f>
        <v>-1.4615731863541856</v>
      </c>
      <c r="V88" s="11">
        <f>'OddsRatio_working_3-way'!S88*'OddsRatio_working_3-way'!R88/3-2*'OddsRatio_working_3-way'!R88^3/27-'OddsRatio_working_3-way'!T88</f>
        <v>0.19474659378470166</v>
      </c>
      <c r="W88" s="11">
        <f>'OddsRatio_working_3-way'!V88^2+4*'OddsRatio_working_3-way'!U88^3/27</f>
        <v>-0.4246229577085579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0.34005484612754072</v>
      </c>
      <c r="Y88" s="11">
        <f>IF('OddsRatio_working_3-way'!W88&gt;=0,IF('OddsRatio_working_3-way'!V88+SQRT('OddsRatio_working_3-way'!W88)&gt;0,0,PI()),ACOS('OddsRatio_working_3-way'!V88/(2*'OddsRatio_working_3-way'!X88)))</f>
        <v>1.2803855152405286</v>
      </c>
      <c r="Z88" s="11">
        <f>'OddsRatio_working_3-way'!X88^(1/3)*COS('OddsRatio_working_3-way'!Y88/3)</f>
        <v>0.63537892444441257</v>
      </c>
      <c r="AA88" s="11">
        <f>'OddsRatio_working_3-way'!X88^(1/3)*COS(('OddsRatio_working_3-way'!Y88+2*PI())/3)</f>
        <v>-0.56791638596831795</v>
      </c>
      <c r="AB88" s="11">
        <f>'OddsRatio_working_3-way'!X88^(1/3)*COS(('OddsRatio_working_3-way'!Y88+4*PI())/3)</f>
        <v>-6.746253847609486E-2</v>
      </c>
      <c r="AC88" s="11">
        <f>'OddsRatio_working_3-way'!X88^(1/3)*SIN('OddsRatio_working_3-way'!Y88/3)</f>
        <v>0.28893716356661919</v>
      </c>
      <c r="AD88" s="11">
        <f>'OddsRatio_working_3-way'!X88^(1/3)*SIN(('OddsRatio_working_3-way'!Y88+2*PI())/3)</f>
        <v>0.40578570781478535</v>
      </c>
      <c r="AE88" s="11">
        <f>'OddsRatio_working_3-way'!X88^(1/3)*SIN(('OddsRatio_working_3-way'!Y88+4*PI())/3)</f>
        <v>-0.69472287138140432</v>
      </c>
      <c r="AF88" s="11">
        <f>-'OddsRatio_working_3-way'!U88/(3*'OddsRatio_working_3-way'!X88^(1/3))*COS(('OddsRatio_working_3-way'!Y88)/3)</f>
        <v>0.63537892444441268</v>
      </c>
      <c r="AG88" s="11">
        <f>-'OddsRatio_working_3-way'!U88/(3*'OddsRatio_working_3-way'!X88^(1/3))*COS(('OddsRatio_working_3-way'!Y88+2*PI())/3)</f>
        <v>-0.56791638596831806</v>
      </c>
      <c r="AH88" s="11">
        <f>-'OddsRatio_working_3-way'!U88/(3*'OddsRatio_working_3-way'!X88^(1/3))*COS(('OddsRatio_working_3-way'!Y88+4*PI())/3)</f>
        <v>-6.7462538476094874E-2</v>
      </c>
      <c r="AI88" s="11">
        <f>'OddsRatio_working_3-way'!U88/(3*'OddsRatio_working_3-way'!X88^(1/3))*SIN(('OddsRatio_working_3-way'!Y88)/3)</f>
        <v>-0.28893716356661925</v>
      </c>
      <c r="AJ88" s="11">
        <f>'OddsRatio_working_3-way'!U88/(3*'OddsRatio_working_3-way'!X88^(1/3))*SIN(('OddsRatio_working_3-way'!Y88+2*PI())/3)</f>
        <v>-0.4057857078147854</v>
      </c>
      <c r="AK88" s="11">
        <f>'OddsRatio_working_3-way'!U88/(3*'OddsRatio_working_3-way'!X88^(1/3))*SIN(('OddsRatio_working_3-way'!Y88+4*PI())/3)</f>
        <v>0.69472287138140443</v>
      </c>
      <c r="AL88" s="11">
        <f>'OddsRatio_working_3-way'!Z88+'OddsRatio_working_3-way'!AF88</f>
        <v>1.2707578488888251</v>
      </c>
      <c r="AM88" s="11">
        <f>'OddsRatio_working_3-way'!AA88+'OddsRatio_working_3-way'!AG88</f>
        <v>-1.1358327719366361</v>
      </c>
      <c r="AN88" s="11">
        <f>'OddsRatio_working_3-way'!AB88+'OddsRatio_working_3-way'!AH88</f>
        <v>-0.13492507695218975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1.2707578488888251</v>
      </c>
      <c r="AS88" s="11">
        <f>IF(('OddsRatio_working_3-way'!X88=0),IF(Q88&gt;0,-Q88^(1/3),(-Q88)^(1/3)),'OddsRatio_working_3-way'!AM88-'OddsRatio_working_3-way'!R88/3)</f>
        <v>-1.1358327719366361</v>
      </c>
      <c r="AT88" s="11">
        <f>IF(('OddsRatio_working_3-way'!X88=0),IF(Q88&gt;0,-Q88^(1/3),(-Q88)^(1/3)),'OddsRatio_working_3-way'!AN88-'OddsRatio_working_3-way'!R88/3)</f>
        <v>-0.13492507695218975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IF('True_Odds_Calculator_3-way'!A87="","",'True_Odds_Calculator_3-way'!A87)</f>
        <v>3.02</v>
      </c>
      <c r="B89" s="4">
        <f>IF('True_Odds_Calculator_3-way'!B87="","",'True_Odds_Calculator_3-way'!B87)</f>
        <v>3.49</v>
      </c>
      <c r="C89" s="4">
        <f>IF('True_Odds_Calculator_3-way'!C87="","",'True_Odds_Calculator_3-way'!C87)</f>
        <v>2.35</v>
      </c>
      <c r="D89" s="9">
        <f t="shared" si="26"/>
        <v>0.31687546377235093</v>
      </c>
      <c r="E89" s="9">
        <f t="shared" si="27"/>
        <v>0.2734172144315371</v>
      </c>
      <c r="F89" s="9">
        <f t="shared" si="28"/>
        <v>0.40970732179611213</v>
      </c>
      <c r="G89" s="9">
        <f t="shared" si="29"/>
        <v>1.0672346146749603</v>
      </c>
      <c r="H89" s="9">
        <f t="shared" si="30"/>
        <v>3.1558139216434191</v>
      </c>
      <c r="I89" s="9">
        <f t="shared" si="31"/>
        <v>3.6574141905406514</v>
      </c>
      <c r="J89" s="9">
        <f t="shared" si="32"/>
        <v>2.4407667298111959</v>
      </c>
      <c r="K89" s="11">
        <f t="shared" si="33"/>
        <v>0.33112582781456956</v>
      </c>
      <c r="L89" s="11">
        <f t="shared" si="34"/>
        <v>0.28653295128939826</v>
      </c>
      <c r="M89" s="11">
        <f t="shared" si="35"/>
        <v>0.42553191489361702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-0.27414747665687078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0.23659054453372891</v>
      </c>
      <c r="Q89" s="11">
        <f>2*'OddsRatio_working_3-way'!K89*'OddsRatio_working_3-way'!L89*'OddsRatio_working_3-way'!M89</f>
        <v>8.0747626120726584E-2</v>
      </c>
      <c r="R89" s="11">
        <f t="shared" si="36"/>
        <v>0</v>
      </c>
      <c r="S89" s="11">
        <f t="shared" si="37"/>
        <v>-0.86300464049082248</v>
      </c>
      <c r="T89" s="11">
        <f t="shared" si="38"/>
        <v>-0.29454083293202127</v>
      </c>
      <c r="U89" s="11">
        <f>'OddsRatio_working_3-way'!S89-'OddsRatio_working_3-way'!R89^2/3</f>
        <v>-0.86300464049082248</v>
      </c>
      <c r="V89" s="11">
        <f>'OddsRatio_working_3-way'!S89*'OddsRatio_working_3-way'!R89/3-2*'OddsRatio_working_3-way'!R89^3/27-'OddsRatio_working_3-way'!T89</f>
        <v>0.29454083293202127</v>
      </c>
      <c r="W89" s="11">
        <f>'OddsRatio_working_3-way'!V89^2+4*'OddsRatio_working_3-way'!U89^3/27</f>
        <v>-8.4673296374711549E-3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0.15429001255894695</v>
      </c>
      <c r="Y89" s="11">
        <f>IF('OddsRatio_working_3-way'!W89&gt;=0,IF('OddsRatio_working_3-way'!V89+SQRT('OddsRatio_working_3-way'!W89)&gt;0,0,PI()),ACOS('OddsRatio_working_3-way'!V89/(2*'OddsRatio_working_3-way'!X89)))</f>
        <v>0.30280470599857989</v>
      </c>
      <c r="Z89" s="11">
        <f>'OddsRatio_working_3-way'!X89^(1/3)*COS('OddsRatio_working_3-way'!Y89/3)</f>
        <v>0.53361730733748014</v>
      </c>
      <c r="AA89" s="11">
        <f>'OddsRatio_working_3-way'!X89^(1/3)*COS(('OddsRatio_working_3-way'!Y89+2*PI())/3)</f>
        <v>-0.31361236190995312</v>
      </c>
      <c r="AB89" s="11">
        <f>'OddsRatio_working_3-way'!X89^(1/3)*COS(('OddsRatio_working_3-way'!Y89+4*PI())/3)</f>
        <v>-0.22000494542752691</v>
      </c>
      <c r="AC89" s="11">
        <f>'OddsRatio_working_3-way'!X89^(1/3)*SIN('OddsRatio_working_3-way'!Y89/3)</f>
        <v>5.4044267104274214E-2</v>
      </c>
      <c r="AD89" s="11">
        <f>'OddsRatio_working_3-way'!X89^(1/3)*SIN(('OddsRatio_working_3-way'!Y89+2*PI())/3)</f>
        <v>0.43510401050116904</v>
      </c>
      <c r="AE89" s="11">
        <f>'OddsRatio_working_3-way'!X89^(1/3)*SIN(('OddsRatio_working_3-way'!Y89+4*PI())/3)</f>
        <v>-0.48914827760544322</v>
      </c>
      <c r="AF89" s="11">
        <f>-'OddsRatio_working_3-way'!U89/(3*'OddsRatio_working_3-way'!X89^(1/3))*COS(('OddsRatio_working_3-way'!Y89)/3)</f>
        <v>0.53361730733748014</v>
      </c>
      <c r="AG89" s="11">
        <f>-'OddsRatio_working_3-way'!U89/(3*'OddsRatio_working_3-way'!X89^(1/3))*COS(('OddsRatio_working_3-way'!Y89+2*PI())/3)</f>
        <v>-0.31361236190995312</v>
      </c>
      <c r="AH89" s="11">
        <f>-'OddsRatio_working_3-way'!U89/(3*'OddsRatio_working_3-way'!X89^(1/3))*COS(('OddsRatio_working_3-way'!Y89+4*PI())/3)</f>
        <v>-0.22000494542752691</v>
      </c>
      <c r="AI89" s="11">
        <f>'OddsRatio_working_3-way'!U89/(3*'OddsRatio_working_3-way'!X89^(1/3))*SIN(('OddsRatio_working_3-way'!Y89)/3)</f>
        <v>-5.4044267104274214E-2</v>
      </c>
      <c r="AJ89" s="11">
        <f>'OddsRatio_working_3-way'!U89/(3*'OddsRatio_working_3-way'!X89^(1/3))*SIN(('OddsRatio_working_3-way'!Y89+2*PI())/3)</f>
        <v>-0.43510401050116904</v>
      </c>
      <c r="AK89" s="11">
        <f>'OddsRatio_working_3-way'!U89/(3*'OddsRatio_working_3-way'!X89^(1/3))*SIN(('OddsRatio_working_3-way'!Y89+4*PI())/3)</f>
        <v>0.48914827760544322</v>
      </c>
      <c r="AL89" s="11">
        <f>'OddsRatio_working_3-way'!Z89+'OddsRatio_working_3-way'!AF89</f>
        <v>1.0672346146749603</v>
      </c>
      <c r="AM89" s="11">
        <f>'OddsRatio_working_3-way'!AA89+'OddsRatio_working_3-way'!AG89</f>
        <v>-0.62722472381990624</v>
      </c>
      <c r="AN89" s="11">
        <f>'OddsRatio_working_3-way'!AB89+'OddsRatio_working_3-way'!AH89</f>
        <v>-0.44000989085505382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1.0672346146749603</v>
      </c>
      <c r="AS89" s="11">
        <f>IF(('OddsRatio_working_3-way'!X89=0),IF(Q89&gt;0,-Q89^(1/3),(-Q89)^(1/3)),'OddsRatio_working_3-way'!AM89-'OddsRatio_working_3-way'!R89/3)</f>
        <v>-0.62722472381990624</v>
      </c>
      <c r="AT89" s="11">
        <f>IF(('OddsRatio_working_3-way'!X89=0),IF(Q89&gt;0,-Q89^(1/3),(-Q89)^(1/3)),'OddsRatio_working_3-way'!AN89-'OddsRatio_working_3-way'!R89/3)</f>
        <v>-0.44000989085505382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IF('True_Odds_Calculator_3-way'!A88="","",'True_Odds_Calculator_3-way'!A88)</f>
        <v>2.2200000000000002</v>
      </c>
      <c r="B90" s="4">
        <f>IF('True_Odds_Calculator_3-way'!B88="","",'True_Odds_Calculator_3-way'!B88)</f>
        <v>3.44</v>
      </c>
      <c r="C90" s="4">
        <f>IF('True_Odds_Calculator_3-way'!C88="","",'True_Odds_Calculator_3-way'!C88)</f>
        <v>3.49</v>
      </c>
      <c r="D90" s="9">
        <f t="shared" si="26"/>
        <v>0.43999500406142811</v>
      </c>
      <c r="E90" s="9">
        <f t="shared" si="27"/>
        <v>0.28204717626350073</v>
      </c>
      <c r="F90" s="9">
        <f t="shared" si="28"/>
        <v>0.27795781967507122</v>
      </c>
      <c r="G90" s="9">
        <f t="shared" si="29"/>
        <v>1.0432402282689441</v>
      </c>
      <c r="H90" s="9">
        <f t="shared" si="30"/>
        <v>2.2727530784881118</v>
      </c>
      <c r="I90" s="9">
        <f t="shared" si="31"/>
        <v>3.5455061569762236</v>
      </c>
      <c r="J90" s="9">
        <f t="shared" si="32"/>
        <v>3.5976681683896712</v>
      </c>
      <c r="K90" s="11">
        <f t="shared" si="33"/>
        <v>0.4504504504504504</v>
      </c>
      <c r="L90" s="11">
        <f t="shared" si="34"/>
        <v>0.29069767441860467</v>
      </c>
      <c r="M90" s="11">
        <f t="shared" si="35"/>
        <v>0.28653295128939826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-0.27810715359859106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0.23074817337494757</v>
      </c>
      <c r="Q90" s="11">
        <f>2*'OddsRatio_working_3-way'!K90*'OddsRatio_working_3-way'!L90*'OddsRatio_working_3-way'!M90</f>
        <v>7.5040056382096765E-2</v>
      </c>
      <c r="R90" s="11">
        <f t="shared" si="36"/>
        <v>0</v>
      </c>
      <c r="S90" s="11">
        <f t="shared" si="37"/>
        <v>-0.82970959354753027</v>
      </c>
      <c r="T90" s="11">
        <f t="shared" si="38"/>
        <v>-0.26982425806423749</v>
      </c>
      <c r="U90" s="11">
        <f>'OddsRatio_working_3-way'!S90-'OddsRatio_working_3-way'!R90^2/3</f>
        <v>-0.82970959354753027</v>
      </c>
      <c r="V90" s="11">
        <f>'OddsRatio_working_3-way'!S90*'OddsRatio_working_3-way'!R90/3-2*'OddsRatio_working_3-way'!R90^3/27-'OddsRatio_working_3-way'!T90</f>
        <v>0.26982425806423749</v>
      </c>
      <c r="W90" s="11">
        <f>'OddsRatio_working_3-way'!V90^2+4*'OddsRatio_working_3-way'!U90^3/27</f>
        <v>-1.1815170049950308E-2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0.14544784313446052</v>
      </c>
      <c r="Y90" s="11">
        <f>IF('OddsRatio_working_3-way'!W90&gt;=0,IF('OddsRatio_working_3-way'!V90+SQRT('OddsRatio_working_3-way'!W90)&gt;0,0,PI()),ACOS('OddsRatio_working_3-way'!V90/(2*'OddsRatio_working_3-way'!X90)))</f>
        <v>0.38295736799674351</v>
      </c>
      <c r="Z90" s="11">
        <f>'OddsRatio_working_3-way'!X90^(1/3)*COS('OddsRatio_working_3-way'!Y90/3)</f>
        <v>0.52162011413447196</v>
      </c>
      <c r="AA90" s="11">
        <f>'OddsRatio_working_3-way'!X90^(1/3)*COS(('OddsRatio_working_3-way'!Y90+2*PI())/3)</f>
        <v>-0.31879057780168474</v>
      </c>
      <c r="AB90" s="11">
        <f>'OddsRatio_working_3-way'!X90^(1/3)*COS(('OddsRatio_working_3-way'!Y90+4*PI())/3)</f>
        <v>-0.20282953633278736</v>
      </c>
      <c r="AC90" s="11">
        <f>'OddsRatio_working_3-way'!X90^(1/3)*SIN('OddsRatio_working_3-way'!Y90/3)</f>
        <v>6.6950138507577431E-2</v>
      </c>
      <c r="AD90" s="11">
        <f>'OddsRatio_working_3-way'!X90^(1/3)*SIN(('OddsRatio_working_3-way'!Y90+2*PI())/3)</f>
        <v>0.41826120071160239</v>
      </c>
      <c r="AE90" s="11">
        <f>'OddsRatio_working_3-way'!X90^(1/3)*SIN(('OddsRatio_working_3-way'!Y90+4*PI())/3)</f>
        <v>-0.48521133921917969</v>
      </c>
      <c r="AF90" s="11">
        <f>-'OddsRatio_working_3-way'!U90/(3*'OddsRatio_working_3-way'!X90^(1/3))*COS(('OddsRatio_working_3-way'!Y90)/3)</f>
        <v>0.52162011413447207</v>
      </c>
      <c r="AG90" s="11">
        <f>-'OddsRatio_working_3-way'!U90/(3*'OddsRatio_working_3-way'!X90^(1/3))*COS(('OddsRatio_working_3-way'!Y90+2*PI())/3)</f>
        <v>-0.31879057780168479</v>
      </c>
      <c r="AH90" s="11">
        <f>-'OddsRatio_working_3-way'!U90/(3*'OddsRatio_working_3-way'!X90^(1/3))*COS(('OddsRatio_working_3-way'!Y90+4*PI())/3)</f>
        <v>-0.20282953633278741</v>
      </c>
      <c r="AI90" s="11">
        <f>'OddsRatio_working_3-way'!U90/(3*'OddsRatio_working_3-way'!X90^(1/3))*SIN(('OddsRatio_working_3-way'!Y90)/3)</f>
        <v>-6.6950138507577445E-2</v>
      </c>
      <c r="AJ90" s="11">
        <f>'OddsRatio_working_3-way'!U90/(3*'OddsRatio_working_3-way'!X90^(1/3))*SIN(('OddsRatio_working_3-way'!Y90+2*PI())/3)</f>
        <v>-0.4182612007116025</v>
      </c>
      <c r="AK90" s="11">
        <f>'OddsRatio_working_3-way'!U90/(3*'OddsRatio_working_3-way'!X90^(1/3))*SIN(('OddsRatio_working_3-way'!Y90+4*PI())/3)</f>
        <v>0.4852113392191798</v>
      </c>
      <c r="AL90" s="11">
        <f>'OddsRatio_working_3-way'!Z90+'OddsRatio_working_3-way'!AF90</f>
        <v>1.0432402282689441</v>
      </c>
      <c r="AM90" s="11">
        <f>'OddsRatio_working_3-way'!AA90+'OddsRatio_working_3-way'!AG90</f>
        <v>-0.63758115560336948</v>
      </c>
      <c r="AN90" s="11">
        <f>'OddsRatio_working_3-way'!AB90+'OddsRatio_working_3-way'!AH90</f>
        <v>-0.40565907266557477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1.0432402282689441</v>
      </c>
      <c r="AS90" s="11">
        <f>IF(('OddsRatio_working_3-way'!X90=0),IF(Q90&gt;0,-Q90^(1/3),(-Q90)^(1/3)),'OddsRatio_working_3-way'!AM90-'OddsRatio_working_3-way'!R90/3)</f>
        <v>-0.63758115560336948</v>
      </c>
      <c r="AT90" s="11">
        <f>IF(('OddsRatio_working_3-way'!X90=0),IF(Q90&gt;0,-Q90^(1/3),(-Q90)^(1/3)),'OddsRatio_working_3-way'!AN90-'OddsRatio_working_3-way'!R90/3)</f>
        <v>-0.40565907266557477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IF('True_Odds_Calculator_3-way'!A89="","",'True_Odds_Calculator_3-way'!A89)</f>
        <v>2.33</v>
      </c>
      <c r="B91" s="4">
        <f>IF('True_Odds_Calculator_3-way'!B89="","",'True_Odds_Calculator_3-way'!B89)</f>
        <v>3.24</v>
      </c>
      <c r="C91" s="4">
        <f>IF('True_Odds_Calculator_3-way'!C89="","",'True_Odds_Calculator_3-way'!C89)</f>
        <v>3.26</v>
      </c>
      <c r="D91" s="9">
        <f t="shared" si="26"/>
        <v>0.4128269618984054</v>
      </c>
      <c r="E91" s="9">
        <f t="shared" si="27"/>
        <v>0.29450827160417598</v>
      </c>
      <c r="F91" s="9">
        <f t="shared" si="28"/>
        <v>0.29266476649741868</v>
      </c>
      <c r="G91" s="9">
        <f t="shared" si="29"/>
        <v>1.069415343572155</v>
      </c>
      <c r="H91" s="9">
        <f t="shared" si="30"/>
        <v>2.4223224069509657</v>
      </c>
      <c r="I91" s="9">
        <f t="shared" si="31"/>
        <v>3.3954903696016276</v>
      </c>
      <c r="J91" s="9">
        <f t="shared" si="32"/>
        <v>3.4168786764730701</v>
      </c>
      <c r="K91" s="11">
        <f t="shared" si="33"/>
        <v>0.42918454935622319</v>
      </c>
      <c r="L91" s="11">
        <f t="shared" si="34"/>
        <v>0.30864197530864196</v>
      </c>
      <c r="M91" s="11">
        <f t="shared" si="35"/>
        <v>0.30674846625766872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-0.2735832895306991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0.23689179757884388</v>
      </c>
      <c r="Q91" s="11">
        <f>2*'OddsRatio_working_3-way'!K91*'OddsRatio_working_3-way'!L91*'OddsRatio_working_3-way'!M91</f>
        <v>8.1266482874388993E-2</v>
      </c>
      <c r="R91" s="11">
        <f t="shared" si="36"/>
        <v>0</v>
      </c>
      <c r="S91" s="11">
        <f t="shared" si="37"/>
        <v>-0.86588547855099163</v>
      </c>
      <c r="T91" s="11">
        <f t="shared" si="38"/>
        <v>-0.29704476108095773</v>
      </c>
      <c r="U91" s="11">
        <f>'OddsRatio_working_3-way'!S91-'OddsRatio_working_3-way'!R91^2/3</f>
        <v>-0.86588547855099163</v>
      </c>
      <c r="V91" s="11">
        <f>'OddsRatio_working_3-way'!S91*'OddsRatio_working_3-way'!R91/3-2*'OddsRatio_working_3-way'!R91^3/27-'OddsRatio_working_3-way'!T91</f>
        <v>0.29704476108095773</v>
      </c>
      <c r="W91" s="11">
        <f>'OddsRatio_working_3-way'!V91^2+4*'OddsRatio_working_3-way'!U91^3/27</f>
        <v>-7.9428205703940824E-3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0.15506322150661431</v>
      </c>
      <c r="Y91" s="11">
        <f>IF('OddsRatio_working_3-way'!W91&gt;=0,IF('OddsRatio_working_3-way'!V91+SQRT('OddsRatio_working_3-way'!W91)&gt;0,0,PI()),ACOS('OddsRatio_working_3-way'!V91/(2*'OddsRatio_working_3-way'!X91)))</f>
        <v>0.29148482214580196</v>
      </c>
      <c r="Z91" s="11">
        <f>'OddsRatio_working_3-way'!X91^(1/3)*COS('OddsRatio_working_3-way'!Y91/3)</f>
        <v>0.53470767178607737</v>
      </c>
      <c r="AA91" s="11">
        <f>'OddsRatio_working_3-way'!X91^(1/3)*COS(('OddsRatio_working_3-way'!Y91+2*PI())/3)</f>
        <v>-0.31248862222888241</v>
      </c>
      <c r="AB91" s="11">
        <f>'OddsRatio_working_3-way'!X91^(1/3)*COS(('OddsRatio_working_3-way'!Y91+4*PI())/3)</f>
        <v>-0.22221904955719468</v>
      </c>
      <c r="AC91" s="11">
        <f>'OddsRatio_working_3-way'!X91^(1/3)*SIN('OddsRatio_working_3-way'!Y91/3)</f>
        <v>5.2117162081631349E-2</v>
      </c>
      <c r="AD91" s="11">
        <f>'OddsRatio_working_3-way'!X91^(1/3)*SIN(('OddsRatio_working_3-way'!Y91+2*PI())/3)</f>
        <v>0.43701184632435919</v>
      </c>
      <c r="AE91" s="11">
        <f>'OddsRatio_working_3-way'!X91^(1/3)*SIN(('OddsRatio_working_3-way'!Y91+4*PI())/3)</f>
        <v>-0.4891290084059905</v>
      </c>
      <c r="AF91" s="11">
        <f>-'OddsRatio_working_3-way'!U91/(3*'OddsRatio_working_3-way'!X91^(1/3))*COS(('OddsRatio_working_3-way'!Y91)/3)</f>
        <v>0.53470767178607748</v>
      </c>
      <c r="AG91" s="11">
        <f>-'OddsRatio_working_3-way'!U91/(3*'OddsRatio_working_3-way'!X91^(1/3))*COS(('OddsRatio_working_3-way'!Y91+2*PI())/3)</f>
        <v>-0.31248862222888246</v>
      </c>
      <c r="AH91" s="11">
        <f>-'OddsRatio_working_3-way'!U91/(3*'OddsRatio_working_3-way'!X91^(1/3))*COS(('OddsRatio_working_3-way'!Y91+4*PI())/3)</f>
        <v>-0.22221904955719474</v>
      </c>
      <c r="AI91" s="11">
        <f>'OddsRatio_working_3-way'!U91/(3*'OddsRatio_working_3-way'!X91^(1/3))*SIN(('OddsRatio_working_3-way'!Y91)/3)</f>
        <v>-5.2117162081631363E-2</v>
      </c>
      <c r="AJ91" s="11">
        <f>'OddsRatio_working_3-way'!U91/(3*'OddsRatio_working_3-way'!X91^(1/3))*SIN(('OddsRatio_working_3-way'!Y91+2*PI())/3)</f>
        <v>-0.4370118463243593</v>
      </c>
      <c r="AK91" s="11">
        <f>'OddsRatio_working_3-way'!U91/(3*'OddsRatio_working_3-way'!X91^(1/3))*SIN(('OddsRatio_working_3-way'!Y91+4*PI())/3)</f>
        <v>0.48912900840599061</v>
      </c>
      <c r="AL91" s="11">
        <f>'OddsRatio_working_3-way'!Z91+'OddsRatio_working_3-way'!AF91</f>
        <v>1.069415343572155</v>
      </c>
      <c r="AM91" s="11">
        <f>'OddsRatio_working_3-way'!AA91+'OddsRatio_working_3-way'!AG91</f>
        <v>-0.62497724445776481</v>
      </c>
      <c r="AN91" s="11">
        <f>'OddsRatio_working_3-way'!AB91+'OddsRatio_working_3-way'!AH91</f>
        <v>-0.44443809911438942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1.069415343572155</v>
      </c>
      <c r="AS91" s="11">
        <f>IF(('OddsRatio_working_3-way'!X91=0),IF(Q91&gt;0,-Q91^(1/3),(-Q91)^(1/3)),'OddsRatio_working_3-way'!AM91-'OddsRatio_working_3-way'!R91/3)</f>
        <v>-0.62497724445776481</v>
      </c>
      <c r="AT91" s="11">
        <f>IF(('OddsRatio_working_3-way'!X91=0),IF(Q91&gt;0,-Q91^(1/3),(-Q91)^(1/3)),'OddsRatio_working_3-way'!AN91-'OddsRatio_working_3-way'!R91/3)</f>
        <v>-0.44443809911438942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IF('True_Odds_Calculator_3-way'!A90="","",'True_Odds_Calculator_3-way'!A90)</f>
        <v>1.86</v>
      </c>
      <c r="B92" s="4">
        <f>IF('True_Odds_Calculator_3-way'!B90="","",'True_Odds_Calculator_3-way'!B90)</f>
        <v>3.89</v>
      </c>
      <c r="C92" s="4">
        <f>IF('True_Odds_Calculator_3-way'!C90="","",'True_Odds_Calculator_3-way'!C90)</f>
        <v>3.97</v>
      </c>
      <c r="D92" s="9">
        <f t="shared" si="26"/>
        <v>0.51895653363206085</v>
      </c>
      <c r="E92" s="9">
        <f t="shared" si="27"/>
        <v>0.24301562053583672</v>
      </c>
      <c r="F92" s="9">
        <f t="shared" si="28"/>
        <v>0.23802784583210232</v>
      </c>
      <c r="G92" s="9">
        <f t="shared" si="29"/>
        <v>1.0778414599675834</v>
      </c>
      <c r="H92" s="9">
        <f t="shared" si="30"/>
        <v>1.9269436555721215</v>
      </c>
      <c r="I92" s="9">
        <f t="shared" si="31"/>
        <v>4.1149618193063162</v>
      </c>
      <c r="J92" s="9">
        <f t="shared" si="32"/>
        <v>4.2011891361037224</v>
      </c>
      <c r="K92" s="11">
        <f t="shared" si="33"/>
        <v>0.5376344086021505</v>
      </c>
      <c r="L92" s="11">
        <f t="shared" si="34"/>
        <v>0.25706940874035988</v>
      </c>
      <c r="M92" s="11">
        <f t="shared" si="35"/>
        <v>0.25188916876574308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-0.25698021670531301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0.23394632143430821</v>
      </c>
      <c r="Q92" s="11">
        <f>2*'OddsRatio_working_3-way'!K92*'OddsRatio_working_3-way'!L92*'OddsRatio_working_3-way'!M92</f>
        <v>6.962688137925839E-2</v>
      </c>
      <c r="R92" s="11">
        <f t="shared" si="36"/>
        <v>0</v>
      </c>
      <c r="S92" s="11">
        <f t="shared" si="37"/>
        <v>-0.91036704861441353</v>
      </c>
      <c r="T92" s="11">
        <f t="shared" si="38"/>
        <v>-0.27094257399238497</v>
      </c>
      <c r="U92" s="11">
        <f>'OddsRatio_working_3-way'!S92-'OddsRatio_working_3-way'!R92^2/3</f>
        <v>-0.91036704861441353</v>
      </c>
      <c r="V92" s="11">
        <f>'OddsRatio_working_3-way'!S92*'OddsRatio_working_3-way'!R92/3-2*'OddsRatio_working_3-way'!R92^3/27-'OddsRatio_working_3-way'!T92</f>
        <v>0.27094257399238497</v>
      </c>
      <c r="W92" s="11">
        <f>'OddsRatio_working_3-way'!V92^2+4*'OddsRatio_working_3-way'!U92^3/27</f>
        <v>-3.8365414445881596E-2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0.16716406076628776</v>
      </c>
      <c r="Y92" s="11">
        <f>IF('OddsRatio_working_3-way'!W92&gt;=0,IF('OddsRatio_working_3-way'!V92+SQRT('OddsRatio_working_3-way'!W92)&gt;0,0,PI()),ACOS('OddsRatio_working_3-way'!V92/(2*'OddsRatio_working_3-way'!X92)))</f>
        <v>0.6259461521544657</v>
      </c>
      <c r="Z92" s="11">
        <f>'OddsRatio_working_3-way'!X92^(1/3)*COS('OddsRatio_working_3-way'!Y92/3)</f>
        <v>0.5389207299837917</v>
      </c>
      <c r="AA92" s="11">
        <f>'OddsRatio_working_3-way'!X92^(1/3)*COS(('OddsRatio_working_3-way'!Y92+2*PI())/3)</f>
        <v>-0.36827887160329031</v>
      </c>
      <c r="AB92" s="11">
        <f>'OddsRatio_working_3-way'!X92^(1/3)*COS(('OddsRatio_working_3-way'!Y92+4*PI())/3)</f>
        <v>-0.1706418583805015</v>
      </c>
      <c r="AC92" s="11">
        <f>'OddsRatio_working_3-way'!X92^(1/3)*SIN('OddsRatio_working_3-way'!Y92/3)</f>
        <v>0.11410578278601094</v>
      </c>
      <c r="AD92" s="11">
        <f>'OddsRatio_working_3-way'!X92^(1/3)*SIN(('OddsRatio_working_3-way'!Y92+2*PI())/3)</f>
        <v>0.40966615139901225</v>
      </c>
      <c r="AE92" s="11">
        <f>'OddsRatio_working_3-way'!X92^(1/3)*SIN(('OddsRatio_working_3-way'!Y92+4*PI())/3)</f>
        <v>-0.52377193418502299</v>
      </c>
      <c r="AF92" s="11">
        <f>-'OddsRatio_working_3-way'!U92/(3*'OddsRatio_working_3-way'!X92^(1/3))*COS(('OddsRatio_working_3-way'!Y92)/3)</f>
        <v>0.53892072998379159</v>
      </c>
      <c r="AG92" s="11">
        <f>-'OddsRatio_working_3-way'!U92/(3*'OddsRatio_working_3-way'!X92^(1/3))*COS(('OddsRatio_working_3-way'!Y92+2*PI())/3)</f>
        <v>-0.3682788716032902</v>
      </c>
      <c r="AH92" s="11">
        <f>-'OddsRatio_working_3-way'!U92/(3*'OddsRatio_working_3-way'!X92^(1/3))*COS(('OddsRatio_working_3-way'!Y92+4*PI())/3)</f>
        <v>-0.17064185838050144</v>
      </c>
      <c r="AI92" s="11">
        <f>'OddsRatio_working_3-way'!U92/(3*'OddsRatio_working_3-way'!X92^(1/3))*SIN(('OddsRatio_working_3-way'!Y92)/3)</f>
        <v>-0.11410578278601093</v>
      </c>
      <c r="AJ92" s="11">
        <f>'OddsRatio_working_3-way'!U92/(3*'OddsRatio_working_3-way'!X92^(1/3))*SIN(('OddsRatio_working_3-way'!Y92+2*PI())/3)</f>
        <v>-0.40966615139901214</v>
      </c>
      <c r="AK92" s="11">
        <f>'OddsRatio_working_3-way'!U92/(3*'OddsRatio_working_3-way'!X92^(1/3))*SIN(('OddsRatio_working_3-way'!Y92+4*PI())/3)</f>
        <v>0.52377193418502288</v>
      </c>
      <c r="AL92" s="11">
        <f>'OddsRatio_working_3-way'!Z92+'OddsRatio_working_3-way'!AF92</f>
        <v>1.0778414599675834</v>
      </c>
      <c r="AM92" s="11">
        <f>'OddsRatio_working_3-way'!AA92+'OddsRatio_working_3-way'!AG92</f>
        <v>-0.73655774320658052</v>
      </c>
      <c r="AN92" s="11">
        <f>'OddsRatio_working_3-way'!AB92+'OddsRatio_working_3-way'!AH92</f>
        <v>-0.34128371676100294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1.0778414599675834</v>
      </c>
      <c r="AS92" s="11">
        <f>IF(('OddsRatio_working_3-way'!X92=0),IF(Q92&gt;0,-Q92^(1/3),(-Q92)^(1/3)),'OddsRatio_working_3-way'!AM92-'OddsRatio_working_3-way'!R92/3)</f>
        <v>-0.73655774320658052</v>
      </c>
      <c r="AT92" s="11">
        <f>IF(('OddsRatio_working_3-way'!X92=0),IF(Q92&gt;0,-Q92^(1/3),(-Q92)^(1/3)),'OddsRatio_working_3-way'!AN92-'OddsRatio_working_3-way'!R92/3)</f>
        <v>-0.34128371676100294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IF('True_Odds_Calculator_3-way'!A91="","",'True_Odds_Calculator_3-way'!A91)</f>
        <v>2.37</v>
      </c>
      <c r="B93" s="4">
        <f>IF('True_Odds_Calculator_3-way'!B91="","",'True_Odds_Calculator_3-way'!B91)</f>
        <v>3.01</v>
      </c>
      <c r="C93" s="4">
        <f>IF('True_Odds_Calculator_3-way'!C91="","",'True_Odds_Calculator_3-way'!C91)</f>
        <v>3.33</v>
      </c>
      <c r="D93" s="9">
        <f t="shared" si="26"/>
        <v>0.40217839712865044</v>
      </c>
      <c r="E93" s="9">
        <f t="shared" si="27"/>
        <v>0.31438010529430171</v>
      </c>
      <c r="F93" s="9">
        <f t="shared" si="28"/>
        <v>0.28344149757704779</v>
      </c>
      <c r="G93" s="9">
        <f t="shared" si="29"/>
        <v>1.0850063966592174</v>
      </c>
      <c r="H93" s="9">
        <f t="shared" si="30"/>
        <v>2.4864587634231281</v>
      </c>
      <c r="I93" s="9">
        <f t="shared" si="31"/>
        <v>3.1808628572850264</v>
      </c>
      <c r="J93" s="9">
        <f t="shared" si="32"/>
        <v>3.5280649042159764</v>
      </c>
      <c r="K93" s="11">
        <f t="shared" si="33"/>
        <v>0.42194092827004215</v>
      </c>
      <c r="L93" s="11">
        <f t="shared" si="34"/>
        <v>0.33222591362126247</v>
      </c>
      <c r="M93" s="11">
        <f t="shared" si="35"/>
        <v>0.3003003003003003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-0.27009308816786004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0.24036821210798248</v>
      </c>
      <c r="Q93" s="11">
        <f>2*'OddsRatio_working_3-way'!K93*'OddsRatio_working_3-way'!L93*'OddsRatio_working_3-way'!M93</f>
        <v>8.4192018251482481E-2</v>
      </c>
      <c r="R93" s="11">
        <f t="shared" si="36"/>
        <v>0</v>
      </c>
      <c r="S93" s="11">
        <f t="shared" si="37"/>
        <v>-0.88994580993718786</v>
      </c>
      <c r="T93" s="11">
        <f t="shared" si="38"/>
        <v>-0.31171481959271025</v>
      </c>
      <c r="U93" s="11">
        <f>'OddsRatio_working_3-way'!S93-'OddsRatio_working_3-way'!R93^2/3</f>
        <v>-0.88994580993718786</v>
      </c>
      <c r="V93" s="11">
        <f>'OddsRatio_working_3-way'!S93*'OddsRatio_working_3-way'!R93/3-2*'OddsRatio_working_3-way'!R93^3/27-'OddsRatio_working_3-way'!T93</f>
        <v>0.31171481959271025</v>
      </c>
      <c r="W93" s="11">
        <f>'OddsRatio_working_3-way'!V93^2+4*'OddsRatio_working_3-way'!U93^3/27</f>
        <v>-7.2546469491290289E-3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0.16157101821091316</v>
      </c>
      <c r="Y93" s="11">
        <f>IF('OddsRatio_working_3-way'!W93&gt;=0,IF('OddsRatio_working_3-way'!V93+SQRT('OddsRatio_working_3-way'!W93)&gt;0,0,PI()),ACOS('OddsRatio_working_3-way'!V93/(2*'OddsRatio_working_3-way'!X93)))</f>
        <v>0.26673297307274502</v>
      </c>
      <c r="Z93" s="11">
        <f>'OddsRatio_working_3-way'!X93^(1/3)*COS('OddsRatio_working_3-way'!Y93/3)</f>
        <v>0.54250319832960869</v>
      </c>
      <c r="AA93" s="11">
        <f>'OddsRatio_working_3-way'!X93^(1/3)*COS(('OddsRatio_working_3-way'!Y93+2*PI())/3)</f>
        <v>-0.31313432037422373</v>
      </c>
      <c r="AB93" s="11">
        <f>'OddsRatio_working_3-way'!X93^(1/3)*COS(('OddsRatio_working_3-way'!Y93+4*PI())/3)</f>
        <v>-0.22936887795538499</v>
      </c>
      <c r="AC93" s="11">
        <f>'OddsRatio_working_3-way'!X93^(1/3)*SIN('OddsRatio_working_3-way'!Y93/3)</f>
        <v>4.8362000729304647E-2</v>
      </c>
      <c r="AD93" s="11">
        <f>'OddsRatio_working_3-way'!X93^(1/3)*SIN(('OddsRatio_working_3-way'!Y93+2*PI())/3)</f>
        <v>0.44564055102309635</v>
      </c>
      <c r="AE93" s="11">
        <f>'OddsRatio_working_3-way'!X93^(1/3)*SIN(('OddsRatio_working_3-way'!Y93+4*PI())/3)</f>
        <v>-0.49400255175240099</v>
      </c>
      <c r="AF93" s="11">
        <f>-'OddsRatio_working_3-way'!U93/(3*'OddsRatio_working_3-way'!X93^(1/3))*COS(('OddsRatio_working_3-way'!Y93)/3)</f>
        <v>0.5425031983296088</v>
      </c>
      <c r="AG93" s="11">
        <f>-'OddsRatio_working_3-way'!U93/(3*'OddsRatio_working_3-way'!X93^(1/3))*COS(('OddsRatio_working_3-way'!Y93+2*PI())/3)</f>
        <v>-0.31313432037422378</v>
      </c>
      <c r="AH93" s="11">
        <f>-'OddsRatio_working_3-way'!U93/(3*'OddsRatio_working_3-way'!X93^(1/3))*COS(('OddsRatio_working_3-way'!Y93+4*PI())/3)</f>
        <v>-0.22936887795538505</v>
      </c>
      <c r="AI93" s="11">
        <f>'OddsRatio_working_3-way'!U93/(3*'OddsRatio_working_3-way'!X93^(1/3))*SIN(('OddsRatio_working_3-way'!Y93)/3)</f>
        <v>-4.8362000729304654E-2</v>
      </c>
      <c r="AJ93" s="11">
        <f>'OddsRatio_working_3-way'!U93/(3*'OddsRatio_working_3-way'!X93^(1/3))*SIN(('OddsRatio_working_3-way'!Y93+2*PI())/3)</f>
        <v>-0.44564055102309647</v>
      </c>
      <c r="AK93" s="11">
        <f>'OddsRatio_working_3-way'!U93/(3*'OddsRatio_working_3-way'!X93^(1/3))*SIN(('OddsRatio_working_3-way'!Y93+4*PI())/3)</f>
        <v>0.4940025517524011</v>
      </c>
      <c r="AL93" s="11">
        <f>'OddsRatio_working_3-way'!Z93+'OddsRatio_working_3-way'!AF93</f>
        <v>1.0850063966592174</v>
      </c>
      <c r="AM93" s="11">
        <f>'OddsRatio_working_3-way'!AA93+'OddsRatio_working_3-way'!AG93</f>
        <v>-0.62626864074844746</v>
      </c>
      <c r="AN93" s="11">
        <f>'OddsRatio_working_3-way'!AB93+'OddsRatio_working_3-way'!AH93</f>
        <v>-0.45873775591077004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1.0850063966592174</v>
      </c>
      <c r="AS93" s="11">
        <f>IF(('OddsRatio_working_3-way'!X93=0),IF(Q93&gt;0,-Q93^(1/3),(-Q93)^(1/3)),'OddsRatio_working_3-way'!AM93-'OddsRatio_working_3-way'!R93/3)</f>
        <v>-0.62626864074844746</v>
      </c>
      <c r="AT93" s="11">
        <f>IF(('OddsRatio_working_3-way'!X93=0),IF(Q93&gt;0,-Q93^(1/3),(-Q93)^(1/3)),'OddsRatio_working_3-way'!AN93-'OddsRatio_working_3-way'!R93/3)</f>
        <v>-0.45873775591077004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IF('True_Odds_Calculator_3-way'!A92="","",'True_Odds_Calculator_3-way'!A92)</f>
        <v>2.4300000000000002</v>
      </c>
      <c r="B94" s="4">
        <f>IF('True_Odds_Calculator_3-way'!B92="","",'True_Odds_Calculator_3-way'!B92)</f>
        <v>3.31</v>
      </c>
      <c r="C94" s="4">
        <f>IF('True_Odds_Calculator_3-way'!C92="","",'True_Odds_Calculator_3-way'!C92)</f>
        <v>2.94</v>
      </c>
      <c r="D94" s="9">
        <f t="shared" si="26"/>
        <v>0.39221193020589401</v>
      </c>
      <c r="E94" s="9">
        <f t="shared" si="27"/>
        <v>0.28544777500685492</v>
      </c>
      <c r="F94" s="9">
        <f t="shared" si="28"/>
        <v>0.32234029478725112</v>
      </c>
      <c r="G94" s="9">
        <f t="shared" si="29"/>
        <v>1.0836657161614647</v>
      </c>
      <c r="H94" s="9">
        <f t="shared" si="30"/>
        <v>2.5496419741108944</v>
      </c>
      <c r="I94" s="9">
        <f t="shared" si="31"/>
        <v>3.503267804332983</v>
      </c>
      <c r="J94" s="9">
        <f t="shared" si="32"/>
        <v>3.1023114893532417</v>
      </c>
      <c r="K94" s="11">
        <f t="shared" si="33"/>
        <v>0.41152263374485593</v>
      </c>
      <c r="L94" s="11">
        <f t="shared" si="34"/>
        <v>0.30211480362537763</v>
      </c>
      <c r="M94" s="11">
        <f t="shared" si="35"/>
        <v>0.3401360544217687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-0.27099928778344351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0.24019653489434015</v>
      </c>
      <c r="Q94" s="11">
        <f>2*'OddsRatio_working_3-way'!K94*'OddsRatio_working_3-way'!L94*'OddsRatio_working_3-way'!M94</f>
        <v>8.4576244681105681E-2</v>
      </c>
      <c r="R94" s="11">
        <f t="shared" si="36"/>
        <v>0</v>
      </c>
      <c r="S94" s="11">
        <f t="shared" si="37"/>
        <v>-0.8863364064863597</v>
      </c>
      <c r="T94" s="11">
        <f t="shared" si="38"/>
        <v>-0.31209028397407029</v>
      </c>
      <c r="U94" s="11">
        <f>'OddsRatio_working_3-way'!S94-'OddsRatio_working_3-way'!R94^2/3</f>
        <v>-0.8863364064863597</v>
      </c>
      <c r="V94" s="11">
        <f>'OddsRatio_working_3-way'!S94*'OddsRatio_working_3-way'!R94/3-2*'OddsRatio_working_3-way'!R94^3/27-'OddsRatio_working_3-way'!T94</f>
        <v>0.31209028397407029</v>
      </c>
      <c r="W94" s="11">
        <f>'OddsRatio_working_3-way'!V94^2+4*'OddsRatio_working_3-way'!U94^3/27</f>
        <v>-5.7550605868557786E-3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0.16058907647927959</v>
      </c>
      <c r="Y94" s="11">
        <f>IF('OddsRatio_working_3-way'!W94&gt;=0,IF('OddsRatio_working_3-way'!V94+SQRT('OddsRatio_working_3-way'!W94)&gt;0,0,PI()),ACOS('OddsRatio_working_3-way'!V94/(2*'OddsRatio_working_3-way'!X94)))</f>
        <v>0.23845280066810415</v>
      </c>
      <c r="Z94" s="11">
        <f>'OddsRatio_working_3-way'!X94^(1/3)*COS('OddsRatio_working_3-way'!Y94/3)</f>
        <v>0.54183285808073234</v>
      </c>
      <c r="AA94" s="11">
        <f>'OddsRatio_working_3-way'!X94^(1/3)*COS(('OddsRatio_working_3-way'!Y94+2*PI())/3)</f>
        <v>-0.30829245142957445</v>
      </c>
      <c r="AB94" s="11">
        <f>'OddsRatio_working_3-way'!X94^(1/3)*COS(('OddsRatio_working_3-way'!Y94+4*PI())/3)</f>
        <v>-0.23354040665115802</v>
      </c>
      <c r="AC94" s="11">
        <f>'OddsRatio_working_3-way'!X94^(1/3)*SIN('OddsRatio_working_3-way'!Y94/3)</f>
        <v>4.3158113175293743E-2</v>
      </c>
      <c r="AD94" s="11">
        <f>'OddsRatio_working_3-way'!X94^(1/3)*SIN(('OddsRatio_working_3-way'!Y94+2*PI())/3)</f>
        <v>0.4476619631153958</v>
      </c>
      <c r="AE94" s="11">
        <f>'OddsRatio_working_3-way'!X94^(1/3)*SIN(('OddsRatio_working_3-way'!Y94+4*PI())/3)</f>
        <v>-0.49082007629068952</v>
      </c>
      <c r="AF94" s="11">
        <f>-'OddsRatio_working_3-way'!U94/(3*'OddsRatio_working_3-way'!X94^(1/3))*COS(('OddsRatio_working_3-way'!Y94)/3)</f>
        <v>0.54183285808073234</v>
      </c>
      <c r="AG94" s="11">
        <f>-'OddsRatio_working_3-way'!U94/(3*'OddsRatio_working_3-way'!X94^(1/3))*COS(('OddsRatio_working_3-way'!Y94+2*PI())/3)</f>
        <v>-0.30829245142957445</v>
      </c>
      <c r="AH94" s="11">
        <f>-'OddsRatio_working_3-way'!U94/(3*'OddsRatio_working_3-way'!X94^(1/3))*COS(('OddsRatio_working_3-way'!Y94+4*PI())/3)</f>
        <v>-0.23354040665115802</v>
      </c>
      <c r="AI94" s="11">
        <f>'OddsRatio_working_3-way'!U94/(3*'OddsRatio_working_3-way'!X94^(1/3))*SIN(('OddsRatio_working_3-way'!Y94)/3)</f>
        <v>-4.3158113175293743E-2</v>
      </c>
      <c r="AJ94" s="11">
        <f>'OddsRatio_working_3-way'!U94/(3*'OddsRatio_working_3-way'!X94^(1/3))*SIN(('OddsRatio_working_3-way'!Y94+2*PI())/3)</f>
        <v>-0.4476619631153958</v>
      </c>
      <c r="AK94" s="11">
        <f>'OddsRatio_working_3-way'!U94/(3*'OddsRatio_working_3-way'!X94^(1/3))*SIN(('OddsRatio_working_3-way'!Y94+4*PI())/3)</f>
        <v>0.49082007629068952</v>
      </c>
      <c r="AL94" s="11">
        <f>'OddsRatio_working_3-way'!Z94+'OddsRatio_working_3-way'!AF94</f>
        <v>1.0836657161614647</v>
      </c>
      <c r="AM94" s="11">
        <f>'OddsRatio_working_3-way'!AA94+'OddsRatio_working_3-way'!AG94</f>
        <v>-0.61658490285914891</v>
      </c>
      <c r="AN94" s="11">
        <f>'OddsRatio_working_3-way'!AB94+'OddsRatio_working_3-way'!AH94</f>
        <v>-0.46708081330231604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1.0836657161614647</v>
      </c>
      <c r="AS94" s="11">
        <f>IF(('OddsRatio_working_3-way'!X94=0),IF(Q94&gt;0,-Q94^(1/3),(-Q94)^(1/3)),'OddsRatio_working_3-way'!AM94-'OddsRatio_working_3-way'!R94/3)</f>
        <v>-0.61658490285914891</v>
      </c>
      <c r="AT94" s="11">
        <f>IF(('OddsRatio_working_3-way'!X94=0),IF(Q94&gt;0,-Q94^(1/3),(-Q94)^(1/3)),'OddsRatio_working_3-way'!AN94-'OddsRatio_working_3-way'!R94/3)</f>
        <v>-0.46708081330231604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IF('True_Odds_Calculator_3-way'!A93="","",'True_Odds_Calculator_3-way'!A93)</f>
        <v>2.62</v>
      </c>
      <c r="B95" s="4">
        <f>IF('True_Odds_Calculator_3-way'!B93="","",'True_Odds_Calculator_3-way'!B93)</f>
        <v>3.43</v>
      </c>
      <c r="C95" s="4">
        <f>IF('True_Odds_Calculator_3-way'!C93="","",'True_Odds_Calculator_3-way'!C93)</f>
        <v>2.7</v>
      </c>
      <c r="D95" s="9">
        <f t="shared" si="26"/>
        <v>0.3664231872987509</v>
      </c>
      <c r="E95" s="9">
        <f t="shared" si="27"/>
        <v>0.27827036259702798</v>
      </c>
      <c r="F95" s="9">
        <f t="shared" si="28"/>
        <v>0.35530645010422118</v>
      </c>
      <c r="G95" s="9">
        <f t="shared" si="29"/>
        <v>1.0673363791382182</v>
      </c>
      <c r="H95" s="9">
        <f t="shared" si="30"/>
        <v>2.7290849342039141</v>
      </c>
      <c r="I95" s="9">
        <f t="shared" si="31"/>
        <v>3.5936274013058709</v>
      </c>
      <c r="J95" s="9">
        <f t="shared" si="32"/>
        <v>2.814471844534971</v>
      </c>
      <c r="K95" s="11">
        <f t="shared" si="33"/>
        <v>0.38167938931297707</v>
      </c>
      <c r="L95" s="11">
        <f t="shared" si="34"/>
        <v>0.29154518950437314</v>
      </c>
      <c r="M95" s="11">
        <f t="shared" si="35"/>
        <v>0.37037037037037035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-0.27581065141432815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0.23697834883377805</v>
      </c>
      <c r="Q95" s="11">
        <f>2*'OddsRatio_working_3-way'!K95*'OddsRatio_working_3-way'!L95*'OddsRatio_working_3-way'!M95</f>
        <v>8.2427251768270593E-2</v>
      </c>
      <c r="R95" s="11">
        <f t="shared" si="36"/>
        <v>0</v>
      </c>
      <c r="S95" s="11">
        <f t="shared" si="37"/>
        <v>-0.85920666086888919</v>
      </c>
      <c r="T95" s="11">
        <f t="shared" si="38"/>
        <v>-0.29885449073700482</v>
      </c>
      <c r="U95" s="11">
        <f>'OddsRatio_working_3-way'!S95-'OddsRatio_working_3-way'!R95^2/3</f>
        <v>-0.85920666086888919</v>
      </c>
      <c r="V95" s="11">
        <f>'OddsRatio_working_3-way'!S95*'OddsRatio_working_3-way'!R95/3-2*'OddsRatio_working_3-way'!R95^3/27-'OddsRatio_working_3-way'!T95</f>
        <v>0.29885449073700482</v>
      </c>
      <c r="W95" s="11">
        <f>'OddsRatio_working_3-way'!V95^2+4*'OddsRatio_working_3-way'!U95^3/27</f>
        <v>-4.6559729892846902E-3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0.15327261629443076</v>
      </c>
      <c r="Y95" s="11">
        <f>IF('OddsRatio_working_3-way'!W95&gt;=0,IF('OddsRatio_working_3-way'!V95+SQRT('OddsRatio_working_3-way'!W95)&gt;0,0,PI()),ACOS('OddsRatio_working_3-way'!V95/(2*'OddsRatio_working_3-way'!X95)))</f>
        <v>0.2244729520589932</v>
      </c>
      <c r="Z95" s="11">
        <f>'OddsRatio_working_3-way'!X95^(1/3)*COS('OddsRatio_working_3-way'!Y95/3)</f>
        <v>0.53366818956910911</v>
      </c>
      <c r="AA95" s="11">
        <f>'OddsRatio_working_3-way'!X95^(1/3)*COS(('OddsRatio_working_3-way'!Y95+2*PI())/3)</f>
        <v>-0.30148034708901561</v>
      </c>
      <c r="AB95" s="11">
        <f>'OddsRatio_working_3-way'!X95^(1/3)*COS(('OddsRatio_working_3-way'!Y95+4*PI())/3)</f>
        <v>-0.23218784248009319</v>
      </c>
      <c r="AC95" s="11">
        <f>'OddsRatio_working_3-way'!X95^(1/3)*SIN('OddsRatio_working_3-way'!Y95/3)</f>
        <v>4.0006046188784714E-2</v>
      </c>
      <c r="AD95" s="11">
        <f>'OddsRatio_working_3-way'!X95^(1/3)*SIN(('OddsRatio_working_3-way'!Y95+2*PI())/3)</f>
        <v>0.44216718626410578</v>
      </c>
      <c r="AE95" s="11">
        <f>'OddsRatio_working_3-way'!X95^(1/3)*SIN(('OddsRatio_working_3-way'!Y95+4*PI())/3)</f>
        <v>-0.48217323245289051</v>
      </c>
      <c r="AF95" s="11">
        <f>-'OddsRatio_working_3-way'!U95/(3*'OddsRatio_working_3-way'!X95^(1/3))*COS(('OddsRatio_working_3-way'!Y95)/3)</f>
        <v>0.533668189569109</v>
      </c>
      <c r="AG95" s="11">
        <f>-'OddsRatio_working_3-way'!U95/(3*'OddsRatio_working_3-way'!X95^(1/3))*COS(('OddsRatio_working_3-way'!Y95+2*PI())/3)</f>
        <v>-0.30148034708901555</v>
      </c>
      <c r="AH95" s="11">
        <f>-'OddsRatio_working_3-way'!U95/(3*'OddsRatio_working_3-way'!X95^(1/3))*COS(('OddsRatio_working_3-way'!Y95+4*PI())/3)</f>
        <v>-0.23218784248009317</v>
      </c>
      <c r="AI95" s="11">
        <f>'OddsRatio_working_3-way'!U95/(3*'OddsRatio_working_3-way'!X95^(1/3))*SIN(('OddsRatio_working_3-way'!Y95)/3)</f>
        <v>-4.00060461887847E-2</v>
      </c>
      <c r="AJ95" s="11">
        <f>'OddsRatio_working_3-way'!U95/(3*'OddsRatio_working_3-way'!X95^(1/3))*SIN(('OddsRatio_working_3-way'!Y95+2*PI())/3)</f>
        <v>-0.44216718626410573</v>
      </c>
      <c r="AK95" s="11">
        <f>'OddsRatio_working_3-way'!U95/(3*'OddsRatio_working_3-way'!X95^(1/3))*SIN(('OddsRatio_working_3-way'!Y95+4*PI())/3)</f>
        <v>0.4821732324528904</v>
      </c>
      <c r="AL95" s="11">
        <f>'OddsRatio_working_3-way'!Z95+'OddsRatio_working_3-way'!AF95</f>
        <v>1.0673363791382182</v>
      </c>
      <c r="AM95" s="11">
        <f>'OddsRatio_working_3-way'!AA95+'OddsRatio_working_3-way'!AG95</f>
        <v>-0.60296069417803122</v>
      </c>
      <c r="AN95" s="11">
        <f>'OddsRatio_working_3-way'!AB95+'OddsRatio_working_3-way'!AH95</f>
        <v>-0.46437568496018633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1.0673363791382182</v>
      </c>
      <c r="AS95" s="11">
        <f>IF(('OddsRatio_working_3-way'!X95=0),IF(Q95&gt;0,-Q95^(1/3),(-Q95)^(1/3)),'OddsRatio_working_3-way'!AM95-'OddsRatio_working_3-way'!R95/3)</f>
        <v>-0.60296069417803122</v>
      </c>
      <c r="AT95" s="11">
        <f>IF(('OddsRatio_working_3-way'!X95=0),IF(Q95&gt;0,-Q95^(1/3),(-Q95)^(1/3)),'OddsRatio_working_3-way'!AN95-'OddsRatio_working_3-way'!R95/3)</f>
        <v>-0.46437568496018633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IF('True_Odds_Calculator_3-way'!A94="","",'True_Odds_Calculator_3-way'!A94)</f>
        <v>1.29</v>
      </c>
      <c r="B96" s="4">
        <f>IF('True_Odds_Calculator_3-way'!B94="","",'True_Odds_Calculator_3-way'!B94)</f>
        <v>5.92</v>
      </c>
      <c r="C96" s="4">
        <f>IF('True_Odds_Calculator_3-way'!C94="","",'True_Odds_Calculator_3-way'!C94)</f>
        <v>8.64</v>
      </c>
      <c r="D96" s="9">
        <f t="shared" si="26"/>
        <v>0.7488496316375165</v>
      </c>
      <c r="E96" s="9">
        <f t="shared" si="27"/>
        <v>0.14947857654963292</v>
      </c>
      <c r="F96" s="9">
        <f t="shared" si="28"/>
        <v>0.10167179181285062</v>
      </c>
      <c r="G96" s="9">
        <f t="shared" si="29"/>
        <v>1.1564881871949548</v>
      </c>
      <c r="H96" s="9">
        <f t="shared" si="30"/>
        <v>1.3353815742865369</v>
      </c>
      <c r="I96" s="9">
        <f t="shared" si="31"/>
        <v>6.6899218809991785</v>
      </c>
      <c r="J96" s="9">
        <f t="shared" si="32"/>
        <v>9.835569750169455</v>
      </c>
      <c r="K96" s="11">
        <f t="shared" si="33"/>
        <v>0.77519379844961234</v>
      </c>
      <c r="L96" s="11">
        <f t="shared" si="34"/>
        <v>0.16891891891891891</v>
      </c>
      <c r="M96" s="11">
        <f t="shared" si="35"/>
        <v>0.11574074074074073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-0.16520808599296977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0.19475022503123277</v>
      </c>
      <c r="Q96" s="11">
        <f>2*'OddsRatio_working_3-way'!K96*'OddsRatio_working_3-way'!L96*'OddsRatio_working_3-way'!M96</f>
        <v>3.0311319071008983E-2</v>
      </c>
      <c r="R96" s="11">
        <f t="shared" si="36"/>
        <v>0</v>
      </c>
      <c r="S96" s="11">
        <f t="shared" si="37"/>
        <v>-1.1788177549585566</v>
      </c>
      <c r="T96" s="11">
        <f t="shared" si="38"/>
        <v>-0.18347358053829668</v>
      </c>
      <c r="U96" s="11">
        <f>'OddsRatio_working_3-way'!S96-'OddsRatio_working_3-way'!R96^2/3</f>
        <v>-1.1788177549585566</v>
      </c>
      <c r="V96" s="11">
        <f>'OddsRatio_working_3-way'!S96*'OddsRatio_working_3-way'!R96/3-2*'OddsRatio_working_3-way'!R96^3/27-'OddsRatio_working_3-way'!T96</f>
        <v>0.18347358053829668</v>
      </c>
      <c r="W96" s="11">
        <f>'OddsRatio_working_3-way'!V96^2+4*'OddsRatio_working_3-way'!U96^3/27</f>
        <v>-0.20901870038968251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0.24631344621499318</v>
      </c>
      <c r="Y96" s="11">
        <f>IF('OddsRatio_working_3-way'!W96&gt;=0,IF('OddsRatio_working_3-way'!V96+SQRT('OddsRatio_working_3-way'!W96)&gt;0,0,PI()),ACOS('OddsRatio_working_3-way'!V96/(2*'OddsRatio_working_3-way'!X96)))</f>
        <v>1.1891603673155955</v>
      </c>
      <c r="Z96" s="11">
        <f>'OddsRatio_working_3-way'!X96^(1/3)*COS('OddsRatio_working_3-way'!Y96/3)</f>
        <v>0.57824409359747742</v>
      </c>
      <c r="AA96" s="11">
        <f>'OddsRatio_working_3-way'!X96^(1/3)*COS(('OddsRatio_working_3-way'!Y96+2*PI())/3)</f>
        <v>-0.49871633322936398</v>
      </c>
      <c r="AB96" s="11">
        <f>'OddsRatio_working_3-way'!X96^(1/3)*COS(('OddsRatio_working_3-way'!Y96+4*PI())/3)</f>
        <v>-7.9527760368113529E-2</v>
      </c>
      <c r="AC96" s="11">
        <f>'OddsRatio_working_3-way'!X96^(1/3)*SIN('OddsRatio_working_3-way'!Y96/3)</f>
        <v>0.24201863538265814</v>
      </c>
      <c r="AD96" s="11">
        <f>'OddsRatio_working_3-way'!X96^(1/3)*SIN(('OddsRatio_working_3-way'!Y96+2*PI())/3)</f>
        <v>0.37976475695239303</v>
      </c>
      <c r="AE96" s="11">
        <f>'OddsRatio_working_3-way'!X96^(1/3)*SIN(('OddsRatio_working_3-way'!Y96+4*PI())/3)</f>
        <v>-0.62178339233505109</v>
      </c>
      <c r="AF96" s="11">
        <f>-'OddsRatio_working_3-way'!U96/(3*'OddsRatio_working_3-way'!X96^(1/3))*COS(('OddsRatio_working_3-way'!Y96)/3)</f>
        <v>0.57824409359747742</v>
      </c>
      <c r="AG96" s="11">
        <f>-'OddsRatio_working_3-way'!U96/(3*'OddsRatio_working_3-way'!X96^(1/3))*COS(('OddsRatio_working_3-way'!Y96+2*PI())/3)</f>
        <v>-0.49871633322936398</v>
      </c>
      <c r="AH96" s="11">
        <f>-'OddsRatio_working_3-way'!U96/(3*'OddsRatio_working_3-way'!X96^(1/3))*COS(('OddsRatio_working_3-way'!Y96+4*PI())/3)</f>
        <v>-7.9527760368113529E-2</v>
      </c>
      <c r="AI96" s="11">
        <f>'OddsRatio_working_3-way'!U96/(3*'OddsRatio_working_3-way'!X96^(1/3))*SIN(('OddsRatio_working_3-way'!Y96)/3)</f>
        <v>-0.24201863538265814</v>
      </c>
      <c r="AJ96" s="11">
        <f>'OddsRatio_working_3-way'!U96/(3*'OddsRatio_working_3-way'!X96^(1/3))*SIN(('OddsRatio_working_3-way'!Y96+2*PI())/3)</f>
        <v>-0.37976475695239303</v>
      </c>
      <c r="AK96" s="11">
        <f>'OddsRatio_working_3-way'!U96/(3*'OddsRatio_working_3-way'!X96^(1/3))*SIN(('OddsRatio_working_3-way'!Y96+4*PI())/3)</f>
        <v>0.62178339233505109</v>
      </c>
      <c r="AL96" s="11">
        <f>'OddsRatio_working_3-way'!Z96+'OddsRatio_working_3-way'!AF96</f>
        <v>1.1564881871949548</v>
      </c>
      <c r="AM96" s="11">
        <f>'OddsRatio_working_3-way'!AA96+'OddsRatio_working_3-way'!AG96</f>
        <v>-0.99743266645872797</v>
      </c>
      <c r="AN96" s="11">
        <f>'OddsRatio_working_3-way'!AB96+'OddsRatio_working_3-way'!AH96</f>
        <v>-0.15905552073622706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1.1564881871949548</v>
      </c>
      <c r="AS96" s="11">
        <f>IF(('OddsRatio_working_3-way'!X96=0),IF(Q96&gt;0,-Q96^(1/3),(-Q96)^(1/3)),'OddsRatio_working_3-way'!AM96-'OddsRatio_working_3-way'!R96/3)</f>
        <v>-0.99743266645872797</v>
      </c>
      <c r="AT96" s="11">
        <f>IF(('OddsRatio_working_3-way'!X96=0),IF(Q96&gt;0,-Q96^(1/3),(-Q96)^(1/3)),'OddsRatio_working_3-way'!AN96-'OddsRatio_working_3-way'!R96/3)</f>
        <v>-0.15905552073622706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IF('True_Odds_Calculator_3-way'!A95="","",'True_Odds_Calculator_3-way'!A95)</f>
        <v>1.1399999999999999</v>
      </c>
      <c r="B97" s="4">
        <f>IF('True_Odds_Calculator_3-way'!B95="","",'True_Odds_Calculator_3-way'!B95)</f>
        <v>9.18</v>
      </c>
      <c r="C97" s="4">
        <f>IF('True_Odds_Calculator_3-way'!C95="","",'True_Odds_Calculator_3-way'!C95)</f>
        <v>17.34</v>
      </c>
      <c r="D97" s="9">
        <f t="shared" si="26"/>
        <v>0.85754662004033189</v>
      </c>
      <c r="E97" s="9">
        <f t="shared" si="27"/>
        <v>9.3405567052130628E-2</v>
      </c>
      <c r="F97" s="9">
        <f t="shared" si="28"/>
        <v>4.9047812907537222E-2</v>
      </c>
      <c r="G97" s="9">
        <f t="shared" si="29"/>
        <v>1.1865525661114498</v>
      </c>
      <c r="H97" s="9">
        <f t="shared" si="30"/>
        <v>1.1661173592556033</v>
      </c>
      <c r="I97" s="9">
        <f t="shared" si="31"/>
        <v>10.705999990791657</v>
      </c>
      <c r="J97" s="9">
        <f t="shared" si="32"/>
        <v>20.388268930261091</v>
      </c>
      <c r="K97" s="11">
        <f t="shared" si="33"/>
        <v>0.87719298245614041</v>
      </c>
      <c r="L97" s="11">
        <f t="shared" si="34"/>
        <v>0.10893246187363835</v>
      </c>
      <c r="M97" s="11">
        <f t="shared" si="35"/>
        <v>5.7670126874279123E-2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-0.1031185424744463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0.13589279982415273</v>
      </c>
      <c r="Q97" s="11">
        <f>2*'OddsRatio_working_3-way'!K97*'OddsRatio_working_3-way'!L97*'OddsRatio_working_3-way'!M97</f>
        <v>1.10213138543514E-2</v>
      </c>
      <c r="R97" s="11">
        <f t="shared" si="36"/>
        <v>0</v>
      </c>
      <c r="S97" s="11">
        <f t="shared" si="37"/>
        <v>-1.3178308824315297</v>
      </c>
      <c r="T97" s="11">
        <f t="shared" si="38"/>
        <v>-0.10688003912664476</v>
      </c>
      <c r="U97" s="11">
        <f>'OddsRatio_working_3-way'!S97-'OddsRatio_working_3-way'!R97^2/3</f>
        <v>-1.3178308824315297</v>
      </c>
      <c r="V97" s="11">
        <f>'OddsRatio_working_3-way'!S97*'OddsRatio_working_3-way'!R97/3-2*'OddsRatio_working_3-way'!R97^3/27-'OddsRatio_working_3-way'!T97</f>
        <v>0.10688003912664476</v>
      </c>
      <c r="W97" s="11">
        <f>'OddsRatio_working_3-way'!V97^2+4*'OddsRatio_working_3-way'!U97^3/27</f>
        <v>-0.32763565138762057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0.29114386227058509</v>
      </c>
      <c r="Y97" s="11">
        <f>IF('OddsRatio_working_3-way'!W97&gt;=0,IF('OddsRatio_working_3-way'!V97+SQRT('OddsRatio_working_3-way'!W97)&gt;0,0,PI()),ACOS('OddsRatio_working_3-way'!V97/(2*'OddsRatio_working_3-way'!X97)))</f>
        <v>1.3861977594968709</v>
      </c>
      <c r="Z97" s="11">
        <f>'OddsRatio_working_3-way'!X97^(1/3)*COS('OddsRatio_working_3-way'!Y97/3)</f>
        <v>0.59327628305572488</v>
      </c>
      <c r="AA97" s="11">
        <f>'OddsRatio_working_3-way'!X97^(1/3)*COS(('OddsRatio_working_3-way'!Y97+2*PI())/3)</f>
        <v>-0.55251928499210834</v>
      </c>
      <c r="AB97" s="11">
        <f>'OddsRatio_working_3-way'!X97^(1/3)*COS(('OddsRatio_working_3-way'!Y97+4*PI())/3)</f>
        <v>-4.0756998063616663E-2</v>
      </c>
      <c r="AC97" s="11">
        <f>'OddsRatio_working_3-way'!X97^(1/3)*SIN('OddsRatio_working_3-way'!Y97/3)</f>
        <v>0.29546609411926339</v>
      </c>
      <c r="AD97" s="11">
        <f>'OddsRatio_working_3-way'!X97^(1/3)*SIN(('OddsRatio_working_3-way'!Y97+2*PI())/3)</f>
        <v>0.3660592855294334</v>
      </c>
      <c r="AE97" s="11">
        <f>'OddsRatio_working_3-way'!X97^(1/3)*SIN(('OddsRatio_working_3-way'!Y97+4*PI())/3)</f>
        <v>-0.66152537964869662</v>
      </c>
      <c r="AF97" s="11">
        <f>-'OddsRatio_working_3-way'!U97/(3*'OddsRatio_working_3-way'!X97^(1/3))*COS(('OddsRatio_working_3-way'!Y97)/3)</f>
        <v>0.59327628305572488</v>
      </c>
      <c r="AG97" s="11">
        <f>-'OddsRatio_working_3-way'!U97/(3*'OddsRatio_working_3-way'!X97^(1/3))*COS(('OddsRatio_working_3-way'!Y97+2*PI())/3)</f>
        <v>-0.55251928499210834</v>
      </c>
      <c r="AH97" s="11">
        <f>-'OddsRatio_working_3-way'!U97/(3*'OddsRatio_working_3-way'!X97^(1/3))*COS(('OddsRatio_working_3-way'!Y97+4*PI())/3)</f>
        <v>-4.0756998063616663E-2</v>
      </c>
      <c r="AI97" s="11">
        <f>'OddsRatio_working_3-way'!U97/(3*'OddsRatio_working_3-way'!X97^(1/3))*SIN(('OddsRatio_working_3-way'!Y97)/3)</f>
        <v>-0.29546609411926339</v>
      </c>
      <c r="AJ97" s="11">
        <f>'OddsRatio_working_3-way'!U97/(3*'OddsRatio_working_3-way'!X97^(1/3))*SIN(('OddsRatio_working_3-way'!Y97+2*PI())/3)</f>
        <v>-0.3660592855294334</v>
      </c>
      <c r="AK97" s="11">
        <f>'OddsRatio_working_3-way'!U97/(3*'OddsRatio_working_3-way'!X97^(1/3))*SIN(('OddsRatio_working_3-way'!Y97+4*PI())/3)</f>
        <v>0.66152537964869662</v>
      </c>
      <c r="AL97" s="11">
        <f>'OddsRatio_working_3-way'!Z97+'OddsRatio_working_3-way'!AF97</f>
        <v>1.1865525661114498</v>
      </c>
      <c r="AM97" s="11">
        <f>'OddsRatio_working_3-way'!AA97+'OddsRatio_working_3-way'!AG97</f>
        <v>-1.1050385699842167</v>
      </c>
      <c r="AN97" s="11">
        <f>'OddsRatio_working_3-way'!AB97+'OddsRatio_working_3-way'!AH97</f>
        <v>-8.1513996127233326E-2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1.1865525661114498</v>
      </c>
      <c r="AS97" s="11">
        <f>IF(('OddsRatio_working_3-way'!X97=0),IF(Q97&gt;0,-Q97^(1/3),(-Q97)^(1/3)),'OddsRatio_working_3-way'!AM97-'OddsRatio_working_3-way'!R97/3)</f>
        <v>-1.1050385699842167</v>
      </c>
      <c r="AT97" s="11">
        <f>IF(('OddsRatio_working_3-way'!X97=0),IF(Q97&gt;0,-Q97^(1/3),(-Q97)^(1/3)),'OddsRatio_working_3-way'!AN97-'OddsRatio_working_3-way'!R97/3)</f>
        <v>-8.1513996127233326E-2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IF('True_Odds_Calculator_3-way'!A96="","",'True_Odds_Calculator_3-way'!A96)</f>
        <v>2.11</v>
      </c>
      <c r="B98" s="4">
        <f>IF('True_Odds_Calculator_3-way'!B96="","",'True_Odds_Calculator_3-way'!B96)</f>
        <v>3.63</v>
      </c>
      <c r="C98" s="4">
        <f>IF('True_Odds_Calculator_3-way'!C96="","",'True_Odds_Calculator_3-way'!C96)</f>
        <v>3.52</v>
      </c>
      <c r="D98" s="9">
        <f t="shared" si="26"/>
        <v>0.4610476584774319</v>
      </c>
      <c r="E98" s="9">
        <f t="shared" si="27"/>
        <v>0.26527104276167096</v>
      </c>
      <c r="F98" s="9">
        <f t="shared" si="28"/>
        <v>0.2736812987608972</v>
      </c>
      <c r="G98" s="9">
        <f t="shared" si="29"/>
        <v>1.0531289793853249</v>
      </c>
      <c r="H98" s="9">
        <f t="shared" si="30"/>
        <v>2.1689731671177106</v>
      </c>
      <c r="I98" s="9">
        <f t="shared" si="31"/>
        <v>3.7697292157834053</v>
      </c>
      <c r="J98" s="9">
        <f t="shared" si="32"/>
        <v>3.6538850280510182</v>
      </c>
      <c r="K98" s="11">
        <f t="shared" si="33"/>
        <v>0.47393364928909953</v>
      </c>
      <c r="L98" s="11">
        <f t="shared" si="34"/>
        <v>0.27548209366391185</v>
      </c>
      <c r="M98" s="11">
        <f t="shared" si="35"/>
        <v>0.28409090909090912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-0.27286480606464159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0.23218950699268742</v>
      </c>
      <c r="Q98" s="11">
        <f>2*'OddsRatio_working_3-way'!K98*'OddsRatio_working_3-way'!L98*'OddsRatio_working_3-way'!M98</f>
        <v>7.4181951115874584E-2</v>
      </c>
      <c r="R98" s="11">
        <f t="shared" si="36"/>
        <v>0</v>
      </c>
      <c r="S98" s="11">
        <f t="shared" si="37"/>
        <v>-0.85093240986777097</v>
      </c>
      <c r="T98" s="11">
        <f t="shared" si="38"/>
        <v>-0.27186338973411217</v>
      </c>
      <c r="U98" s="11">
        <f>'OddsRatio_working_3-way'!S98-'OddsRatio_working_3-way'!R98^2/3</f>
        <v>-0.85093240986777097</v>
      </c>
      <c r="V98" s="11">
        <f>'OddsRatio_working_3-way'!S98*'OddsRatio_working_3-way'!R98/3-2*'OddsRatio_working_3-way'!R98^3/27-'OddsRatio_working_3-way'!T98</f>
        <v>0.27186338973411217</v>
      </c>
      <c r="W98" s="11">
        <f>'OddsRatio_working_3-way'!V98^2+4*'OddsRatio_working_3-way'!U98^3/27</f>
        <v>-1.7371514528031054E-2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0.15106390800399083</v>
      </c>
      <c r="Y98" s="11">
        <f>IF('OddsRatio_working_3-way'!W98&gt;=0,IF('OddsRatio_working_3-way'!V98+SQRT('OddsRatio_working_3-way'!W98)&gt;0,0,PI()),ACOS('OddsRatio_working_3-way'!V98/(2*'OddsRatio_working_3-way'!X98)))</f>
        <v>0.45141880840927673</v>
      </c>
      <c r="Z98" s="11">
        <f>'OddsRatio_working_3-way'!X98^(1/3)*COS('OddsRatio_working_3-way'!Y98/3)</f>
        <v>0.52656448969266245</v>
      </c>
      <c r="AA98" s="11">
        <f>'OddsRatio_working_3-way'!X98^(1/3)*COS(('OddsRatio_working_3-way'!Y98+2*PI())/3)</f>
        <v>-0.33242326821865498</v>
      </c>
      <c r="AB98" s="11">
        <f>'OddsRatio_working_3-way'!X98^(1/3)*COS(('OddsRatio_working_3-way'!Y98+4*PI())/3)</f>
        <v>-0.19414122147400753</v>
      </c>
      <c r="AC98" s="11">
        <f>'OddsRatio_working_3-way'!X98^(1/3)*SIN('OddsRatio_working_3-way'!Y98/3)</f>
        <v>7.9837176912114657E-2</v>
      </c>
      <c r="AD98" s="11">
        <f>'OddsRatio_working_3-way'!X98^(1/3)*SIN(('OddsRatio_working_3-way'!Y98+2*PI())/3)</f>
        <v>0.4160996363485775</v>
      </c>
      <c r="AE98" s="11">
        <f>'OddsRatio_working_3-way'!X98^(1/3)*SIN(('OddsRatio_working_3-way'!Y98+4*PI())/3)</f>
        <v>-0.49593681326069217</v>
      </c>
      <c r="AF98" s="11">
        <f>-'OddsRatio_working_3-way'!U98/(3*'OddsRatio_working_3-way'!X98^(1/3))*COS(('OddsRatio_working_3-way'!Y98)/3)</f>
        <v>0.52656448969266256</v>
      </c>
      <c r="AG98" s="11">
        <f>-'OddsRatio_working_3-way'!U98/(3*'OddsRatio_working_3-way'!X98^(1/3))*COS(('OddsRatio_working_3-way'!Y98+2*PI())/3)</f>
        <v>-0.33242326821865503</v>
      </c>
      <c r="AH98" s="11">
        <f>-'OddsRatio_working_3-way'!U98/(3*'OddsRatio_working_3-way'!X98^(1/3))*COS(('OddsRatio_working_3-way'!Y98+4*PI())/3)</f>
        <v>-0.19414122147400759</v>
      </c>
      <c r="AI98" s="11">
        <f>'OddsRatio_working_3-way'!U98/(3*'OddsRatio_working_3-way'!X98^(1/3))*SIN(('OddsRatio_working_3-way'!Y98)/3)</f>
        <v>-7.9837176912114671E-2</v>
      </c>
      <c r="AJ98" s="11">
        <f>'OddsRatio_working_3-way'!U98/(3*'OddsRatio_working_3-way'!X98^(1/3))*SIN(('OddsRatio_working_3-way'!Y98+2*PI())/3)</f>
        <v>-0.41609963634857761</v>
      </c>
      <c r="AK98" s="11">
        <f>'OddsRatio_working_3-way'!U98/(3*'OddsRatio_working_3-way'!X98^(1/3))*SIN(('OddsRatio_working_3-way'!Y98+4*PI())/3)</f>
        <v>0.49593681326069228</v>
      </c>
      <c r="AL98" s="11">
        <f>'OddsRatio_working_3-way'!Z98+'OddsRatio_working_3-way'!AF98</f>
        <v>1.0531289793853249</v>
      </c>
      <c r="AM98" s="11">
        <f>'OddsRatio_working_3-way'!AA98+'OddsRatio_working_3-way'!AG98</f>
        <v>-0.66484653643730995</v>
      </c>
      <c r="AN98" s="11">
        <f>'OddsRatio_working_3-way'!AB98+'OddsRatio_working_3-way'!AH98</f>
        <v>-0.38828244294801512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1.0531289793853249</v>
      </c>
      <c r="AS98" s="11">
        <f>IF(('OddsRatio_working_3-way'!X98=0),IF(Q98&gt;0,-Q98^(1/3),(-Q98)^(1/3)),'OddsRatio_working_3-way'!AM98-'OddsRatio_working_3-way'!R98/3)</f>
        <v>-0.66484653643730995</v>
      </c>
      <c r="AT98" s="11">
        <f>IF(('OddsRatio_working_3-way'!X98=0),IF(Q98&gt;0,-Q98^(1/3),(-Q98)^(1/3)),'OddsRatio_working_3-way'!AN98-'OddsRatio_working_3-way'!R98/3)</f>
        <v>-0.38828244294801512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IF('True_Odds_Calculator_3-way'!A97="","",'True_Odds_Calculator_3-way'!A97)</f>
        <v>3.4</v>
      </c>
      <c r="B99" s="4">
        <f>IF('True_Odds_Calculator_3-way'!B97="","",'True_Odds_Calculator_3-way'!B97)</f>
        <v>3.59</v>
      </c>
      <c r="C99" s="4">
        <f>IF('True_Odds_Calculator_3-way'!C97="","",'True_Odds_Calculator_3-way'!C97)</f>
        <v>2.17</v>
      </c>
      <c r="D99" s="9">
        <f t="shared" si="26"/>
        <v>0.28356422404964959</v>
      </c>
      <c r="E99" s="9">
        <f t="shared" si="27"/>
        <v>0.2683443161382611</v>
      </c>
      <c r="F99" s="9">
        <f t="shared" si="28"/>
        <v>0.44809145981208937</v>
      </c>
      <c r="G99" s="9">
        <f t="shared" si="29"/>
        <v>1.052724149692847</v>
      </c>
      <c r="H99" s="9">
        <f t="shared" si="30"/>
        <v>3.526537959262833</v>
      </c>
      <c r="I99" s="9">
        <f t="shared" si="31"/>
        <v>3.7265555477044736</v>
      </c>
      <c r="J99" s="9">
        <f t="shared" si="32"/>
        <v>2.2316872551406308</v>
      </c>
      <c r="K99" s="11">
        <f t="shared" si="33"/>
        <v>0.29411764705882354</v>
      </c>
      <c r="L99" s="11">
        <f t="shared" si="34"/>
        <v>0.2785515320334262</v>
      </c>
      <c r="M99" s="11">
        <f t="shared" si="35"/>
        <v>0.46082949308755761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-0.27457675495393596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0.2325667440127277</v>
      </c>
      <c r="Q99" s="11">
        <f>2*'OddsRatio_working_3-way'!K99*'OddsRatio_working_3-way'!L99*'OddsRatio_working_3-way'!M99</f>
        <v>7.550868312101551E-2</v>
      </c>
      <c r="R99" s="11">
        <f t="shared" si="36"/>
        <v>0</v>
      </c>
      <c r="S99" s="11">
        <f t="shared" si="37"/>
        <v>-0.84700084700084677</v>
      </c>
      <c r="T99" s="11">
        <f t="shared" si="38"/>
        <v>-0.27500027500027502</v>
      </c>
      <c r="U99" s="11">
        <f>'OddsRatio_working_3-way'!S99-'OddsRatio_working_3-way'!R99^2/3</f>
        <v>-0.84700084700084677</v>
      </c>
      <c r="V99" s="11">
        <f>'OddsRatio_working_3-way'!S99*'OddsRatio_working_3-way'!R99/3-2*'OddsRatio_working_3-way'!R99^3/27-'OddsRatio_working_3-way'!T99</f>
        <v>0.27500027500027502</v>
      </c>
      <c r="W99" s="11">
        <f>'OddsRatio_working_3-way'!V99^2+4*'OddsRatio_working_3-way'!U99^3/27</f>
        <v>-1.4396662963093762E-2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0.15001817740970647</v>
      </c>
      <c r="Y99" s="11">
        <f>IF('OddsRatio_working_3-way'!W99&gt;=0,IF('OddsRatio_working_3-way'!V99+SQRT('OddsRatio_working_3-way'!W99)&gt;0,0,PI()),ACOS('OddsRatio_working_3-way'!V99/(2*'OddsRatio_working_3-way'!X99)))</f>
        <v>0.41141340000407967</v>
      </c>
      <c r="Z99" s="11">
        <f>'OddsRatio_working_3-way'!X99^(1/3)*COS('OddsRatio_working_3-way'!Y99/3)</f>
        <v>0.5263620748464235</v>
      </c>
      <c r="AA99" s="11">
        <f>'OddsRatio_working_3-way'!X99^(1/3)*COS(('OddsRatio_working_3-way'!Y99+2*PI())/3)</f>
        <v>-0.3260891956599441</v>
      </c>
      <c r="AB99" s="11">
        <f>'OddsRatio_working_3-way'!X99^(1/3)*COS(('OddsRatio_working_3-way'!Y99+4*PI())/3)</f>
        <v>-0.20027287918647935</v>
      </c>
      <c r="AC99" s="11">
        <f>'OddsRatio_working_3-way'!X99^(1/3)*SIN('OddsRatio_working_3-way'!Y99/3)</f>
        <v>7.2640084184402057E-2</v>
      </c>
      <c r="AD99" s="11">
        <f>'OddsRatio_working_3-way'!X99^(1/3)*SIN(('OddsRatio_working_3-way'!Y99+2*PI())/3)</f>
        <v>0.41952288631348789</v>
      </c>
      <c r="AE99" s="11">
        <f>'OddsRatio_working_3-way'!X99^(1/3)*SIN(('OddsRatio_working_3-way'!Y99+4*PI())/3)</f>
        <v>-0.49216297049788987</v>
      </c>
      <c r="AF99" s="11">
        <f>-'OddsRatio_working_3-way'!U99/(3*'OddsRatio_working_3-way'!X99^(1/3))*COS(('OddsRatio_working_3-way'!Y99)/3)</f>
        <v>0.52636207484642339</v>
      </c>
      <c r="AG99" s="11">
        <f>-'OddsRatio_working_3-way'!U99/(3*'OddsRatio_working_3-way'!X99^(1/3))*COS(('OddsRatio_working_3-way'!Y99+2*PI())/3)</f>
        <v>-0.32608919565994404</v>
      </c>
      <c r="AH99" s="11">
        <f>-'OddsRatio_working_3-way'!U99/(3*'OddsRatio_working_3-way'!X99^(1/3))*COS(('OddsRatio_working_3-way'!Y99+4*PI())/3)</f>
        <v>-0.20027287918647929</v>
      </c>
      <c r="AI99" s="11">
        <f>'OddsRatio_working_3-way'!U99/(3*'OddsRatio_working_3-way'!X99^(1/3))*SIN(('OddsRatio_working_3-way'!Y99)/3)</f>
        <v>-7.2640084184402043E-2</v>
      </c>
      <c r="AJ99" s="11">
        <f>'OddsRatio_working_3-way'!U99/(3*'OddsRatio_working_3-way'!X99^(1/3))*SIN(('OddsRatio_working_3-way'!Y99+2*PI())/3)</f>
        <v>-0.41952288631348783</v>
      </c>
      <c r="AK99" s="11">
        <f>'OddsRatio_working_3-way'!U99/(3*'OddsRatio_working_3-way'!X99^(1/3))*SIN(('OddsRatio_working_3-way'!Y99+4*PI())/3)</f>
        <v>0.49216297049788976</v>
      </c>
      <c r="AL99" s="11">
        <f>'OddsRatio_working_3-way'!Z99+'OddsRatio_working_3-way'!AF99</f>
        <v>1.052724149692847</v>
      </c>
      <c r="AM99" s="11">
        <f>'OddsRatio_working_3-way'!AA99+'OddsRatio_working_3-way'!AG99</f>
        <v>-0.6521783913198882</v>
      </c>
      <c r="AN99" s="11">
        <f>'OddsRatio_working_3-way'!AB99+'OddsRatio_working_3-way'!AH99</f>
        <v>-0.40054575837295864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1.052724149692847</v>
      </c>
      <c r="AS99" s="11">
        <f>IF(('OddsRatio_working_3-way'!X99=0),IF(Q99&gt;0,-Q99^(1/3),(-Q99)^(1/3)),'OddsRatio_working_3-way'!AM99-'OddsRatio_working_3-way'!R99/3)</f>
        <v>-0.6521783913198882</v>
      </c>
      <c r="AT99" s="11">
        <f>IF(('OddsRatio_working_3-way'!X99=0),IF(Q99&gt;0,-Q99^(1/3),(-Q99)^(1/3)),'OddsRatio_working_3-way'!AN99-'OddsRatio_working_3-way'!R99/3)</f>
        <v>-0.40054575837295864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IF('True_Odds_Calculator_3-way'!A98="","",'True_Odds_Calculator_3-way'!A98)</f>
        <v>2.66</v>
      </c>
      <c r="B100" s="4">
        <f>IF('True_Odds_Calculator_3-way'!B98="","",'True_Odds_Calculator_3-way'!B98)</f>
        <v>3.73</v>
      </c>
      <c r="C100" s="4">
        <f>IF('True_Odds_Calculator_3-way'!C98="","",'True_Odds_Calculator_3-way'!C98)</f>
        <v>2.57</v>
      </c>
      <c r="D100" s="9">
        <f t="shared" si="26"/>
        <v>0.36429398307361638</v>
      </c>
      <c r="E100" s="9">
        <f t="shared" si="27"/>
        <v>0.25840808762083578</v>
      </c>
      <c r="F100" s="9">
        <f t="shared" si="28"/>
        <v>0.37729792930554779</v>
      </c>
      <c r="G100" s="9">
        <f t="shared" si="29"/>
        <v>1.0512263437685607</v>
      </c>
      <c r="H100" s="9">
        <f t="shared" si="30"/>
        <v>2.7450357306558106</v>
      </c>
      <c r="I100" s="9">
        <f t="shared" si="31"/>
        <v>3.86984791848817</v>
      </c>
      <c r="J100" s="9">
        <f t="shared" si="32"/>
        <v>2.6504253597166403</v>
      </c>
      <c r="K100" s="11">
        <f t="shared" si="33"/>
        <v>0.37593984962406013</v>
      </c>
      <c r="L100" s="11">
        <f t="shared" si="34"/>
        <v>0.26809651474530832</v>
      </c>
      <c r="M100" s="11">
        <f t="shared" si="35"/>
        <v>0.38910505836575876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-0.27902736363341873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0.23373441793423799</v>
      </c>
      <c r="Q100" s="11">
        <f>2*'OddsRatio_working_3-way'!K100*'OddsRatio_working_3-way'!L100*'OddsRatio_working_3-way'!M100</f>
        <v>7.8434368434308038E-2</v>
      </c>
      <c r="R100" s="11">
        <f t="shared" si="36"/>
        <v>0</v>
      </c>
      <c r="S100" s="11">
        <f t="shared" si="37"/>
        <v>-0.83767561321087558</v>
      </c>
      <c r="T100" s="11">
        <f t="shared" si="38"/>
        <v>-0.28109919906405217</v>
      </c>
      <c r="U100" s="11">
        <f>'OddsRatio_working_3-way'!S100-'OddsRatio_working_3-way'!R100^2/3</f>
        <v>-0.83767561321087558</v>
      </c>
      <c r="V100" s="11">
        <f>'OddsRatio_working_3-way'!S100*'OddsRatio_working_3-way'!R100/3-2*'OddsRatio_working_3-way'!R100^3/27-'OddsRatio_working_3-way'!T100</f>
        <v>0.28109919906405217</v>
      </c>
      <c r="W100" s="11">
        <f>'OddsRatio_working_3-way'!V100^2+4*'OddsRatio_working_3-way'!U100^3/27</f>
        <v>-8.0643277636205934E-3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0.14754752410500846</v>
      </c>
      <c r="Y100" s="11">
        <f>IF('OddsRatio_working_3-way'!W100&gt;=0,IF('OddsRatio_working_3-way'!V100+SQRT('OddsRatio_working_3-way'!W100)&gt;0,0,PI()),ACOS('OddsRatio_working_3-way'!V100/(2*'OddsRatio_working_3-way'!X100)))</f>
        <v>0.30921836045482531</v>
      </c>
      <c r="Z100" s="11">
        <f>'OddsRatio_working_3-way'!X100^(1/3)*COS('OddsRatio_working_3-way'!Y100/3)</f>
        <v>0.52561317188428036</v>
      </c>
      <c r="AA100" s="11">
        <f>'OddsRatio_working_3-way'!X100^(1/3)*COS(('OddsRatio_working_3-way'!Y100+2*PI())/3)</f>
        <v>-0.30989159904640068</v>
      </c>
      <c r="AB100" s="11">
        <f>'OddsRatio_working_3-way'!X100^(1/3)*COS(('OddsRatio_working_3-way'!Y100+4*PI())/3)</f>
        <v>-0.21572157283787971</v>
      </c>
      <c r="AC100" s="11">
        <f>'OddsRatio_working_3-way'!X100^(1/3)*SIN('OddsRatio_working_3-way'!Y100/3)</f>
        <v>5.4369089981083696E-2</v>
      </c>
      <c r="AD100" s="11">
        <f>'OddsRatio_working_3-way'!X100^(1/3)*SIN(('OddsRatio_working_3-way'!Y100+2*PI())/3)</f>
        <v>0.42800981442496155</v>
      </c>
      <c r="AE100" s="11">
        <f>'OddsRatio_working_3-way'!X100^(1/3)*SIN(('OddsRatio_working_3-way'!Y100+4*PI())/3)</f>
        <v>-0.48237890440604531</v>
      </c>
      <c r="AF100" s="11">
        <f>-'OddsRatio_working_3-way'!U100/(3*'OddsRatio_working_3-way'!X100^(1/3))*COS(('OddsRatio_working_3-way'!Y100)/3)</f>
        <v>0.52561317188428036</v>
      </c>
      <c r="AG100" s="11">
        <f>-'OddsRatio_working_3-way'!U100/(3*'OddsRatio_working_3-way'!X100^(1/3))*COS(('OddsRatio_working_3-way'!Y100+2*PI())/3)</f>
        <v>-0.30989159904640068</v>
      </c>
      <c r="AH100" s="11">
        <f>-'OddsRatio_working_3-way'!U100/(3*'OddsRatio_working_3-way'!X100^(1/3))*COS(('OddsRatio_working_3-way'!Y100+4*PI())/3)</f>
        <v>-0.21572157283787971</v>
      </c>
      <c r="AI100" s="11">
        <f>'OddsRatio_working_3-way'!U100/(3*'OddsRatio_working_3-way'!X100^(1/3))*SIN(('OddsRatio_working_3-way'!Y100)/3)</f>
        <v>-5.4369089981083696E-2</v>
      </c>
      <c r="AJ100" s="11">
        <f>'OddsRatio_working_3-way'!U100/(3*'OddsRatio_working_3-way'!X100^(1/3))*SIN(('OddsRatio_working_3-way'!Y100+2*PI())/3)</f>
        <v>-0.42800981442496155</v>
      </c>
      <c r="AK100" s="11">
        <f>'OddsRatio_working_3-way'!U100/(3*'OddsRatio_working_3-way'!X100^(1/3))*SIN(('OddsRatio_working_3-way'!Y100+4*PI())/3)</f>
        <v>0.48237890440604531</v>
      </c>
      <c r="AL100" s="11">
        <f>'OddsRatio_working_3-way'!Z100+'OddsRatio_working_3-way'!AF100</f>
        <v>1.0512263437685607</v>
      </c>
      <c r="AM100" s="11">
        <f>'OddsRatio_working_3-way'!AA100+'OddsRatio_working_3-way'!AG100</f>
        <v>-0.61978319809280136</v>
      </c>
      <c r="AN100" s="11">
        <f>'OddsRatio_working_3-way'!AB100+'OddsRatio_working_3-way'!AH100</f>
        <v>-0.43144314567575942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1.0512263437685607</v>
      </c>
      <c r="AS100" s="11">
        <f>IF(('OddsRatio_working_3-way'!X100=0),IF(Q100&gt;0,-Q100^(1/3),(-Q100)^(1/3)),'OddsRatio_working_3-way'!AM100-'OddsRatio_working_3-way'!R100/3)</f>
        <v>-0.61978319809280136</v>
      </c>
      <c r="AT100" s="11">
        <f>IF(('OddsRatio_working_3-way'!X100=0),IF(Q100&gt;0,-Q100^(1/3),(-Q100)^(1/3)),'OddsRatio_working_3-way'!AN100-'OddsRatio_working_3-way'!R100/3)</f>
        <v>-0.43144314567575942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IF('True_Odds_Calculator_3-way'!A99="","",'True_Odds_Calculator_3-way'!A99)</f>
        <v>3.15</v>
      </c>
      <c r="B101" s="4">
        <f>IF('True_Odds_Calculator_3-way'!B99="","",'True_Odds_Calculator_3-way'!B99)</f>
        <v>3.59</v>
      </c>
      <c r="C101" s="4">
        <f>IF('True_Odds_Calculator_3-way'!C99="","",'True_Odds_Calculator_3-way'!C99)</f>
        <v>2.2799999999999998</v>
      </c>
      <c r="D101" s="9">
        <f t="shared" si="26"/>
        <v>0.30618419271220165</v>
      </c>
      <c r="E101" s="9">
        <f t="shared" si="27"/>
        <v>0.26811455086814473</v>
      </c>
      <c r="F101" s="9">
        <f t="shared" si="28"/>
        <v>0.42570125641965378</v>
      </c>
      <c r="G101" s="9">
        <f t="shared" si="29"/>
        <v>1.0539571745586969</v>
      </c>
      <c r="H101" s="9">
        <f t="shared" si="30"/>
        <v>3.2660079253011984</v>
      </c>
      <c r="I101" s="9">
        <f t="shared" si="31"/>
        <v>3.7297490821070247</v>
      </c>
      <c r="J101" s="9">
        <f t="shared" si="32"/>
        <v>2.3490651834351315</v>
      </c>
      <c r="K101" s="11">
        <f t="shared" si="33"/>
        <v>0.31746031746031744</v>
      </c>
      <c r="L101" s="11">
        <f t="shared" si="34"/>
        <v>0.2785515320334262</v>
      </c>
      <c r="M101" s="11">
        <f t="shared" si="35"/>
        <v>0.43859649122807021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-0.2764447485162923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0.23348374030092256</v>
      </c>
      <c r="Q101" s="11">
        <f>2*'OddsRatio_working_3-way'!K101*'OddsRatio_working_3-way'!L101*'OddsRatio_working_3-way'!M101</f>
        <v>7.7569348937183563E-2</v>
      </c>
      <c r="R101" s="11">
        <f t="shared" si="36"/>
        <v>0</v>
      </c>
      <c r="S101" s="11">
        <f t="shared" si="37"/>
        <v>-0.84459459459459463</v>
      </c>
      <c r="T101" s="11">
        <f t="shared" si="38"/>
        <v>-0.28059621082876895</v>
      </c>
      <c r="U101" s="11">
        <f>'OddsRatio_working_3-way'!S101-'OddsRatio_working_3-way'!R101^2/3</f>
        <v>-0.84459459459459463</v>
      </c>
      <c r="V101" s="11">
        <f>'OddsRatio_working_3-way'!S101*'OddsRatio_working_3-way'!R101/3-2*'OddsRatio_working_3-way'!R101^3/27-'OddsRatio_working_3-way'!T101</f>
        <v>0.28059621082876895</v>
      </c>
      <c r="W101" s="11">
        <f>'OddsRatio_working_3-way'!V101^2+4*'OddsRatio_working_3-way'!U101^3/27</f>
        <v>-1.0522526881250716E-2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0.14937934965442318</v>
      </c>
      <c r="Y101" s="11">
        <f>IF('OddsRatio_working_3-way'!W101&gt;=0,IF('OddsRatio_working_3-way'!V101+SQRT('OddsRatio_working_3-way'!W101)&gt;0,0,PI()),ACOS('OddsRatio_working_3-way'!V101/(2*'OddsRatio_working_3-way'!X101)))</f>
        <v>0.3504834482907111</v>
      </c>
      <c r="Z101" s="11">
        <f>'OddsRatio_working_3-way'!X101^(1/3)*COS('OddsRatio_working_3-way'!Y101/3)</f>
        <v>0.52697858727934843</v>
      </c>
      <c r="AA101" s="11">
        <f>'OddsRatio_working_3-way'!X101^(1/3)*COS(('OddsRatio_working_3-way'!Y101+2*PI())/3)</f>
        <v>-0.3170507075534722</v>
      </c>
      <c r="AB101" s="11">
        <f>'OddsRatio_working_3-way'!X101^(1/3)*COS(('OddsRatio_working_3-way'!Y101+4*PI())/3)</f>
        <v>-0.20992787972587595</v>
      </c>
      <c r="AC101" s="11">
        <f>'OddsRatio_working_3-way'!X101^(1/3)*SIN('OddsRatio_working_3-way'!Y101/3)</f>
        <v>6.1847393482616621E-2</v>
      </c>
      <c r="AD101" s="11">
        <f>'OddsRatio_working_3-way'!X101^(1/3)*SIN(('OddsRatio_working_3-way'!Y101+2*PI())/3)</f>
        <v>0.42545314709304255</v>
      </c>
      <c r="AE101" s="11">
        <f>'OddsRatio_working_3-way'!X101^(1/3)*SIN(('OddsRatio_working_3-way'!Y101+4*PI())/3)</f>
        <v>-0.48730054057565914</v>
      </c>
      <c r="AF101" s="11">
        <f>-'OddsRatio_working_3-way'!U101/(3*'OddsRatio_working_3-way'!X101^(1/3))*COS(('OddsRatio_working_3-way'!Y101)/3)</f>
        <v>0.52697858727934854</v>
      </c>
      <c r="AG101" s="11">
        <f>-'OddsRatio_working_3-way'!U101/(3*'OddsRatio_working_3-way'!X101^(1/3))*COS(('OddsRatio_working_3-way'!Y101+2*PI())/3)</f>
        <v>-0.31705070755347226</v>
      </c>
      <c r="AH101" s="11">
        <f>-'OddsRatio_working_3-way'!U101/(3*'OddsRatio_working_3-way'!X101^(1/3))*COS(('OddsRatio_working_3-way'!Y101+4*PI())/3)</f>
        <v>-0.20992787972587601</v>
      </c>
      <c r="AI101" s="11">
        <f>'OddsRatio_working_3-way'!U101/(3*'OddsRatio_working_3-way'!X101^(1/3))*SIN(('OddsRatio_working_3-way'!Y101)/3)</f>
        <v>-6.1847393482616635E-2</v>
      </c>
      <c r="AJ101" s="11">
        <f>'OddsRatio_working_3-way'!U101/(3*'OddsRatio_working_3-way'!X101^(1/3))*SIN(('OddsRatio_working_3-way'!Y101+2*PI())/3)</f>
        <v>-0.42545314709304266</v>
      </c>
      <c r="AK101" s="11">
        <f>'OddsRatio_working_3-way'!U101/(3*'OddsRatio_working_3-way'!X101^(1/3))*SIN(('OddsRatio_working_3-way'!Y101+4*PI())/3)</f>
        <v>0.48730054057565925</v>
      </c>
      <c r="AL101" s="11">
        <f>'OddsRatio_working_3-way'!Z101+'OddsRatio_working_3-way'!AF101</f>
        <v>1.0539571745586969</v>
      </c>
      <c r="AM101" s="11">
        <f>'OddsRatio_working_3-way'!AA101+'OddsRatio_working_3-way'!AG101</f>
        <v>-0.6341014151069444</v>
      </c>
      <c r="AN101" s="11">
        <f>'OddsRatio_working_3-way'!AB101+'OddsRatio_working_3-way'!AH101</f>
        <v>-0.41985575945175196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1.0539571745586969</v>
      </c>
      <c r="AS101" s="11">
        <f>IF(('OddsRatio_working_3-way'!X101=0),IF(Q101&gt;0,-Q101^(1/3),(-Q101)^(1/3)),'OddsRatio_working_3-way'!AM101-'OddsRatio_working_3-way'!R101/3)</f>
        <v>-0.6341014151069444</v>
      </c>
      <c r="AT101" s="11">
        <f>IF(('OddsRatio_working_3-way'!X101=0),IF(Q101&gt;0,-Q101^(1/3),(-Q101)^(1/3)),'OddsRatio_working_3-way'!AN101-'OddsRatio_working_3-way'!R101/3)</f>
        <v>-0.41985575945175196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IF('True_Odds_Calculator_3-way'!A100="","",'True_Odds_Calculator_3-way'!A100)</f>
        <v>2.02</v>
      </c>
      <c r="B102" s="4">
        <f>IF('True_Odds_Calculator_3-way'!B100="","",'True_Odds_Calculator_3-way'!B100)</f>
        <v>3.83</v>
      </c>
      <c r="C102" s="4">
        <f>IF('True_Odds_Calculator_3-way'!C100="","",'True_Odds_Calculator_3-way'!C100)</f>
        <v>3.65</v>
      </c>
      <c r="D102" s="9">
        <f t="shared" si="26"/>
        <v>0.48324214393253112</v>
      </c>
      <c r="E102" s="9">
        <f t="shared" si="27"/>
        <v>0.25208356305994517</v>
      </c>
      <c r="F102" s="9">
        <f t="shared" si="28"/>
        <v>0.26467429300752354</v>
      </c>
      <c r="G102" s="9">
        <f t="shared" si="29"/>
        <v>1.0483881744314241</v>
      </c>
      <c r="H102" s="9">
        <f t="shared" si="30"/>
        <v>2.0693559379200526</v>
      </c>
      <c r="I102" s="9">
        <f t="shared" si="31"/>
        <v>3.9669385336409309</v>
      </c>
      <c r="J102" s="9">
        <f t="shared" si="32"/>
        <v>3.7782286622432739</v>
      </c>
      <c r="K102" s="11">
        <f t="shared" si="33"/>
        <v>0.49504950495049505</v>
      </c>
      <c r="L102" s="11">
        <f t="shared" si="34"/>
        <v>0.2610966057441253</v>
      </c>
      <c r="M102" s="11">
        <f t="shared" si="35"/>
        <v>0.27397260273972601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-0.2708878169908624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0.23018146444280685</v>
      </c>
      <c r="Q102" s="11">
        <f>2*'OddsRatio_working_3-way'!K102*'OddsRatio_working_3-way'!L102*'OddsRatio_working_3-way'!M102</f>
        <v>7.0825065982402083E-2</v>
      </c>
      <c r="R102" s="11">
        <f t="shared" si="36"/>
        <v>0</v>
      </c>
      <c r="S102" s="11">
        <f t="shared" si="37"/>
        <v>-0.84972985127113099</v>
      </c>
      <c r="T102" s="11">
        <f t="shared" si="38"/>
        <v>-0.26145533885265559</v>
      </c>
      <c r="U102" s="11">
        <f>'OddsRatio_working_3-way'!S102-'OddsRatio_working_3-way'!R102^2/3</f>
        <v>-0.84972985127113099</v>
      </c>
      <c r="V102" s="11">
        <f>'OddsRatio_working_3-way'!S102*'OddsRatio_working_3-way'!R102/3-2*'OddsRatio_working_3-way'!R102^3/27-'OddsRatio_working_3-way'!T102</f>
        <v>0.26145533885265559</v>
      </c>
      <c r="W102" s="11">
        <f>'OddsRatio_working_3-way'!V102^2+4*'OddsRatio_working_3-way'!U102^3/27</f>
        <v>-2.2535867075860361E-2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0.15074379032850518</v>
      </c>
      <c r="Y102" s="11">
        <f>IF('OddsRatio_working_3-way'!W102&gt;=0,IF('OddsRatio_working_3-way'!V102+SQRT('OddsRatio_working_3-way'!W102)&gt;0,0,PI()),ACOS('OddsRatio_working_3-way'!V102/(2*'OddsRatio_working_3-way'!X102)))</f>
        <v>0.52120941865377968</v>
      </c>
      <c r="Z102" s="11">
        <f>'OddsRatio_working_3-way'!X102^(1/3)*COS('OddsRatio_working_3-way'!Y102/3)</f>
        <v>0.52419408721571203</v>
      </c>
      <c r="AA102" s="11">
        <f>'OddsRatio_working_3-way'!X102^(1/3)*COS(('OddsRatio_working_3-way'!Y102+2*PI())/3)</f>
        <v>-0.34177064032500942</v>
      </c>
      <c r="AB102" s="11">
        <f>'OddsRatio_working_3-way'!X102^(1/3)*COS(('OddsRatio_working_3-way'!Y102+4*PI())/3)</f>
        <v>-0.18242344689070278</v>
      </c>
      <c r="AC102" s="11">
        <f>'OddsRatio_working_3-way'!X102^(1/3)*SIN('OddsRatio_working_3-way'!Y102/3)</f>
        <v>9.1999145023908269E-2</v>
      </c>
      <c r="AD102" s="11">
        <f>'OddsRatio_working_3-way'!X102^(1/3)*SIN(('OddsRatio_working_3-way'!Y102+2*PI())/3)</f>
        <v>0.40796582353044808</v>
      </c>
      <c r="AE102" s="11">
        <f>'OddsRatio_working_3-way'!X102^(1/3)*SIN(('OddsRatio_working_3-way'!Y102+4*PI())/3)</f>
        <v>-0.4999649685543564</v>
      </c>
      <c r="AF102" s="11">
        <f>-'OddsRatio_working_3-way'!U102/(3*'OddsRatio_working_3-way'!X102^(1/3))*COS(('OddsRatio_working_3-way'!Y102)/3)</f>
        <v>0.52419408721571215</v>
      </c>
      <c r="AG102" s="11">
        <f>-'OddsRatio_working_3-way'!U102/(3*'OddsRatio_working_3-way'!X102^(1/3))*COS(('OddsRatio_working_3-way'!Y102+2*PI())/3)</f>
        <v>-0.34177064032500948</v>
      </c>
      <c r="AH102" s="11">
        <f>-'OddsRatio_working_3-way'!U102/(3*'OddsRatio_working_3-way'!X102^(1/3))*COS(('OddsRatio_working_3-way'!Y102+4*PI())/3)</f>
        <v>-0.18242344689070283</v>
      </c>
      <c r="AI102" s="11">
        <f>'OddsRatio_working_3-way'!U102/(3*'OddsRatio_working_3-way'!X102^(1/3))*SIN(('OddsRatio_working_3-way'!Y102)/3)</f>
        <v>-9.1999145023908296E-2</v>
      </c>
      <c r="AJ102" s="11">
        <f>'OddsRatio_working_3-way'!U102/(3*'OddsRatio_working_3-way'!X102^(1/3))*SIN(('OddsRatio_working_3-way'!Y102+2*PI())/3)</f>
        <v>-0.40796582353044819</v>
      </c>
      <c r="AK102" s="11">
        <f>'OddsRatio_working_3-way'!U102/(3*'OddsRatio_working_3-way'!X102^(1/3))*SIN(('OddsRatio_working_3-way'!Y102+4*PI())/3)</f>
        <v>0.49996496855435651</v>
      </c>
      <c r="AL102" s="11">
        <f>'OddsRatio_working_3-way'!Z102+'OddsRatio_working_3-way'!AF102</f>
        <v>1.0483881744314241</v>
      </c>
      <c r="AM102" s="11">
        <f>'OddsRatio_working_3-way'!AA102+'OddsRatio_working_3-way'!AG102</f>
        <v>-0.68354128065001896</v>
      </c>
      <c r="AN102" s="11">
        <f>'OddsRatio_working_3-way'!AB102+'OddsRatio_working_3-way'!AH102</f>
        <v>-0.36484689378140561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1.0483881744314241</v>
      </c>
      <c r="AS102" s="11">
        <f>IF(('OddsRatio_working_3-way'!X102=0),IF(Q102&gt;0,-Q102^(1/3),(-Q102)^(1/3)),'OddsRatio_working_3-way'!AM102-'OddsRatio_working_3-way'!R102/3)</f>
        <v>-0.68354128065001896</v>
      </c>
      <c r="AT102" s="11">
        <f>IF(('OddsRatio_working_3-way'!X102=0),IF(Q102&gt;0,-Q102^(1/3),(-Q102)^(1/3)),'OddsRatio_working_3-way'!AN102-'OddsRatio_working_3-way'!R102/3)</f>
        <v>-0.36484689378140561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IF('True_Odds_Calculator_3-way'!A101="","",'True_Odds_Calculator_3-way'!A101)</f>
        <v>1.58</v>
      </c>
      <c r="B103" s="4">
        <f>IF('True_Odds_Calculator_3-way'!B101="","",'True_Odds_Calculator_3-way'!B101)</f>
        <v>3.88</v>
      </c>
      <c r="C103" s="4">
        <f>IF('True_Odds_Calculator_3-way'!C101="","",'True_Odds_Calculator_3-way'!C101)</f>
        <v>6.31</v>
      </c>
      <c r="D103" s="9">
        <f t="shared" si="26"/>
        <v>0.61198148475111103</v>
      </c>
      <c r="E103" s="9">
        <f t="shared" si="27"/>
        <v>0.24106152915849063</v>
      </c>
      <c r="F103" s="9">
        <f t="shared" si="28"/>
        <v>0.14695698609039851</v>
      </c>
      <c r="G103" s="9">
        <f t="shared" si="29"/>
        <v>1.0931661443260303</v>
      </c>
      <c r="H103" s="9">
        <f t="shared" si="30"/>
        <v>1.6340363637090976</v>
      </c>
      <c r="I103" s="9">
        <f t="shared" si="31"/>
        <v>4.1483184956589669</v>
      </c>
      <c r="J103" s="9">
        <f t="shared" si="32"/>
        <v>6.8047122263712199</v>
      </c>
      <c r="K103" s="11">
        <f t="shared" si="33"/>
        <v>0.63291139240506322</v>
      </c>
      <c r="L103" s="11">
        <f t="shared" si="34"/>
        <v>0.25773195876288663</v>
      </c>
      <c r="M103" s="11">
        <f t="shared" si="35"/>
        <v>0.1584786053882726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-0.22929618582138678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0.22671560897415344</v>
      </c>
      <c r="Q103" s="11">
        <f>2*'OddsRatio_working_3-way'!K103*'OddsRatio_working_3-way'!L103*'OddsRatio_working_3-way'!M103</f>
        <v>5.1702533403455757E-2</v>
      </c>
      <c r="R103" s="11">
        <f t="shared" si="36"/>
        <v>0</v>
      </c>
      <c r="S103" s="11">
        <f t="shared" si="37"/>
        <v>-0.98874566169520361</v>
      </c>
      <c r="T103" s="11">
        <f t="shared" si="38"/>
        <v>-0.2254836172623042</v>
      </c>
      <c r="U103" s="11">
        <f>'OddsRatio_working_3-way'!S103-'OddsRatio_working_3-way'!R103^2/3</f>
        <v>-0.98874566169520361</v>
      </c>
      <c r="V103" s="11">
        <f>'OddsRatio_working_3-way'!S103*'OddsRatio_working_3-way'!R103/3-2*'OddsRatio_working_3-way'!R103^3/27-'OddsRatio_working_3-way'!T103</f>
        <v>0.2254836172623042</v>
      </c>
      <c r="W103" s="11">
        <f>'OddsRatio_working_3-way'!V103^2+4*'OddsRatio_working_3-way'!U103^3/27</f>
        <v>-9.2359440568778844E-2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0.18921040023111318</v>
      </c>
      <c r="Y103" s="11">
        <f>IF('OddsRatio_working_3-way'!W103&gt;=0,IF('OddsRatio_working_3-way'!V103+SQRT('OddsRatio_working_3-way'!W103)&gt;0,0,PI()),ACOS('OddsRatio_working_3-way'!V103/(2*'OddsRatio_working_3-way'!X103)))</f>
        <v>0.93246747899811655</v>
      </c>
      <c r="Z103" s="11">
        <f>'OddsRatio_working_3-way'!X103^(1/3)*COS('OddsRatio_working_3-way'!Y103/3)</f>
        <v>0.54658307216301516</v>
      </c>
      <c r="AA103" s="11">
        <f>'OddsRatio_working_3-way'!X103^(1/3)*COS(('OddsRatio_working_3-way'!Y103+2*PI())/3)</f>
        <v>-0.42534949984017101</v>
      </c>
      <c r="AB103" s="11">
        <f>'OddsRatio_working_3-way'!X103^(1/3)*COS(('OddsRatio_working_3-way'!Y103+4*PI())/3)</f>
        <v>-0.12123357232284411</v>
      </c>
      <c r="AC103" s="11">
        <f>'OddsRatio_working_3-way'!X103^(1/3)*SIN('OddsRatio_working_3-way'!Y103/3)</f>
        <v>0.17558141261698137</v>
      </c>
      <c r="AD103" s="11">
        <f>'OddsRatio_working_3-way'!X103^(1/3)*SIN(('OddsRatio_working_3-way'!Y103+2*PI())/3)</f>
        <v>0.38556411946322361</v>
      </c>
      <c r="AE103" s="11">
        <f>'OddsRatio_working_3-way'!X103^(1/3)*SIN(('OddsRatio_working_3-way'!Y103+4*PI())/3)</f>
        <v>-0.5611455320802049</v>
      </c>
      <c r="AF103" s="11">
        <f>-'OddsRatio_working_3-way'!U103/(3*'OddsRatio_working_3-way'!X103^(1/3))*COS(('OddsRatio_working_3-way'!Y103)/3)</f>
        <v>0.54658307216301505</v>
      </c>
      <c r="AG103" s="11">
        <f>-'OddsRatio_working_3-way'!U103/(3*'OddsRatio_working_3-way'!X103^(1/3))*COS(('OddsRatio_working_3-way'!Y103+2*PI())/3)</f>
        <v>-0.42534949984017095</v>
      </c>
      <c r="AH103" s="11">
        <f>-'OddsRatio_working_3-way'!U103/(3*'OddsRatio_working_3-way'!X103^(1/3))*COS(('OddsRatio_working_3-way'!Y103+4*PI())/3)</f>
        <v>-0.12123357232284408</v>
      </c>
      <c r="AI103" s="11">
        <f>'OddsRatio_working_3-way'!U103/(3*'OddsRatio_working_3-way'!X103^(1/3))*SIN(('OddsRatio_working_3-way'!Y103)/3)</f>
        <v>-0.17558141261698135</v>
      </c>
      <c r="AJ103" s="11">
        <f>'OddsRatio_working_3-way'!U103/(3*'OddsRatio_working_3-way'!X103^(1/3))*SIN(('OddsRatio_working_3-way'!Y103+2*PI())/3)</f>
        <v>-0.38556411946322355</v>
      </c>
      <c r="AK103" s="11">
        <f>'OddsRatio_working_3-way'!U103/(3*'OddsRatio_working_3-way'!X103^(1/3))*SIN(('OddsRatio_working_3-way'!Y103+4*PI())/3)</f>
        <v>0.56114553208020479</v>
      </c>
      <c r="AL103" s="11">
        <f>'OddsRatio_working_3-way'!Z103+'OddsRatio_working_3-way'!AF103</f>
        <v>1.0931661443260303</v>
      </c>
      <c r="AM103" s="11">
        <f>'OddsRatio_working_3-way'!AA103+'OddsRatio_working_3-way'!AG103</f>
        <v>-0.85069899968034202</v>
      </c>
      <c r="AN103" s="11">
        <f>'OddsRatio_working_3-way'!AB103+'OddsRatio_working_3-way'!AH103</f>
        <v>-0.24246714464568819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1.0931661443260303</v>
      </c>
      <c r="AS103" s="11">
        <f>IF(('OddsRatio_working_3-way'!X103=0),IF(Q103&gt;0,-Q103^(1/3),(-Q103)^(1/3)),'OddsRatio_working_3-way'!AM103-'OddsRatio_working_3-way'!R103/3)</f>
        <v>-0.85069899968034202</v>
      </c>
      <c r="AT103" s="11">
        <f>IF(('OddsRatio_working_3-way'!X103=0),IF(Q103&gt;0,-Q103^(1/3),(-Q103)^(1/3)),'OddsRatio_working_3-way'!AN103-'OddsRatio_working_3-way'!R103/3)</f>
        <v>-0.24246714464568819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IF('True_Odds_Calculator_3-way'!A102="","",'True_Odds_Calculator_3-way'!A102)</f>
        <v>3.26</v>
      </c>
      <c r="B104" s="4">
        <f>IF('True_Odds_Calculator_3-way'!B102="","",'True_Odds_Calculator_3-way'!B102)</f>
        <v>3.17</v>
      </c>
      <c r="C104" s="4">
        <f>IF('True_Odds_Calculator_3-way'!C102="","",'True_Odds_Calculator_3-way'!C102)</f>
        <v>2.44</v>
      </c>
      <c r="D104" s="9">
        <f t="shared" si="26"/>
        <v>0.29660509516873129</v>
      </c>
      <c r="E104" s="9">
        <f t="shared" si="27"/>
        <v>0.30515282290062784</v>
      </c>
      <c r="F104" s="9">
        <f t="shared" si="28"/>
        <v>0.39824208193064098</v>
      </c>
      <c r="G104" s="9">
        <f t="shared" si="29"/>
        <v>1.0493301990534043</v>
      </c>
      <c r="H104" s="9">
        <f t="shared" si="30"/>
        <v>3.3714862498606935</v>
      </c>
      <c r="I104" s="9">
        <f t="shared" si="31"/>
        <v>3.2770465319458872</v>
      </c>
      <c r="J104" s="9">
        <f t="shared" si="32"/>
        <v>2.511035486636902</v>
      </c>
      <c r="K104" s="11">
        <f t="shared" si="33"/>
        <v>0.30674846625766872</v>
      </c>
      <c r="L104" s="11">
        <f t="shared" si="34"/>
        <v>0.31545741324921134</v>
      </c>
      <c r="M104" s="11">
        <f t="shared" si="35"/>
        <v>0.4098360655737705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-0.28006831367818652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0.23279380164096231</v>
      </c>
      <c r="Q104" s="11">
        <f>2*'OddsRatio_working_3-way'!K104*'OddsRatio_working_3-way'!L104*'OddsRatio_working_3-way'!M104</f>
        <v>7.9316457117874717E-2</v>
      </c>
      <c r="R104" s="11">
        <f t="shared" si="36"/>
        <v>0</v>
      </c>
      <c r="S104" s="11">
        <f t="shared" si="37"/>
        <v>-0.83120363951080467</v>
      </c>
      <c r="T104" s="11">
        <f t="shared" si="38"/>
        <v>-0.28320396576177331</v>
      </c>
      <c r="U104" s="11">
        <f>'OddsRatio_working_3-way'!S104-'OddsRatio_working_3-way'!R104^2/3</f>
        <v>-0.83120363951080467</v>
      </c>
      <c r="V104" s="11">
        <f>'OddsRatio_working_3-way'!S104*'OddsRatio_working_3-way'!R104/3-2*'OddsRatio_working_3-way'!R104^3/27-'OddsRatio_working_3-way'!T104</f>
        <v>0.28320396576177331</v>
      </c>
      <c r="W104" s="11">
        <f>'OddsRatio_working_3-way'!V104^2+4*'OddsRatio_working_3-way'!U104^3/27</f>
        <v>-4.8737613180561273E-3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0.14584087864968776</v>
      </c>
      <c r="Y104" s="11">
        <f>IF('OddsRatio_working_3-way'!W104&gt;=0,IF('OddsRatio_working_3-way'!V104+SQRT('OddsRatio_working_3-way'!W104)&gt;0,0,PI()),ACOS('OddsRatio_working_3-way'!V104/(2*'OddsRatio_working_3-way'!X104)))</f>
        <v>0.24169033639847548</v>
      </c>
      <c r="Z104" s="11">
        <f>'OddsRatio_working_3-way'!X104^(1/3)*COS('OddsRatio_working_3-way'!Y104/3)</f>
        <v>0.52466509952670215</v>
      </c>
      <c r="AA104" s="11">
        <f>'OddsRatio_working_3-way'!X104^(1/3)*COS(('OddsRatio_working_3-way'!Y104+2*PI())/3)</f>
        <v>-0.29901783130347237</v>
      </c>
      <c r="AB104" s="11">
        <f>'OddsRatio_working_3-way'!X104^(1/3)*COS(('OddsRatio_working_3-way'!Y104+4*PI())/3)</f>
        <v>-0.22564726822322989</v>
      </c>
      <c r="AC104" s="11">
        <f>'OddsRatio_working_3-way'!X104^(1/3)*SIN('OddsRatio_working_3-way'!Y104/3)</f>
        <v>4.2360514344972448E-2</v>
      </c>
      <c r="AD104" s="11">
        <f>'OddsRatio_working_3-way'!X104^(1/3)*SIN(('OddsRatio_working_3-way'!Y104+2*PI())/3)</f>
        <v>0.43319304749672866</v>
      </c>
      <c r="AE104" s="11">
        <f>'OddsRatio_working_3-way'!X104^(1/3)*SIN(('OddsRatio_working_3-way'!Y104+4*PI())/3)</f>
        <v>-0.47555356184170106</v>
      </c>
      <c r="AF104" s="11">
        <f>-'OddsRatio_working_3-way'!U104/(3*'OddsRatio_working_3-way'!X104^(1/3))*COS(('OddsRatio_working_3-way'!Y104)/3)</f>
        <v>0.52466509952670215</v>
      </c>
      <c r="AG104" s="11">
        <f>-'OddsRatio_working_3-way'!U104/(3*'OddsRatio_working_3-way'!X104^(1/3))*COS(('OddsRatio_working_3-way'!Y104+2*PI())/3)</f>
        <v>-0.29901783130347237</v>
      </c>
      <c r="AH104" s="11">
        <f>-'OddsRatio_working_3-way'!U104/(3*'OddsRatio_working_3-way'!X104^(1/3))*COS(('OddsRatio_working_3-way'!Y104+4*PI())/3)</f>
        <v>-0.22564726822322989</v>
      </c>
      <c r="AI104" s="11">
        <f>'OddsRatio_working_3-way'!U104/(3*'OddsRatio_working_3-way'!X104^(1/3))*SIN(('OddsRatio_working_3-way'!Y104)/3)</f>
        <v>-4.2360514344972448E-2</v>
      </c>
      <c r="AJ104" s="11">
        <f>'OddsRatio_working_3-way'!U104/(3*'OddsRatio_working_3-way'!X104^(1/3))*SIN(('OddsRatio_working_3-way'!Y104+2*PI())/3)</f>
        <v>-0.43319304749672866</v>
      </c>
      <c r="AK104" s="11">
        <f>'OddsRatio_working_3-way'!U104/(3*'OddsRatio_working_3-way'!X104^(1/3))*SIN(('OddsRatio_working_3-way'!Y104+4*PI())/3)</f>
        <v>0.47555356184170106</v>
      </c>
      <c r="AL104" s="11">
        <f>'OddsRatio_working_3-way'!Z104+'OddsRatio_working_3-way'!AF104</f>
        <v>1.0493301990534043</v>
      </c>
      <c r="AM104" s="11">
        <f>'OddsRatio_working_3-way'!AA104+'OddsRatio_working_3-way'!AG104</f>
        <v>-0.59803566260694474</v>
      </c>
      <c r="AN104" s="11">
        <f>'OddsRatio_working_3-way'!AB104+'OddsRatio_working_3-way'!AH104</f>
        <v>-0.45129453644645978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1.0493301990534043</v>
      </c>
      <c r="AS104" s="11">
        <f>IF(('OddsRatio_working_3-way'!X104=0),IF(Q104&gt;0,-Q104^(1/3),(-Q104)^(1/3)),'OddsRatio_working_3-way'!AM104-'OddsRatio_working_3-way'!R104/3)</f>
        <v>-0.59803566260694474</v>
      </c>
      <c r="AT104" s="11">
        <f>IF(('OddsRatio_working_3-way'!X104=0),IF(Q104&gt;0,-Q104^(1/3),(-Q104)^(1/3)),'OddsRatio_working_3-way'!AN104-'OddsRatio_working_3-way'!R104/3)</f>
        <v>-0.45129453644645978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IF('True_Odds_Calculator_3-way'!A103="","",'True_Odds_Calculator_3-way'!A103)</f>
        <v>1.48</v>
      </c>
      <c r="B105" s="4">
        <f>IF('True_Odds_Calculator_3-way'!B103="","",'True_Odds_Calculator_3-way'!B103)</f>
        <v>4.17</v>
      </c>
      <c r="C105" s="4">
        <f>IF('True_Odds_Calculator_3-way'!C103="","",'True_Odds_Calculator_3-way'!C103)</f>
        <v>7.48</v>
      </c>
      <c r="D105" s="9">
        <f t="shared" si="26"/>
        <v>0.65429516496694207</v>
      </c>
      <c r="E105" s="9">
        <f t="shared" si="27"/>
        <v>0.2227473093256255</v>
      </c>
      <c r="F105" s="9">
        <f t="shared" si="28"/>
        <v>0.12295752570743214</v>
      </c>
      <c r="G105" s="9">
        <f t="shared" si="29"/>
        <v>1.1007545904076168</v>
      </c>
      <c r="H105" s="9">
        <f t="shared" si="30"/>
        <v>1.5283622033956563</v>
      </c>
      <c r="I105" s="9">
        <f t="shared" si="31"/>
        <v>4.4893920515921453</v>
      </c>
      <c r="J105" s="9">
        <f t="shared" si="32"/>
        <v>8.1328897458413572</v>
      </c>
      <c r="K105" s="11">
        <f t="shared" si="33"/>
        <v>0.67567567567567566</v>
      </c>
      <c r="L105" s="11">
        <f t="shared" si="34"/>
        <v>0.23980815347721823</v>
      </c>
      <c r="M105" s="11">
        <f t="shared" si="35"/>
        <v>0.13368983957219249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-0.2135876498974254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0.21943711110025116</v>
      </c>
      <c r="Q105" s="11">
        <f>2*'OddsRatio_working_3-way'!K105*'OddsRatio_working_3-way'!L105*'OddsRatio_working_3-way'!M105</f>
        <v>4.3324207522260835E-2</v>
      </c>
      <c r="R105" s="11">
        <f t="shared" si="36"/>
        <v>0</v>
      </c>
      <c r="S105" s="11">
        <f t="shared" si="37"/>
        <v>-1.0273867014578555</v>
      </c>
      <c r="T105" s="11">
        <f t="shared" si="38"/>
        <v>-0.20284041489789839</v>
      </c>
      <c r="U105" s="11">
        <f>'OddsRatio_working_3-way'!S105-'OddsRatio_working_3-way'!R105^2/3</f>
        <v>-1.0273867014578555</v>
      </c>
      <c r="V105" s="11">
        <f>'OddsRatio_working_3-way'!S105*'OddsRatio_working_3-way'!R105/3-2*'OddsRatio_working_3-way'!R105^3/27-'OddsRatio_working_3-way'!T105</f>
        <v>0.20284041489789839</v>
      </c>
      <c r="W105" s="11">
        <f>'OddsRatio_working_3-way'!V105^2+4*'OddsRatio_working_3-way'!U105^3/27</f>
        <v>-0.11951217193742411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0.20040983374910504</v>
      </c>
      <c r="Y105" s="11">
        <f>IF('OddsRatio_working_3-way'!W105&gt;=0,IF('OddsRatio_working_3-way'!V105+SQRT('OddsRatio_working_3-way'!W105)&gt;0,0,PI()),ACOS('OddsRatio_working_3-way'!V105/(2*'OddsRatio_working_3-way'!X105)))</f>
        <v>1.040181147384212</v>
      </c>
      <c r="Z105" s="11">
        <f>'OddsRatio_working_3-way'!X105^(1/3)*COS('OddsRatio_working_3-way'!Y105/3)</f>
        <v>0.55037729520380829</v>
      </c>
      <c r="AA105" s="11">
        <f>'OddsRatio_working_3-way'!X105^(1/3)*COS(('OddsRatio_working_3-way'!Y105+2*PI())/3)</f>
        <v>-0.44741030726632858</v>
      </c>
      <c r="AB105" s="11">
        <f>'OddsRatio_working_3-way'!X105^(1/3)*COS(('OddsRatio_working_3-way'!Y105+4*PI())/3)</f>
        <v>-0.1029669879374799</v>
      </c>
      <c r="AC105" s="11">
        <f>'OddsRatio_working_3-way'!X105^(1/3)*SIN('OddsRatio_working_3-way'!Y105/3)</f>
        <v>0.19886444313507906</v>
      </c>
      <c r="AD105" s="11">
        <f>'OddsRatio_working_3-way'!X105^(1/3)*SIN(('OddsRatio_working_3-way'!Y105+2*PI())/3)</f>
        <v>0.37720849774512577</v>
      </c>
      <c r="AE105" s="11">
        <f>'OddsRatio_working_3-way'!X105^(1/3)*SIN(('OddsRatio_working_3-way'!Y105+4*PI())/3)</f>
        <v>-0.57607294088020489</v>
      </c>
      <c r="AF105" s="11">
        <f>-'OddsRatio_working_3-way'!U105/(3*'OddsRatio_working_3-way'!X105^(1/3))*COS(('OddsRatio_working_3-way'!Y105)/3)</f>
        <v>0.5503772952038084</v>
      </c>
      <c r="AG105" s="11">
        <f>-'OddsRatio_working_3-way'!U105/(3*'OddsRatio_working_3-way'!X105^(1/3))*COS(('OddsRatio_working_3-way'!Y105+2*PI())/3)</f>
        <v>-0.44741030726632863</v>
      </c>
      <c r="AH105" s="11">
        <f>-'OddsRatio_working_3-way'!U105/(3*'OddsRatio_working_3-way'!X105^(1/3))*COS(('OddsRatio_working_3-way'!Y105+4*PI())/3)</f>
        <v>-0.10296698793747992</v>
      </c>
      <c r="AI105" s="11">
        <f>'OddsRatio_working_3-way'!U105/(3*'OddsRatio_working_3-way'!X105^(1/3))*SIN(('OddsRatio_working_3-way'!Y105)/3)</f>
        <v>-0.19886444313507909</v>
      </c>
      <c r="AJ105" s="11">
        <f>'OddsRatio_working_3-way'!U105/(3*'OddsRatio_working_3-way'!X105^(1/3))*SIN(('OddsRatio_working_3-way'!Y105+2*PI())/3)</f>
        <v>-0.37720849774512583</v>
      </c>
      <c r="AK105" s="11">
        <f>'OddsRatio_working_3-way'!U105/(3*'OddsRatio_working_3-way'!X105^(1/3))*SIN(('OddsRatio_working_3-way'!Y105+4*PI())/3)</f>
        <v>0.576072940880205</v>
      </c>
      <c r="AL105" s="11">
        <f>'OddsRatio_working_3-way'!Z105+'OddsRatio_working_3-way'!AF105</f>
        <v>1.1007545904076168</v>
      </c>
      <c r="AM105" s="11">
        <f>'OddsRatio_working_3-way'!AA105+'OddsRatio_working_3-way'!AG105</f>
        <v>-0.89482061453265715</v>
      </c>
      <c r="AN105" s="11">
        <f>'OddsRatio_working_3-way'!AB105+'OddsRatio_working_3-way'!AH105</f>
        <v>-0.20593397587495982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1.1007545904076168</v>
      </c>
      <c r="AS105" s="11">
        <f>IF(('OddsRatio_working_3-way'!X105=0),IF(Q105&gt;0,-Q105^(1/3),(-Q105)^(1/3)),'OddsRatio_working_3-way'!AM105-'OddsRatio_working_3-way'!R105/3)</f>
        <v>-0.89482061453265715</v>
      </c>
      <c r="AT105" s="11">
        <f>IF(('OddsRatio_working_3-way'!X105=0),IF(Q105&gt;0,-Q105^(1/3),(-Q105)^(1/3)),'OddsRatio_working_3-way'!AN105-'OddsRatio_working_3-way'!R105/3)</f>
        <v>-0.20593397587495982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IF('True_Odds_Calculator_3-way'!A104="","",'True_Odds_Calculator_3-way'!A104)</f>
        <v>1.34</v>
      </c>
      <c r="B106" s="4">
        <f>IF('True_Odds_Calculator_3-way'!B104="","",'True_Odds_Calculator_3-way'!B104)</f>
        <v>5.34</v>
      </c>
      <c r="C106" s="4">
        <f>IF('True_Odds_Calculator_3-way'!C104="","",'True_Odds_Calculator_3-way'!C104)</f>
        <v>8.36</v>
      </c>
      <c r="D106" s="9">
        <f t="shared" si="26"/>
        <v>0.72283198352568012</v>
      </c>
      <c r="E106" s="9">
        <f t="shared" si="27"/>
        <v>0.16964700306173888</v>
      </c>
      <c r="F106" s="9">
        <f t="shared" si="28"/>
        <v>0.10752101341258083</v>
      </c>
      <c r="G106" s="9">
        <f t="shared" si="29"/>
        <v>1.127786355658569</v>
      </c>
      <c r="H106" s="9">
        <f t="shared" si="30"/>
        <v>1.3834473609239137</v>
      </c>
      <c r="I106" s="9">
        <f t="shared" si="31"/>
        <v>5.8945927835581893</v>
      </c>
      <c r="J106" s="9">
        <f t="shared" si="32"/>
        <v>9.3005075776470676</v>
      </c>
      <c r="K106" s="11">
        <f t="shared" si="33"/>
        <v>0.74626865671641784</v>
      </c>
      <c r="L106" s="11">
        <f t="shared" si="34"/>
        <v>0.18726591760299627</v>
      </c>
      <c r="M106" s="11">
        <f t="shared" si="35"/>
        <v>0.11961722488038279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-0.18154911160021614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0.20126773262337311</v>
      </c>
      <c r="Q106" s="11">
        <f>2*'OddsRatio_working_3-way'!K106*'OddsRatio_working_3-way'!L106*'OddsRatio_working_3-way'!M106</f>
        <v>3.3433178176640058E-2</v>
      </c>
      <c r="R106" s="11">
        <f t="shared" si="36"/>
        <v>0</v>
      </c>
      <c r="S106" s="11">
        <f t="shared" si="37"/>
        <v>-1.1086131507301382</v>
      </c>
      <c r="T106" s="11">
        <f t="shared" si="38"/>
        <v>-0.1841550084269333</v>
      </c>
      <c r="U106" s="11">
        <f>'OddsRatio_working_3-way'!S106-'OddsRatio_working_3-way'!R106^2/3</f>
        <v>-1.1086131507301382</v>
      </c>
      <c r="V106" s="11">
        <f>'OddsRatio_working_3-way'!S106*'OddsRatio_working_3-way'!R106/3-2*'OddsRatio_working_3-way'!R106^3/27-'OddsRatio_working_3-way'!T106</f>
        <v>0.1841550084269333</v>
      </c>
      <c r="W106" s="11">
        <f>'OddsRatio_working_3-way'!V106^2+4*'OddsRatio_working_3-way'!U106^3/27</f>
        <v>-0.1679404426690391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0.22464055165851232</v>
      </c>
      <c r="Y106" s="11">
        <f>IF('OddsRatio_working_3-way'!W106&gt;=0,IF('OddsRatio_working_3-way'!V106+SQRT('OddsRatio_working_3-way'!W106)&gt;0,0,PI()),ACOS('OddsRatio_working_3-way'!V106/(2*'OddsRatio_working_3-way'!X106)))</f>
        <v>1.148464872364928</v>
      </c>
      <c r="Z106" s="11">
        <f>'OddsRatio_working_3-way'!X106^(1/3)*COS('OddsRatio_working_3-way'!Y106/3)</f>
        <v>0.5638931778292845</v>
      </c>
      <c r="AA106" s="11">
        <f>'OddsRatio_working_3-way'!X106^(1/3)*COS(('OddsRatio_working_3-way'!Y106+2*PI())/3)</f>
        <v>-0.47859767759896077</v>
      </c>
      <c r="AB106" s="11">
        <f>'OddsRatio_working_3-way'!X106^(1/3)*COS(('OddsRatio_working_3-way'!Y106+4*PI())/3)</f>
        <v>-8.5295500230323659E-2</v>
      </c>
      <c r="AC106" s="11">
        <f>'OddsRatio_working_3-way'!X106^(1/3)*SIN('OddsRatio_working_3-way'!Y106/3)</f>
        <v>0.22707311797664861</v>
      </c>
      <c r="AD106" s="11">
        <f>'OddsRatio_working_3-way'!X106^(1/3)*SIN(('OddsRatio_working_3-way'!Y106+2*PI())/3)</f>
        <v>0.37480925803257215</v>
      </c>
      <c r="AE106" s="11">
        <f>'OddsRatio_working_3-way'!X106^(1/3)*SIN(('OddsRatio_working_3-way'!Y106+4*PI())/3)</f>
        <v>-0.60188237600922068</v>
      </c>
      <c r="AF106" s="11">
        <f>-'OddsRatio_working_3-way'!U106/(3*'OddsRatio_working_3-way'!X106^(1/3))*COS(('OddsRatio_working_3-way'!Y106)/3)</f>
        <v>0.5638931778292845</v>
      </c>
      <c r="AG106" s="11">
        <f>-'OddsRatio_working_3-way'!U106/(3*'OddsRatio_working_3-way'!X106^(1/3))*COS(('OddsRatio_working_3-way'!Y106+2*PI())/3)</f>
        <v>-0.47859767759896077</v>
      </c>
      <c r="AH106" s="11">
        <f>-'OddsRatio_working_3-way'!U106/(3*'OddsRatio_working_3-way'!X106^(1/3))*COS(('OddsRatio_working_3-way'!Y106+4*PI())/3)</f>
        <v>-8.5295500230323659E-2</v>
      </c>
      <c r="AI106" s="11">
        <f>'OddsRatio_working_3-way'!U106/(3*'OddsRatio_working_3-way'!X106^(1/3))*SIN(('OddsRatio_working_3-way'!Y106)/3)</f>
        <v>-0.22707311797664861</v>
      </c>
      <c r="AJ106" s="11">
        <f>'OddsRatio_working_3-way'!U106/(3*'OddsRatio_working_3-way'!X106^(1/3))*SIN(('OddsRatio_working_3-way'!Y106+2*PI())/3)</f>
        <v>-0.37480925803257215</v>
      </c>
      <c r="AK106" s="11">
        <f>'OddsRatio_working_3-way'!U106/(3*'OddsRatio_working_3-way'!X106^(1/3))*SIN(('OddsRatio_working_3-way'!Y106+4*PI())/3)</f>
        <v>0.60188237600922068</v>
      </c>
      <c r="AL106" s="11">
        <f>'OddsRatio_working_3-way'!Z106+'OddsRatio_working_3-way'!AF106</f>
        <v>1.127786355658569</v>
      </c>
      <c r="AM106" s="11">
        <f>'OddsRatio_working_3-way'!AA106+'OddsRatio_working_3-way'!AG106</f>
        <v>-0.95719535519792154</v>
      </c>
      <c r="AN106" s="11">
        <f>'OddsRatio_working_3-way'!AB106+'OddsRatio_working_3-way'!AH106</f>
        <v>-0.17059100046064732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1.127786355658569</v>
      </c>
      <c r="AS106" s="11">
        <f>IF(('OddsRatio_working_3-way'!X106=0),IF(Q106&gt;0,-Q106^(1/3),(-Q106)^(1/3)),'OddsRatio_working_3-way'!AM106-'OddsRatio_working_3-way'!R106/3)</f>
        <v>-0.95719535519792154</v>
      </c>
      <c r="AT106" s="11">
        <f>IF(('OddsRatio_working_3-way'!X106=0),IF(Q106&gt;0,-Q106^(1/3),(-Q106)^(1/3)),'OddsRatio_working_3-way'!AN106-'OddsRatio_working_3-way'!R106/3)</f>
        <v>-0.17059100046064732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IF('True_Odds_Calculator_3-way'!A105="","",'True_Odds_Calculator_3-way'!A105)</f>
        <v>2.36</v>
      </c>
      <c r="B107" s="4">
        <f>IF('True_Odds_Calculator_3-way'!B105="","",'True_Odds_Calculator_3-way'!B105)</f>
        <v>3.08</v>
      </c>
      <c r="C107" s="4">
        <f>IF('True_Odds_Calculator_3-way'!C105="","",'True_Odds_Calculator_3-way'!C105)</f>
        <v>3.37</v>
      </c>
      <c r="D107" s="9">
        <f t="shared" si="26"/>
        <v>0.4072503529180268</v>
      </c>
      <c r="E107" s="9">
        <f t="shared" si="27"/>
        <v>0.30997691866595495</v>
      </c>
      <c r="F107" s="9">
        <f t="shared" si="28"/>
        <v>0.28277272841601825</v>
      </c>
      <c r="G107" s="9">
        <f t="shared" si="29"/>
        <v>1.0702147355154632</v>
      </c>
      <c r="H107" s="9">
        <f t="shared" si="30"/>
        <v>2.4554920403010296</v>
      </c>
      <c r="I107" s="9">
        <f t="shared" si="31"/>
        <v>3.2260466498721634</v>
      </c>
      <c r="J107" s="9">
        <f t="shared" si="32"/>
        <v>3.5364089231716482</v>
      </c>
      <c r="K107" s="11">
        <f t="shared" si="33"/>
        <v>0.42372881355932207</v>
      </c>
      <c r="L107" s="11">
        <f t="shared" si="34"/>
        <v>0.32467532467532467</v>
      </c>
      <c r="M107" s="11">
        <f t="shared" si="35"/>
        <v>0.29673590504451036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-0.2736893946469966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0.23718297494890564</v>
      </c>
      <c r="Q107" s="11">
        <f>2*'OddsRatio_working_3-way'!K107*'OddsRatio_working_3-way'!L107*'OddsRatio_working_3-way'!M107</f>
        <v>8.1646462977248063E-2</v>
      </c>
      <c r="R107" s="11">
        <f t="shared" si="36"/>
        <v>0</v>
      </c>
      <c r="S107" s="11">
        <f t="shared" si="37"/>
        <v>-0.86661368539626182</v>
      </c>
      <c r="T107" s="11">
        <f t="shared" si="38"/>
        <v>-0.29831796399182847</v>
      </c>
      <c r="U107" s="11">
        <f>'OddsRatio_working_3-way'!S107-'OddsRatio_working_3-way'!R107^2/3</f>
        <v>-0.86661368539626182</v>
      </c>
      <c r="V107" s="11">
        <f>'OddsRatio_working_3-way'!S107*'OddsRatio_working_3-way'!R107/3-2*'OddsRatio_working_3-way'!R107^3/27-'OddsRatio_working_3-way'!T107</f>
        <v>0.29831796399182847</v>
      </c>
      <c r="W107" s="11">
        <f>'OddsRatio_working_3-way'!V107^2+4*'OddsRatio_working_3-way'!U107^3/27</f>
        <v>-7.4276643299046041E-3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0.15525887411846584</v>
      </c>
      <c r="Y107" s="11">
        <f>IF('OddsRatio_working_3-way'!W107&gt;=0,IF('OddsRatio_working_3-way'!V107+SQRT('OddsRatio_working_3-way'!W107)&gt;0,0,PI()),ACOS('OddsRatio_working_3-way'!V107/(2*'OddsRatio_working_3-way'!X107)))</f>
        <v>0.2812419575396945</v>
      </c>
      <c r="Z107" s="11">
        <f>'OddsRatio_working_3-way'!X107^(1/3)*COS('OddsRatio_working_3-way'!Y107/3)</f>
        <v>0.5351073677577316</v>
      </c>
      <c r="AA107" s="11">
        <f>'OddsRatio_working_3-way'!X107^(1/3)*COS(('OddsRatio_working_3-way'!Y107+2*PI())/3)</f>
        <v>-0.31112546462752583</v>
      </c>
      <c r="AB107" s="11">
        <f>'OddsRatio_working_3-way'!X107^(1/3)*COS(('OddsRatio_working_3-way'!Y107+4*PI())/3)</f>
        <v>-0.22398190313020544</v>
      </c>
      <c r="AC107" s="11">
        <f>'OddsRatio_working_3-way'!X107^(1/3)*SIN('OddsRatio_working_3-way'!Y107/3)</f>
        <v>5.031235868862062E-2</v>
      </c>
      <c r="AD107" s="11">
        <f>'OddsRatio_working_3-way'!X107^(1/3)*SIN(('OddsRatio_working_3-way'!Y107+2*PI())/3)</f>
        <v>0.43826039488610735</v>
      </c>
      <c r="AE107" s="11">
        <f>'OddsRatio_working_3-way'!X107^(1/3)*SIN(('OddsRatio_working_3-way'!Y107+4*PI())/3)</f>
        <v>-0.48857275357472801</v>
      </c>
      <c r="AF107" s="11">
        <f>-'OddsRatio_working_3-way'!U107/(3*'OddsRatio_working_3-way'!X107^(1/3))*COS(('OddsRatio_working_3-way'!Y107)/3)</f>
        <v>0.5351073677577316</v>
      </c>
      <c r="AG107" s="11">
        <f>-'OddsRatio_working_3-way'!U107/(3*'OddsRatio_working_3-way'!X107^(1/3))*COS(('OddsRatio_working_3-way'!Y107+2*PI())/3)</f>
        <v>-0.31112546462752583</v>
      </c>
      <c r="AH107" s="11">
        <f>-'OddsRatio_working_3-way'!U107/(3*'OddsRatio_working_3-way'!X107^(1/3))*COS(('OddsRatio_working_3-way'!Y107+4*PI())/3)</f>
        <v>-0.22398190313020544</v>
      </c>
      <c r="AI107" s="11">
        <f>'OddsRatio_working_3-way'!U107/(3*'OddsRatio_working_3-way'!X107^(1/3))*SIN(('OddsRatio_working_3-way'!Y107)/3)</f>
        <v>-5.031235868862062E-2</v>
      </c>
      <c r="AJ107" s="11">
        <f>'OddsRatio_working_3-way'!U107/(3*'OddsRatio_working_3-way'!X107^(1/3))*SIN(('OddsRatio_working_3-way'!Y107+2*PI())/3)</f>
        <v>-0.43826039488610735</v>
      </c>
      <c r="AK107" s="11">
        <f>'OddsRatio_working_3-way'!U107/(3*'OddsRatio_working_3-way'!X107^(1/3))*SIN(('OddsRatio_working_3-way'!Y107+4*PI())/3)</f>
        <v>0.48857275357472801</v>
      </c>
      <c r="AL107" s="11">
        <f>'OddsRatio_working_3-way'!Z107+'OddsRatio_working_3-way'!AF107</f>
        <v>1.0702147355154632</v>
      </c>
      <c r="AM107" s="11">
        <f>'OddsRatio_working_3-way'!AA107+'OddsRatio_working_3-way'!AG107</f>
        <v>-0.62225092925505165</v>
      </c>
      <c r="AN107" s="11">
        <f>'OddsRatio_working_3-way'!AB107+'OddsRatio_working_3-way'!AH107</f>
        <v>-0.44796380626041088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1.0702147355154632</v>
      </c>
      <c r="AS107" s="11">
        <f>IF(('OddsRatio_working_3-way'!X107=0),IF(Q107&gt;0,-Q107^(1/3),(-Q107)^(1/3)),'OddsRatio_working_3-way'!AM107-'OddsRatio_working_3-way'!R107/3)</f>
        <v>-0.62225092925505165</v>
      </c>
      <c r="AT107" s="11">
        <f>IF(('OddsRatio_working_3-way'!X107=0),IF(Q107&gt;0,-Q107^(1/3),(-Q107)^(1/3)),'OddsRatio_working_3-way'!AN107-'OddsRatio_working_3-way'!R107/3)</f>
        <v>-0.44796380626041088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2.2999999999999998</v>
      </c>
      <c r="B2" s="4">
        <f>IF('True_Odds_Calculator_3-way'!B3="","",'True_Odds_Calculator_3-way'!B3)</f>
        <v>3.7</v>
      </c>
      <c r="C2" s="4">
        <f>IF('True_Odds_Calculator_3-way'!C3="","",'True_Odds_Calculator_3-way'!C3)</f>
        <v>3.04</v>
      </c>
      <c r="D2" s="4">
        <f>IF(A2="","",((1/A2)+(1/B2)+(1/C2))-1)</f>
        <v>3.4000247386975158E-2</v>
      </c>
      <c r="E2" s="4">
        <f>IF(A2="","",(3*A2)/(3-($D2*A2)))</f>
        <v>2.3615584036221566</v>
      </c>
      <c r="F2" s="4">
        <f>IF(B2="","",(3*B2)/(3-($D2*B2)))</f>
        <v>3.8619454230608476</v>
      </c>
      <c r="G2" s="4">
        <f>IF(C2="","",(3*C2)/(3-($D2*C2)))</f>
        <v>3.1484762924739567</v>
      </c>
      <c r="I2" s="4">
        <f>IF(A2="","",D2+1)</f>
        <v>1.0340002473869752</v>
      </c>
    </row>
    <row r="3" spans="1:9" x14ac:dyDescent="0.2">
      <c r="A3" s="4">
        <f>IF('True_Odds_Calculator_3-way'!A4="","",'True_Odds_Calculator_3-way'!A4)</f>
        <v>1.79</v>
      </c>
      <c r="B3" s="4">
        <f>IF('True_Odds_Calculator_3-way'!B4="","",'True_Odds_Calculator_3-way'!B4)</f>
        <v>3.92</v>
      </c>
      <c r="C3" s="4">
        <f>IF('True_Odds_Calculator_3-way'!C4="","",'True_Odds_Calculator_3-way'!C4)</f>
        <v>4.51</v>
      </c>
      <c r="D3" s="4">
        <f t="shared" ref="D3:D66" si="0">IF(A3="","",((1/A3)+(1/B3)+(1/C3))-1)</f>
        <v>3.5490748715594433E-2</v>
      </c>
      <c r="E3" s="4">
        <f t="shared" ref="E3:E66" si="1">IF(A3="","",(3*A3)/(3-($D3*A3)))</f>
        <v>1.828725356484439</v>
      </c>
      <c r="F3" s="4">
        <f t="shared" ref="F3:F66" si="2">IF(B3="","",(3*B3)/(3-($D3*B3)))</f>
        <v>4.1106286712671452</v>
      </c>
      <c r="G3" s="4">
        <f t="shared" ref="G3:G66" si="3">IF(C3="","",(3*C3)/(3-($D3*C3)))</f>
        <v>4.7641906557386591</v>
      </c>
      <c r="I3" s="4">
        <f t="shared" ref="I3:I66" si="4">IF(A3="","",D3+1)</f>
        <v>1.0354907487155944</v>
      </c>
    </row>
    <row r="4" spans="1: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4.18</v>
      </c>
      <c r="C4" s="4">
        <f>IF('True_Odds_Calculator_3-way'!C5="","",'True_Odds_Calculator_3-way'!C5)</f>
        <v>7.24</v>
      </c>
      <c r="D4" s="4">
        <f t="shared" si="0"/>
        <v>3.960765235123076E-2</v>
      </c>
      <c r="E4" s="4">
        <f t="shared" si="1"/>
        <v>1.5407154751999874</v>
      </c>
      <c r="F4" s="4">
        <f t="shared" si="2"/>
        <v>4.4241543097492553</v>
      </c>
      <c r="G4" s="4">
        <f t="shared" si="3"/>
        <v>8.0051876063622824</v>
      </c>
      <c r="I4" s="4">
        <f t="shared" si="4"/>
        <v>1.0396076523512308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2.25</v>
      </c>
      <c r="B6" s="4">
        <f>IF('True_Odds_Calculator_3-way'!B6="","",'True_Odds_Calculator_3-way'!B6)</f>
        <v>3.35</v>
      </c>
      <c r="C6" s="4">
        <f>IF('True_Odds_Calculator_3-way'!C6="","",'True_Odds_Calculator_3-way'!C6)</f>
        <v>3.44</v>
      </c>
      <c r="D6" s="4">
        <f t="shared" si="0"/>
        <v>3.3649581549616281E-2</v>
      </c>
      <c r="E6" s="4">
        <f t="shared" si="1"/>
        <v>2.3082538316592234</v>
      </c>
      <c r="F6" s="4">
        <f t="shared" si="2"/>
        <v>3.4807920349032333</v>
      </c>
      <c r="G6" s="4">
        <f t="shared" si="3"/>
        <v>3.5780588776448945</v>
      </c>
      <c r="I6" s="4">
        <f t="shared" si="4"/>
        <v>1.0336495815496163</v>
      </c>
    </row>
    <row r="7" spans="1:9" x14ac:dyDescent="0.2">
      <c r="A7" s="4">
        <f>IF('True_Odds_Calculator_3-way'!A7="","",'True_Odds_Calculator_3-way'!A7)</f>
        <v>1.96</v>
      </c>
      <c r="B7" s="4">
        <f>IF('True_Odds_Calculator_3-way'!B7="","",'True_Odds_Calculator_3-way'!B7)</f>
        <v>3.54</v>
      </c>
      <c r="C7" s="4">
        <f>IF('True_Odds_Calculator_3-way'!C7="","",'True_Odds_Calculator_3-way'!C7)</f>
        <v>4.1100000000000003</v>
      </c>
      <c r="D7" s="4">
        <f t="shared" si="0"/>
        <v>3.5998959771957662E-2</v>
      </c>
      <c r="E7" s="4">
        <f t="shared" si="1"/>
        <v>2.0072081720771595</v>
      </c>
      <c r="F7" s="4">
        <f t="shared" si="2"/>
        <v>3.6970459750087121</v>
      </c>
      <c r="G7" s="4">
        <f t="shared" si="3"/>
        <v>4.3232147924989626</v>
      </c>
      <c r="I7" s="4">
        <f t="shared" si="4"/>
        <v>1.0359989597719577</v>
      </c>
    </row>
    <row r="8" spans="1:9" x14ac:dyDescent="0.2">
      <c r="A8" s="4">
        <f>IF('True_Odds_Calculator_3-way'!A8="","",'True_Odds_Calculator_3-way'!A8)</f>
        <v>2.7</v>
      </c>
      <c r="B8" s="4">
        <f>IF('True_Odds_Calculator_3-way'!B8="","",'True_Odds_Calculator_3-way'!B8)</f>
        <v>3.54</v>
      </c>
      <c r="C8" s="4">
        <f>IF('True_Odds_Calculator_3-way'!C8="","",'True_Odds_Calculator_3-way'!C8)</f>
        <v>2.63</v>
      </c>
      <c r="D8" s="4">
        <f t="shared" si="0"/>
        <v>3.3084382958714187E-2</v>
      </c>
      <c r="E8" s="4">
        <f t="shared" si="1"/>
        <v>2.7828623555017282</v>
      </c>
      <c r="F8" s="4">
        <f t="shared" si="2"/>
        <v>3.6838145426728293</v>
      </c>
      <c r="G8" s="4">
        <f t="shared" si="3"/>
        <v>2.7085589788789299</v>
      </c>
      <c r="I8" s="4">
        <f t="shared" si="4"/>
        <v>1.0330843829587142</v>
      </c>
    </row>
    <row r="9" spans="1:9" x14ac:dyDescent="0.2">
      <c r="A9" s="4">
        <f>IF('True_Odds_Calculator_3-way'!A9="","",'True_Odds_Calculator_3-way'!A9)</f>
        <v>1.98</v>
      </c>
      <c r="B9" s="4">
        <f>IF('True_Odds_Calculator_3-way'!B9="","",'True_Odds_Calculator_3-way'!B9)</f>
        <v>3.54</v>
      </c>
      <c r="C9" s="4">
        <f>IF('True_Odds_Calculator_3-way'!C9="","",'True_Odds_Calculator_3-way'!C9)</f>
        <v>4.03</v>
      </c>
      <c r="D9" s="4">
        <f t="shared" si="0"/>
        <v>3.5675338573096793E-2</v>
      </c>
      <c r="E9" s="4">
        <f t="shared" si="1"/>
        <v>2.0277447163347326</v>
      </c>
      <c r="F9" s="4">
        <f t="shared" si="2"/>
        <v>3.6955721285506677</v>
      </c>
      <c r="G9" s="4">
        <f t="shared" si="3"/>
        <v>4.2328547889107799</v>
      </c>
      <c r="I9" s="4">
        <f t="shared" si="4"/>
        <v>1.0356753385730968</v>
      </c>
    </row>
    <row r="10" spans="1:9" x14ac:dyDescent="0.2">
      <c r="A10" s="4">
        <f>IF('True_Odds_Calculator_3-way'!A10="","",'True_Odds_Calculator_3-way'!A10)</f>
        <v>2.86</v>
      </c>
      <c r="B10" s="4">
        <f>IF('True_Odds_Calculator_3-way'!B10="","",'True_Odds_Calculator_3-way'!B10)</f>
        <v>2.94</v>
      </c>
      <c r="C10" s="4">
        <f>IF('True_Odds_Calculator_3-way'!C10="","",'True_Odds_Calculator_3-way'!C10)</f>
        <v>2.83</v>
      </c>
      <c r="D10" s="4">
        <f t="shared" si="0"/>
        <v>4.3143294531482468E-2</v>
      </c>
      <c r="E10" s="4">
        <f t="shared" si="1"/>
        <v>2.9826773424820594</v>
      </c>
      <c r="F10" s="4">
        <f t="shared" si="2"/>
        <v>3.069792126966457</v>
      </c>
      <c r="G10" s="4">
        <f t="shared" si="3"/>
        <v>2.9500631690167509</v>
      </c>
      <c r="I10" s="4">
        <f t="shared" si="4"/>
        <v>1.0431432945314825</v>
      </c>
    </row>
    <row r="11" spans="1:9" x14ac:dyDescent="0.2">
      <c r="A11" s="4">
        <f>IF('True_Odds_Calculator_3-way'!A11="","",'True_Odds_Calculator_3-way'!A11)</f>
        <v>1.94</v>
      </c>
      <c r="B11" s="4">
        <f>IF('True_Odds_Calculator_3-way'!B11="","",'True_Odds_Calculator_3-way'!B11)</f>
        <v>3.48</v>
      </c>
      <c r="C11" s="4">
        <f>IF('True_Odds_Calculator_3-way'!C11="","",'True_Odds_Calculator_3-way'!C11)</f>
        <v>4.29</v>
      </c>
      <c r="D11" s="4">
        <f t="shared" si="0"/>
        <v>3.5920472465086783E-2</v>
      </c>
      <c r="E11" s="4">
        <f t="shared" si="1"/>
        <v>1.9861350821427672</v>
      </c>
      <c r="F11" s="4">
        <f t="shared" si="2"/>
        <v>3.6313084454305362</v>
      </c>
      <c r="G11" s="4">
        <f t="shared" si="3"/>
        <v>4.5222933675763732</v>
      </c>
      <c r="I11" s="4">
        <f t="shared" si="4"/>
        <v>1.0359204724650868</v>
      </c>
    </row>
    <row r="12" spans="1:9" x14ac:dyDescent="0.2">
      <c r="A12" s="4">
        <f>IF('True_Odds_Calculator_3-way'!A12="","",'True_Odds_Calculator_3-way'!A12)</f>
        <v>2.5</v>
      </c>
      <c r="B12" s="4">
        <f>IF('True_Odds_Calculator_3-way'!B12="","",'True_Odds_Calculator_3-way'!B12)</f>
        <v>3.3</v>
      </c>
      <c r="C12" s="4">
        <f>IF('True_Odds_Calculator_3-way'!C12="","",'True_Odds_Calculator_3-way'!C12)</f>
        <v>3.02</v>
      </c>
      <c r="D12" s="4">
        <f t="shared" si="0"/>
        <v>3.4156130844872568E-2</v>
      </c>
      <c r="E12" s="4">
        <f t="shared" si="1"/>
        <v>2.5732433642028436</v>
      </c>
      <c r="F12" s="4">
        <f t="shared" si="2"/>
        <v>3.4288270104133214</v>
      </c>
      <c r="G12" s="4">
        <f t="shared" si="3"/>
        <v>3.1275367170174486</v>
      </c>
      <c r="I12" s="4">
        <f t="shared" si="4"/>
        <v>1.0341561308448726</v>
      </c>
    </row>
    <row r="13" spans="1:9" x14ac:dyDescent="0.2">
      <c r="A13" s="4">
        <f>IF('True_Odds_Calculator_3-way'!A13="","",'True_Odds_Calculator_3-way'!A13)</f>
        <v>1.85</v>
      </c>
      <c r="B13" s="4">
        <f>IF('True_Odds_Calculator_3-way'!B13="","",'True_Odds_Calculator_3-way'!B13)</f>
        <v>3.64</v>
      </c>
      <c r="C13" s="4">
        <f>IF('True_Odds_Calculator_3-way'!C13="","",'True_Odds_Calculator_3-way'!C13)</f>
        <v>4.51</v>
      </c>
      <c r="D13" s="4">
        <f t="shared" si="0"/>
        <v>3.6995305287988112E-2</v>
      </c>
      <c r="E13" s="4">
        <f t="shared" si="1"/>
        <v>1.8931908230207433</v>
      </c>
      <c r="F13" s="4">
        <f t="shared" si="2"/>
        <v>3.8110699236288705</v>
      </c>
      <c r="G13" s="4">
        <f t="shared" si="3"/>
        <v>4.7756011497795408</v>
      </c>
      <c r="I13" s="4">
        <f t="shared" si="4"/>
        <v>1.0369953052879881</v>
      </c>
    </row>
    <row r="14" spans="1:9" x14ac:dyDescent="0.2">
      <c r="A14" s="4">
        <f>IF('True_Odds_Calculator_3-way'!A14="","",'True_Odds_Calculator_3-way'!A14)</f>
        <v>1.34</v>
      </c>
      <c r="B14" s="4">
        <f>IF('True_Odds_Calculator_3-way'!B14="","",'True_Odds_Calculator_3-way'!B14)</f>
        <v>5.03</v>
      </c>
      <c r="C14" s="4">
        <f>IF('True_Odds_Calculator_3-way'!C14="","",'True_Odds_Calculator_3-way'!C14)</f>
        <v>10.59</v>
      </c>
      <c r="D14" s="4">
        <f t="shared" si="0"/>
        <v>3.9504520100795304E-2</v>
      </c>
      <c r="E14" s="4">
        <f t="shared" si="1"/>
        <v>1.364069486669915</v>
      </c>
      <c r="F14" s="4">
        <f t="shared" si="2"/>
        <v>5.3867995833570008</v>
      </c>
      <c r="G14" s="4">
        <f t="shared" si="3"/>
        <v>12.306096989233495</v>
      </c>
      <c r="I14" s="4">
        <f t="shared" si="4"/>
        <v>1.0395045201007953</v>
      </c>
    </row>
    <row r="15" spans="1:9" x14ac:dyDescent="0.2">
      <c r="A15" s="4">
        <f>IF('True_Odds_Calculator_3-way'!A15="","",'True_Odds_Calculator_3-way'!A15)</f>
        <v>1.78</v>
      </c>
      <c r="B15" s="4">
        <f>IF('True_Odds_Calculator_3-way'!B15="","",'True_Odds_Calculator_3-way'!B15)</f>
        <v>3.6</v>
      </c>
      <c r="C15" s="4">
        <f>IF('True_Odds_Calculator_3-way'!C15="","",'True_Odds_Calculator_3-way'!C15)</f>
        <v>5.12</v>
      </c>
      <c r="D15" s="4">
        <f t="shared" si="0"/>
        <v>3.4888030586766483E-2</v>
      </c>
      <c r="E15" s="4">
        <f t="shared" si="1"/>
        <v>1.8176252637052881</v>
      </c>
      <c r="F15" s="4">
        <f t="shared" si="2"/>
        <v>3.757301833551177</v>
      </c>
      <c r="G15" s="4">
        <f t="shared" si="3"/>
        <v>5.4441573153031957</v>
      </c>
      <c r="I15" s="4">
        <f t="shared" si="4"/>
        <v>1.0348880305867665</v>
      </c>
    </row>
    <row r="16" spans="1:9" x14ac:dyDescent="0.2">
      <c r="A16" s="4">
        <f>IF('True_Odds_Calculator_3-way'!A16="","",'True_Odds_Calculator_3-way'!A16)</f>
        <v>2.4500000000000002</v>
      </c>
      <c r="B16" s="4">
        <f>IF('True_Odds_Calculator_3-way'!B16="","",'True_Odds_Calculator_3-way'!B16)</f>
        <v>3.74</v>
      </c>
      <c r="C16" s="4">
        <f>IF('True_Odds_Calculator_3-way'!C16="","",'True_Odds_Calculator_3-way'!C16)</f>
        <v>2.84</v>
      </c>
      <c r="D16" s="4">
        <f t="shared" si="0"/>
        <v>2.7655620506845446E-2</v>
      </c>
      <c r="E16" s="4">
        <f t="shared" si="1"/>
        <v>2.5066129139974418</v>
      </c>
      <c r="F16" s="4">
        <f t="shared" si="2"/>
        <v>3.8735496905874274</v>
      </c>
      <c r="G16" s="4">
        <f t="shared" si="3"/>
        <v>2.9163520029645875</v>
      </c>
      <c r="I16" s="4">
        <f t="shared" si="4"/>
        <v>1.0276556205068454</v>
      </c>
    </row>
    <row r="17" spans="1:9" x14ac:dyDescent="0.2">
      <c r="A17" s="4">
        <f>IF('True_Odds_Calculator_3-way'!A17="","",'True_Odds_Calculator_3-way'!A17)</f>
        <v>1.83</v>
      </c>
      <c r="B17" s="4">
        <f>IF('True_Odds_Calculator_3-way'!B17="","",'True_Odds_Calculator_3-way'!B17)</f>
        <v>4.1500000000000004</v>
      </c>
      <c r="C17" s="4">
        <f>IF('True_Odds_Calculator_3-way'!C17="","",'True_Odds_Calculator_3-way'!C17)</f>
        <v>4.13</v>
      </c>
      <c r="D17" s="4">
        <f t="shared" si="0"/>
        <v>2.9542693458707525E-2</v>
      </c>
      <c r="E17" s="4">
        <f t="shared" si="1"/>
        <v>1.8635837224140077</v>
      </c>
      <c r="F17" s="4">
        <f t="shared" si="2"/>
        <v>4.3268261010613607</v>
      </c>
      <c r="G17" s="4">
        <f t="shared" si="3"/>
        <v>4.3050899064528174</v>
      </c>
      <c r="I17" s="4">
        <f t="shared" si="4"/>
        <v>1.0295426934587075</v>
      </c>
    </row>
    <row r="18" spans="1:9" x14ac:dyDescent="0.2">
      <c r="A18" s="4">
        <f>IF('True_Odds_Calculator_3-way'!A18="","",'True_Odds_Calculator_3-way'!A18)</f>
        <v>1.64</v>
      </c>
      <c r="B18" s="4">
        <f>IF('True_Odds_Calculator_3-way'!B18="","",'True_Odds_Calculator_3-way'!B18)</f>
        <v>4.0199999999999996</v>
      </c>
      <c r="C18" s="4">
        <f>IF('True_Odds_Calculator_3-way'!C18="","",'True_Odds_Calculator_3-way'!C18)</f>
        <v>5.78</v>
      </c>
      <c r="D18" s="4">
        <f t="shared" si="0"/>
        <v>3.1522697089285678E-2</v>
      </c>
      <c r="E18" s="4">
        <f t="shared" si="1"/>
        <v>1.6687566958045346</v>
      </c>
      <c r="F18" s="4">
        <f t="shared" si="2"/>
        <v>4.1972955000193855</v>
      </c>
      <c r="G18" s="4">
        <f t="shared" si="3"/>
        <v>6.1537395549293166</v>
      </c>
      <c r="I18" s="4">
        <f t="shared" si="4"/>
        <v>1.0315226970892857</v>
      </c>
    </row>
    <row r="19" spans="1:9" x14ac:dyDescent="0.2">
      <c r="A19" s="4">
        <f>IF('True_Odds_Calculator_3-way'!A19="","",'True_Odds_Calculator_3-way'!A19)</f>
        <v>2.08</v>
      </c>
      <c r="B19" s="4">
        <f>IF('True_Odds_Calculator_3-way'!B19="","",'True_Odds_Calculator_3-way'!B19)</f>
        <v>3.41</v>
      </c>
      <c r="C19" s="4">
        <f>IF('True_Odds_Calculator_3-way'!C19="","",'True_Odds_Calculator_3-way'!C19)</f>
        <v>3.92</v>
      </c>
      <c r="D19" s="4">
        <f t="shared" si="0"/>
        <v>2.9126403550366664E-2</v>
      </c>
      <c r="E19" s="4">
        <f t="shared" si="1"/>
        <v>2.1228698850365024</v>
      </c>
      <c r="F19" s="4">
        <f t="shared" si="2"/>
        <v>3.5267605023995627</v>
      </c>
      <c r="G19" s="4">
        <f t="shared" si="3"/>
        <v>4.0750918871933246</v>
      </c>
      <c r="I19" s="4">
        <f t="shared" si="4"/>
        <v>1.0291264035503667</v>
      </c>
    </row>
    <row r="20" spans="1:9" x14ac:dyDescent="0.2">
      <c r="A20" s="4">
        <f>IF('True_Odds_Calculator_3-way'!A20="","",'True_Odds_Calculator_3-way'!A20)</f>
        <v>3.29</v>
      </c>
      <c r="B20" s="4">
        <f>IF('True_Odds_Calculator_3-way'!B20="","",'True_Odds_Calculator_3-way'!B20)</f>
        <v>3.53</v>
      </c>
      <c r="C20" s="4">
        <f>IF('True_Odds_Calculator_3-way'!C20="","",'True_Odds_Calculator_3-way'!C20)</f>
        <v>2.27</v>
      </c>
      <c r="D20" s="4">
        <f t="shared" si="0"/>
        <v>2.7766121122558385E-2</v>
      </c>
      <c r="E20" s="4">
        <f t="shared" si="1"/>
        <v>3.3933274293173139</v>
      </c>
      <c r="F20" s="4">
        <f t="shared" si="2"/>
        <v>3.6492255604568635</v>
      </c>
      <c r="G20" s="4">
        <f t="shared" si="3"/>
        <v>2.3187155134176956</v>
      </c>
      <c r="I20" s="4">
        <f t="shared" si="4"/>
        <v>1.0277661211225584</v>
      </c>
    </row>
    <row r="21" spans="1:9" x14ac:dyDescent="0.2">
      <c r="A21" s="4">
        <f>IF('True_Odds_Calculator_3-way'!A21="","",'True_Odds_Calculator_3-way'!A21)</f>
        <v>2.42</v>
      </c>
      <c r="B21" s="4">
        <f>IF('True_Odds_Calculator_3-way'!B21="","",'True_Odds_Calculator_3-way'!B21)</f>
        <v>3.02</v>
      </c>
      <c r="C21" s="4">
        <f>IF('True_Odds_Calculator_3-way'!C21="","",'True_Odds_Calculator_3-way'!C21)</f>
        <v>3.53</v>
      </c>
      <c r="D21" s="4">
        <f t="shared" si="0"/>
        <v>2.7635087290607263E-2</v>
      </c>
      <c r="E21" s="4">
        <f t="shared" si="1"/>
        <v>2.4751774065769987</v>
      </c>
      <c r="F21" s="4">
        <f t="shared" si="2"/>
        <v>3.1064184527365444</v>
      </c>
      <c r="G21" s="4">
        <f t="shared" si="3"/>
        <v>3.6486440006464185</v>
      </c>
      <c r="I21" s="4">
        <f t="shared" si="4"/>
        <v>1.0276350872906073</v>
      </c>
    </row>
    <row r="22" spans="1:9" x14ac:dyDescent="0.2">
      <c r="A22" s="4">
        <f>IF('True_Odds_Calculator_3-way'!A22="","",'True_Odds_Calculator_3-way'!A22)</f>
        <v>2.42</v>
      </c>
      <c r="B22" s="4">
        <f>IF('True_Odds_Calculator_3-way'!B22="","",'True_Odds_Calculator_3-way'!B22)</f>
        <v>3.61</v>
      </c>
      <c r="C22" s="4">
        <f>IF('True_Odds_Calculator_3-way'!C22="","",'True_Odds_Calculator_3-way'!C22)</f>
        <v>2.91</v>
      </c>
      <c r="D22" s="4">
        <f t="shared" si="0"/>
        <v>3.3874062429024132E-2</v>
      </c>
      <c r="E22" s="4">
        <f t="shared" si="1"/>
        <v>2.4879843643968242</v>
      </c>
      <c r="F22" s="4">
        <f t="shared" si="2"/>
        <v>3.7634030385322963</v>
      </c>
      <c r="G22" s="4">
        <f t="shared" si="3"/>
        <v>3.008864799848443</v>
      </c>
      <c r="I22" s="4">
        <f t="shared" si="4"/>
        <v>1.0338740624290241</v>
      </c>
    </row>
    <row r="23" spans="1:9" x14ac:dyDescent="0.2">
      <c r="A23" s="4">
        <f>IF('True_Odds_Calculator_3-way'!A23="","",'True_Odds_Calculator_3-way'!A23)</f>
        <v>2.8</v>
      </c>
      <c r="B23" s="4">
        <f>IF('True_Odds_Calculator_3-way'!B23="","",'True_Odds_Calculator_3-way'!B23)</f>
        <v>3.66</v>
      </c>
      <c r="C23" s="4">
        <f>IF('True_Odds_Calculator_3-way'!C23="","",'True_Odds_Calculator_3-way'!C23)</f>
        <v>2.52</v>
      </c>
      <c r="D23" s="4">
        <f t="shared" si="0"/>
        <v>2.7192297684100808E-2</v>
      </c>
      <c r="E23" s="4">
        <f t="shared" si="1"/>
        <v>2.8729130326439067</v>
      </c>
      <c r="F23" s="4">
        <f t="shared" si="2"/>
        <v>3.7855852897717939</v>
      </c>
      <c r="G23" s="4">
        <f t="shared" si="3"/>
        <v>2.5789061626216307</v>
      </c>
      <c r="I23" s="4">
        <f t="shared" si="4"/>
        <v>1.0271922976841008</v>
      </c>
    </row>
    <row r="24" spans="1:9" x14ac:dyDescent="0.2">
      <c r="A24" s="4">
        <f>IF('True_Odds_Calculator_3-way'!A24="","",'True_Odds_Calculator_3-way'!A24)</f>
        <v>1.88</v>
      </c>
      <c r="B24" s="4">
        <f>IF('True_Odds_Calculator_3-way'!B24="","",'True_Odds_Calculator_3-way'!B24)</f>
        <v>3.79</v>
      </c>
      <c r="C24" s="4">
        <f>IF('True_Odds_Calculator_3-way'!C24="","",'True_Odds_Calculator_3-way'!C24)</f>
        <v>4.25</v>
      </c>
      <c r="D24" s="4">
        <f t="shared" si="0"/>
        <v>3.1061254008143413E-2</v>
      </c>
      <c r="E24" s="4">
        <f t="shared" si="1"/>
        <v>1.9173207490624056</v>
      </c>
      <c r="F24" s="4">
        <f t="shared" si="2"/>
        <v>3.9447966512371146</v>
      </c>
      <c r="G24" s="4">
        <f t="shared" si="3"/>
        <v>4.4456227061414237</v>
      </c>
      <c r="I24" s="4">
        <f t="shared" si="4"/>
        <v>1.0310612540081434</v>
      </c>
    </row>
    <row r="25" spans="1:9" x14ac:dyDescent="0.2">
      <c r="A25" s="4">
        <f>IF('True_Odds_Calculator_3-way'!A25="","",'True_Odds_Calculator_3-way'!A25)</f>
        <v>2.08</v>
      </c>
      <c r="B25" s="4">
        <f>IF('True_Odds_Calculator_3-way'!B25="","",'True_Odds_Calculator_3-way'!B25)</f>
        <v>3.66</v>
      </c>
      <c r="C25" s="4">
        <f>IF('True_Odds_Calculator_3-way'!C25="","",'True_Odds_Calculator_3-way'!C25)</f>
        <v>3.65</v>
      </c>
      <c r="D25" s="4">
        <f t="shared" si="0"/>
        <v>2.7965877224803704E-2</v>
      </c>
      <c r="E25" s="4">
        <f t="shared" si="1"/>
        <v>2.1211279819399125</v>
      </c>
      <c r="F25" s="4">
        <f t="shared" si="2"/>
        <v>3.7892842012244232</v>
      </c>
      <c r="G25" s="4">
        <f t="shared" si="3"/>
        <v>3.7785662870580721</v>
      </c>
      <c r="I25" s="4">
        <f t="shared" si="4"/>
        <v>1.0279658772248037</v>
      </c>
    </row>
    <row r="26" spans="1:9" x14ac:dyDescent="0.2">
      <c r="A26" s="4">
        <f>IF('True_Odds_Calculator_3-way'!A26="","",'True_Odds_Calculator_3-way'!A26)</f>
        <v>2.92</v>
      </c>
      <c r="B26" s="4">
        <f>IF('True_Odds_Calculator_3-way'!B26="","",'True_Odds_Calculator_3-way'!B26)</f>
        <v>3.94</v>
      </c>
      <c r="C26" s="4">
        <f>IF('True_Odds_Calculator_3-way'!C26="","",'True_Odds_Calculator_3-way'!C26)</f>
        <v>2.3199999999999998</v>
      </c>
      <c r="D26" s="4">
        <f t="shared" si="0"/>
        <v>2.7307342782262989E-2</v>
      </c>
      <c r="E26" s="4">
        <f t="shared" si="1"/>
        <v>2.9997302717781564</v>
      </c>
      <c r="F26" s="4">
        <f t="shared" si="2"/>
        <v>4.0865588913041</v>
      </c>
      <c r="G26" s="4">
        <f t="shared" si="3"/>
        <v>2.3700499527371708</v>
      </c>
      <c r="I26" s="4">
        <f t="shared" si="4"/>
        <v>1.027307342782263</v>
      </c>
    </row>
    <row r="27" spans="1:9" x14ac:dyDescent="0.2">
      <c r="A27" s="4">
        <f>IF('True_Odds_Calculator_3-way'!A27="","",'True_Odds_Calculator_3-way'!A27)</f>
        <v>2.99</v>
      </c>
      <c r="B27" s="4">
        <f>IF('True_Odds_Calculator_3-way'!B27="","",'True_Odds_Calculator_3-way'!B27)</f>
        <v>3.49</v>
      </c>
      <c r="C27" s="4">
        <f>IF('True_Odds_Calculator_3-way'!C27="","",'True_Odds_Calculator_3-way'!C27)</f>
        <v>2.4300000000000002</v>
      </c>
      <c r="D27" s="4">
        <f t="shared" si="0"/>
        <v>3.2503745569371301E-2</v>
      </c>
      <c r="E27" s="4">
        <f t="shared" si="1"/>
        <v>3.0901051929992547</v>
      </c>
      <c r="F27" s="4">
        <f t="shared" si="2"/>
        <v>3.6271523914225856</v>
      </c>
      <c r="G27" s="4">
        <f t="shared" si="3"/>
        <v>2.495707060111001</v>
      </c>
      <c r="I27" s="4">
        <f t="shared" si="4"/>
        <v>1.0325037455693713</v>
      </c>
    </row>
    <row r="28" spans="1:9" x14ac:dyDescent="0.2">
      <c r="A28" s="4">
        <f>IF('True_Odds_Calculator_3-way'!A28="","",'True_Odds_Calculator_3-way'!A28)</f>
        <v>2.2400000000000002</v>
      </c>
      <c r="B28" s="4">
        <f>IF('True_Odds_Calculator_3-way'!B28="","",'True_Odds_Calculator_3-way'!B28)</f>
        <v>3.39</v>
      </c>
      <c r="C28" s="4">
        <f>IF('True_Odds_Calculator_3-way'!C28="","",'True_Odds_Calculator_3-way'!C28)</f>
        <v>3.43</v>
      </c>
      <c r="D28" s="4">
        <f t="shared" si="0"/>
        <v>3.2959011670407712E-2</v>
      </c>
      <c r="E28" s="4">
        <f t="shared" si="1"/>
        <v>2.2965158669679702</v>
      </c>
      <c r="F28" s="4">
        <f t="shared" si="2"/>
        <v>3.5211402312309392</v>
      </c>
      <c r="G28" s="4">
        <f t="shared" si="3"/>
        <v>3.5643145524375401</v>
      </c>
      <c r="I28" s="4">
        <f t="shared" si="4"/>
        <v>1.0329590116704077</v>
      </c>
    </row>
    <row r="29" spans="1:9" x14ac:dyDescent="0.2">
      <c r="A29" s="4">
        <f>IF('True_Odds_Calculator_3-way'!A29="","",'True_Odds_Calculator_3-way'!A29)</f>
        <v>1.22</v>
      </c>
      <c r="B29" s="4">
        <f>IF('True_Odds_Calculator_3-way'!B29="","",'True_Odds_Calculator_3-way'!B29)</f>
        <v>6.68</v>
      </c>
      <c r="C29" s="4">
        <f>IF('True_Odds_Calculator_3-way'!C29="","",'True_Odds_Calculator_3-way'!C29)</f>
        <v>14.22</v>
      </c>
      <c r="D29" s="4">
        <f t="shared" si="0"/>
        <v>3.9696217994943162E-2</v>
      </c>
      <c r="E29" s="4">
        <f t="shared" si="1"/>
        <v>1.2400177663317626</v>
      </c>
      <c r="F29" s="4">
        <f t="shared" si="2"/>
        <v>7.3276969298625723</v>
      </c>
      <c r="G29" s="4">
        <f t="shared" si="3"/>
        <v>17.515768234918564</v>
      </c>
      <c r="I29" s="4">
        <f t="shared" si="4"/>
        <v>1.0396962179949432</v>
      </c>
    </row>
    <row r="30" spans="1:9" x14ac:dyDescent="0.2">
      <c r="A30" s="4">
        <f>IF('True_Odds_Calculator_3-way'!A30="","",'True_Odds_Calculator_3-way'!A30)</f>
        <v>2.42</v>
      </c>
      <c r="B30" s="4">
        <f>IF('True_Odds_Calculator_3-way'!B30="","",'True_Odds_Calculator_3-way'!B30)</f>
        <v>2.87</v>
      </c>
      <c r="C30" s="4">
        <f>IF('True_Odds_Calculator_3-way'!C30="","",'True_Odds_Calculator_3-way'!C30)</f>
        <v>3.53</v>
      </c>
      <c r="D30" s="4">
        <f t="shared" si="0"/>
        <v>4.4941315225166534E-2</v>
      </c>
      <c r="E30" s="4">
        <f t="shared" si="1"/>
        <v>2.5110315763685676</v>
      </c>
      <c r="F30" s="4">
        <f t="shared" si="2"/>
        <v>2.9989358215592108</v>
      </c>
      <c r="G30" s="4">
        <f t="shared" si="3"/>
        <v>3.7270921654320515</v>
      </c>
      <c r="I30" s="4">
        <f t="shared" si="4"/>
        <v>1.0449413152251665</v>
      </c>
    </row>
    <row r="31" spans="1:9" x14ac:dyDescent="0.2">
      <c r="A31" s="4">
        <f>IF('True_Odds_Calculator_3-way'!A31="","",'True_Odds_Calculator_3-way'!A31)</f>
        <v>2.13</v>
      </c>
      <c r="B31" s="4">
        <f>IF('True_Odds_Calculator_3-way'!B31="","",'True_Odds_Calculator_3-way'!B31)</f>
        <v>3.12</v>
      </c>
      <c r="C31" s="4">
        <f>IF('True_Odds_Calculator_3-way'!C31="","",'True_Odds_Calculator_3-way'!C31)</f>
        <v>3.93</v>
      </c>
      <c r="D31" s="4">
        <f t="shared" si="0"/>
        <v>4.4449314796589201E-2</v>
      </c>
      <c r="E31" s="4">
        <f t="shared" si="1"/>
        <v>2.1994112493216633</v>
      </c>
      <c r="F31" s="4">
        <f t="shared" si="2"/>
        <v>3.2712196089748211</v>
      </c>
      <c r="G31" s="4">
        <f t="shared" si="3"/>
        <v>4.1729872131883043</v>
      </c>
      <c r="I31" s="4">
        <f t="shared" si="4"/>
        <v>1.0444493147965892</v>
      </c>
    </row>
    <row r="32" spans="1:9" x14ac:dyDescent="0.2">
      <c r="A32" s="4">
        <f>IF('True_Odds_Calculator_3-way'!A32="","",'True_Odds_Calculator_3-way'!A32)</f>
        <v>3.02</v>
      </c>
      <c r="B32" s="4">
        <f>IF('True_Odds_Calculator_3-way'!B32="","",'True_Odds_Calculator_3-way'!B32)</f>
        <v>3.55</v>
      </c>
      <c r="C32" s="4">
        <f>IF('True_Odds_Calculator_3-way'!C32="","",'True_Odds_Calculator_3-way'!C32)</f>
        <v>2.38</v>
      </c>
      <c r="D32" s="4">
        <f t="shared" si="0"/>
        <v>3.298403588653076E-2</v>
      </c>
      <c r="E32" s="4">
        <f t="shared" si="1"/>
        <v>3.1237197709237727</v>
      </c>
      <c r="F32" s="4">
        <f t="shared" si="2"/>
        <v>3.694188265340101</v>
      </c>
      <c r="G32" s="4">
        <f t="shared" si="3"/>
        <v>2.4439517032774418</v>
      </c>
      <c r="I32" s="4">
        <f t="shared" si="4"/>
        <v>1.0329840358865308</v>
      </c>
    </row>
    <row r="33" spans="1:9" x14ac:dyDescent="0.2">
      <c r="A33" s="4">
        <f>IF('True_Odds_Calculator_3-way'!A33="","",'True_Odds_Calculator_3-way'!A33)</f>
        <v>3.12</v>
      </c>
      <c r="B33" s="4">
        <f>IF('True_Odds_Calculator_3-way'!B33="","",'True_Odds_Calculator_3-way'!B33)</f>
        <v>3.46</v>
      </c>
      <c r="C33" s="4">
        <f>IF('True_Odds_Calculator_3-way'!C33="","",'True_Odds_Calculator_3-way'!C33)</f>
        <v>2.36</v>
      </c>
      <c r="D33" s="4">
        <f t="shared" si="0"/>
        <v>3.3258975112604894E-2</v>
      </c>
      <c r="E33" s="4">
        <f t="shared" si="1"/>
        <v>3.2317853015915108</v>
      </c>
      <c r="F33" s="4">
        <f t="shared" si="2"/>
        <v>3.5980151275720407</v>
      </c>
      <c r="G33" s="4">
        <f t="shared" si="3"/>
        <v>2.4234053152943824</v>
      </c>
      <c r="I33" s="4">
        <f t="shared" si="4"/>
        <v>1.0332589751126049</v>
      </c>
    </row>
    <row r="34" spans="1:9" x14ac:dyDescent="0.2">
      <c r="A34" s="4">
        <f>IF('True_Odds_Calculator_3-way'!A34="","",'True_Odds_Calculator_3-way'!A34)</f>
        <v>2.68</v>
      </c>
      <c r="B34" s="4">
        <f>IF('True_Odds_Calculator_3-way'!B34="","",'True_Odds_Calculator_3-way'!B34)</f>
        <v>3.58</v>
      </c>
      <c r="C34" s="4">
        <f>IF('True_Odds_Calculator_3-way'!C34="","",'True_Odds_Calculator_3-way'!C34)</f>
        <v>2.62</v>
      </c>
      <c r="D34" s="4">
        <f t="shared" si="0"/>
        <v>3.4143326609733515E-2</v>
      </c>
      <c r="E34" s="4">
        <f t="shared" si="1"/>
        <v>2.7643154120770688</v>
      </c>
      <c r="F34" s="4">
        <f t="shared" si="2"/>
        <v>3.7320604509592146</v>
      </c>
      <c r="G34" s="4">
        <f t="shared" si="3"/>
        <v>2.7005256378816802</v>
      </c>
      <c r="I34" s="4">
        <f t="shared" si="4"/>
        <v>1.0341433266097335</v>
      </c>
    </row>
    <row r="35" spans="1:9" x14ac:dyDescent="0.2">
      <c r="A35" s="4">
        <f>IF('True_Odds_Calculator_3-way'!A35="","",'True_Odds_Calculator_3-way'!A35)</f>
        <v>1.45</v>
      </c>
      <c r="B35" s="4">
        <f>IF('True_Odds_Calculator_3-way'!B35="","",'True_Odds_Calculator_3-way'!B35)</f>
        <v>4.9400000000000004</v>
      </c>
      <c r="C35" s="4">
        <f>IF('True_Odds_Calculator_3-way'!C35="","",'True_Odds_Calculator_3-way'!C35)</f>
        <v>6.8</v>
      </c>
      <c r="D35" s="4">
        <f t="shared" si="0"/>
        <v>3.914314574077582E-2</v>
      </c>
      <c r="E35" s="4">
        <f t="shared" si="1"/>
        <v>1.4779618365237375</v>
      </c>
      <c r="F35" s="4">
        <f t="shared" si="2"/>
        <v>5.2803486380423088</v>
      </c>
      <c r="G35" s="4">
        <f t="shared" si="3"/>
        <v>7.4620679794100839</v>
      </c>
      <c r="I35" s="4">
        <f t="shared" si="4"/>
        <v>1.0391431457407758</v>
      </c>
    </row>
    <row r="36" spans="1:9" x14ac:dyDescent="0.2">
      <c r="A36" s="4">
        <f>IF('True_Odds_Calculator_3-way'!A36="","",'True_Odds_Calculator_3-way'!A36)</f>
        <v>2.0099999999999998</v>
      </c>
      <c r="B36" s="4">
        <f>IF('True_Odds_Calculator_3-way'!B36="","",'True_Odds_Calculator_3-way'!B36)</f>
        <v>3.84</v>
      </c>
      <c r="C36" s="4">
        <f>IF('True_Odds_Calculator_3-way'!C36="","",'True_Odds_Calculator_3-way'!C36)</f>
        <v>3.62</v>
      </c>
      <c r="D36" s="4">
        <f t="shared" si="0"/>
        <v>3.4172198400263865E-2</v>
      </c>
      <c r="E36" s="4">
        <f t="shared" si="1"/>
        <v>2.0570980264657495</v>
      </c>
      <c r="F36" s="4">
        <f t="shared" si="2"/>
        <v>4.0156460191643033</v>
      </c>
      <c r="G36" s="4">
        <f t="shared" si="3"/>
        <v>3.7756884468069236</v>
      </c>
      <c r="I36" s="4">
        <f t="shared" si="4"/>
        <v>1.0341721984002639</v>
      </c>
    </row>
    <row r="37" spans="1:9" x14ac:dyDescent="0.2">
      <c r="A37" s="4">
        <f>IF('True_Odds_Calculator_3-way'!A37="","",'True_Odds_Calculator_3-way'!A37)</f>
        <v>2.74</v>
      </c>
      <c r="B37" s="4">
        <f>IF('True_Odds_Calculator_3-way'!B37="","",'True_Odds_Calculator_3-way'!B37)</f>
        <v>3.11</v>
      </c>
      <c r="C37" s="4">
        <f>IF('True_Odds_Calculator_3-way'!C37="","",'True_Odds_Calculator_3-way'!C37)</f>
        <v>2.8</v>
      </c>
      <c r="D37" s="4">
        <f t="shared" si="0"/>
        <v>4.3649769152620754E-2</v>
      </c>
      <c r="E37" s="4">
        <f t="shared" si="1"/>
        <v>2.853770673760053</v>
      </c>
      <c r="F37" s="4">
        <f t="shared" si="2"/>
        <v>3.2573981138154555</v>
      </c>
      <c r="G37" s="4">
        <f t="shared" si="3"/>
        <v>2.9189160093170732</v>
      </c>
      <c r="I37" s="4">
        <f t="shared" si="4"/>
        <v>1.0436497691526208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IF('True_Odds_Calculator_3-way'!A38="","",'True_Odds_Calculator_3-way'!A38)</f>
        <v>4.57</v>
      </c>
      <c r="B40" s="4">
        <f>IF('True_Odds_Calculator_3-way'!B38="","",'True_Odds_Calculator_3-way'!B38)</f>
        <v>3.28</v>
      </c>
      <c r="C40" s="4">
        <f>IF('True_Odds_Calculator_3-way'!C38="","",'True_Odds_Calculator_3-way'!C38)</f>
        <v>1.91</v>
      </c>
      <c r="D40" s="4">
        <f t="shared" si="0"/>
        <v>4.7256638948554031E-2</v>
      </c>
      <c r="E40" s="4">
        <f t="shared" si="1"/>
        <v>4.9245032347107198</v>
      </c>
      <c r="F40" s="4">
        <f t="shared" si="2"/>
        <v>3.4587016315619583</v>
      </c>
      <c r="G40" s="4">
        <f t="shared" si="3"/>
        <v>1.9692482336002912</v>
      </c>
      <c r="I40" s="4">
        <f t="shared" si="4"/>
        <v>1.047256638948554</v>
      </c>
    </row>
    <row r="41" spans="1:9" x14ac:dyDescent="0.2">
      <c r="A41" s="4">
        <f>IF('True_Odds_Calculator_3-way'!A39="","",'True_Odds_Calculator_3-way'!A39)</f>
        <v>1.33</v>
      </c>
      <c r="B41" s="4">
        <f>IF('True_Odds_Calculator_3-way'!B39="","",'True_Odds_Calculator_3-way'!B39)</f>
        <v>4.71</v>
      </c>
      <c r="C41" s="4">
        <f>IF('True_Odds_Calculator_3-way'!C39="","",'True_Odds_Calculator_3-way'!C39)</f>
        <v>11.63</v>
      </c>
      <c r="D41" s="4">
        <f t="shared" si="0"/>
        <v>5.01784470870974E-2</v>
      </c>
      <c r="E41" s="4">
        <f t="shared" si="1"/>
        <v>1.3602600432276817</v>
      </c>
      <c r="F41" s="4">
        <f t="shared" si="2"/>
        <v>5.1127861182961754</v>
      </c>
      <c r="G41" s="4">
        <f t="shared" si="3"/>
        <v>14.438687277159218</v>
      </c>
      <c r="I41" s="4">
        <f t="shared" si="4"/>
        <v>1.0501784470870974</v>
      </c>
    </row>
    <row r="42" spans="1:9" x14ac:dyDescent="0.2">
      <c r="A42" s="4">
        <f>IF('True_Odds_Calculator_3-way'!A40="","",'True_Odds_Calculator_3-way'!A40)</f>
        <v>5.41</v>
      </c>
      <c r="B42" s="4">
        <f>IF('True_Odds_Calculator_3-way'!B40="","",'True_Odds_Calculator_3-way'!B40)</f>
        <v>3.64</v>
      </c>
      <c r="C42" s="4">
        <f>IF('True_Odds_Calculator_3-way'!C40="","",'True_Odds_Calculator_3-way'!C40)</f>
        <v>1.69</v>
      </c>
      <c r="D42" s="4">
        <f t="shared" si="0"/>
        <v>5.1284134605618981E-2</v>
      </c>
      <c r="E42" s="4">
        <f t="shared" si="1"/>
        <v>5.9613168238749612</v>
      </c>
      <c r="F42" s="4">
        <f t="shared" si="2"/>
        <v>3.8815270502756474</v>
      </c>
      <c r="G42" s="4">
        <f t="shared" si="3"/>
        <v>1.7402767026986852</v>
      </c>
      <c r="I42" s="4">
        <f t="shared" si="4"/>
        <v>1.051284134605619</v>
      </c>
    </row>
    <row r="43" spans="1:9" x14ac:dyDescent="0.2">
      <c r="A43" s="4">
        <f>IF('True_Odds_Calculator_3-way'!A41="","",'True_Odds_Calculator_3-way'!A41)</f>
        <v>1.68</v>
      </c>
      <c r="B43" s="4">
        <f>IF('True_Odds_Calculator_3-way'!B41="","",'True_Odds_Calculator_3-way'!B41)</f>
        <v>3.85</v>
      </c>
      <c r="C43" s="4">
        <f>IF('True_Odds_Calculator_3-way'!C41="","",'True_Odds_Calculator_3-way'!C41)</f>
        <v>5.16</v>
      </c>
      <c r="D43" s="4">
        <f t="shared" si="0"/>
        <v>4.8776804590757949E-2</v>
      </c>
      <c r="E43" s="4">
        <f t="shared" si="1"/>
        <v>1.7271778821074595</v>
      </c>
      <c r="F43" s="4">
        <f t="shared" si="2"/>
        <v>4.1070911722141812</v>
      </c>
      <c r="G43" s="4">
        <f t="shared" si="3"/>
        <v>5.6325489084207527</v>
      </c>
      <c r="I43" s="4">
        <f t="shared" si="4"/>
        <v>1.0487768045907579</v>
      </c>
    </row>
    <row r="44" spans="1:9" x14ac:dyDescent="0.2">
      <c r="A44" s="4">
        <f>IF('True_Odds_Calculator_3-way'!A42="","",'True_Odds_Calculator_3-way'!A42)</f>
        <v>2.67</v>
      </c>
      <c r="B44" s="4">
        <f>IF('True_Odds_Calculator_3-way'!B42="","",'True_Odds_Calculator_3-way'!B42)</f>
        <v>3.72</v>
      </c>
      <c r="C44" s="4">
        <f>IF('True_Odds_Calculator_3-way'!C42="","",'True_Odds_Calculator_3-way'!C42)</f>
        <v>2.6</v>
      </c>
      <c r="D44" s="4">
        <f t="shared" si="0"/>
        <v>2.7964424122452369E-2</v>
      </c>
      <c r="E44" s="4">
        <f t="shared" si="1"/>
        <v>2.738147950225208</v>
      </c>
      <c r="F44" s="4">
        <f t="shared" si="2"/>
        <v>3.8536279636129218</v>
      </c>
      <c r="G44" s="4">
        <f t="shared" si="3"/>
        <v>2.6645782774503495</v>
      </c>
      <c r="I44" s="4">
        <f t="shared" si="4"/>
        <v>1.0279644241224524</v>
      </c>
    </row>
    <row r="45" spans="1:9" x14ac:dyDescent="0.2">
      <c r="A45" s="4">
        <f>IF('True_Odds_Calculator_3-way'!A43="","",'True_Odds_Calculator_3-way'!A43)</f>
        <v>1.69</v>
      </c>
      <c r="B45" s="4">
        <f>IF('True_Odds_Calculator_3-way'!B43="","",'True_Odds_Calculator_3-way'!B43)</f>
        <v>4.38</v>
      </c>
      <c r="C45" s="4">
        <f>IF('True_Odds_Calculator_3-way'!C43="","",'True_Odds_Calculator_3-way'!C43)</f>
        <v>4.7300000000000004</v>
      </c>
      <c r="D45" s="4">
        <f t="shared" si="0"/>
        <v>3.1442969100723861E-2</v>
      </c>
      <c r="E45" s="4">
        <f t="shared" si="1"/>
        <v>1.720474546441316</v>
      </c>
      <c r="F45" s="4">
        <f t="shared" si="2"/>
        <v>4.5907461672329353</v>
      </c>
      <c r="G45" s="4">
        <f t="shared" si="3"/>
        <v>4.9767213662504348</v>
      </c>
      <c r="I45" s="4">
        <f t="shared" si="4"/>
        <v>1.0314429691007239</v>
      </c>
    </row>
    <row r="46" spans="1:9" x14ac:dyDescent="0.2">
      <c r="A46" s="4">
        <f>IF('True_Odds_Calculator_3-way'!A44="","",'True_Odds_Calculator_3-way'!A44)</f>
        <v>1.92</v>
      </c>
      <c r="B46" s="4">
        <f>IF('True_Odds_Calculator_3-way'!B44="","",'True_Odds_Calculator_3-way'!B44)</f>
        <v>3.97</v>
      </c>
      <c r="C46" s="4">
        <f>IF('True_Odds_Calculator_3-way'!C44="","",'True_Odds_Calculator_3-way'!C44)</f>
        <v>3.91</v>
      </c>
      <c r="D46" s="4">
        <f t="shared" si="0"/>
        <v>2.8476977802401215E-2</v>
      </c>
      <c r="E46" s="4">
        <f t="shared" si="1"/>
        <v>1.9556420970151305</v>
      </c>
      <c r="F46" s="4">
        <f t="shared" si="2"/>
        <v>4.1254662738932204</v>
      </c>
      <c r="G46" s="4">
        <f t="shared" si="3"/>
        <v>4.0607133533807325</v>
      </c>
      <c r="I46" s="4">
        <f t="shared" si="4"/>
        <v>1.0284769778024012</v>
      </c>
    </row>
    <row r="47" spans="1:9" x14ac:dyDescent="0.2">
      <c r="A47" s="4">
        <f>IF('True_Odds_Calculator_3-way'!A45="","",'True_Odds_Calculator_3-way'!A45)</f>
        <v>1.1599999999999999</v>
      </c>
      <c r="B47" s="4">
        <f>IF('True_Odds_Calculator_3-way'!B45="","",'True_Odds_Calculator_3-way'!B45)</f>
        <v>7.81</v>
      </c>
      <c r="C47" s="4">
        <f>IF('True_Odds_Calculator_3-way'!C45="","",'True_Odds_Calculator_3-way'!C45)</f>
        <v>20.87</v>
      </c>
      <c r="D47" s="4">
        <f t="shared" si="0"/>
        <v>3.8025607052211585E-2</v>
      </c>
      <c r="E47" s="4">
        <f t="shared" si="1"/>
        <v>1.1773102692348976</v>
      </c>
      <c r="F47" s="4">
        <f t="shared" si="2"/>
        <v>8.6680823385181753</v>
      </c>
      <c r="G47" s="4">
        <f t="shared" si="3"/>
        <v>28.376469196892412</v>
      </c>
      <c r="I47" s="4">
        <f t="shared" si="4"/>
        <v>1.0380256070522116</v>
      </c>
    </row>
    <row r="48" spans="1:9" x14ac:dyDescent="0.2">
      <c r="A48" s="4">
        <f>IF('True_Odds_Calculator_3-way'!A46="","",'True_Odds_Calculator_3-way'!A46)</f>
        <v>1.78</v>
      </c>
      <c r="B48" s="4">
        <f>IF('True_Odds_Calculator_3-way'!B46="","",'True_Odds_Calculator_3-way'!B46)</f>
        <v>3.89</v>
      </c>
      <c r="C48" s="4">
        <f>IF('True_Odds_Calculator_3-way'!C46="","",'True_Odds_Calculator_3-way'!C46)</f>
        <v>4.71</v>
      </c>
      <c r="D48" s="4">
        <f t="shared" si="0"/>
        <v>3.1181386602427308E-2</v>
      </c>
      <c r="E48" s="4">
        <f t="shared" si="1"/>
        <v>1.8135524542518864</v>
      </c>
      <c r="F48" s="4">
        <f t="shared" si="2"/>
        <v>4.0539070198399125</v>
      </c>
      <c r="G48" s="4">
        <f t="shared" si="3"/>
        <v>4.9524458836703289</v>
      </c>
      <c r="I48" s="4">
        <f t="shared" si="4"/>
        <v>1.0311813866024273</v>
      </c>
    </row>
    <row r="49" spans="1:9" x14ac:dyDescent="0.2">
      <c r="A49" s="4">
        <f>IF('True_Odds_Calculator_3-way'!A47="","",'True_Odds_Calculator_3-way'!A47)</f>
        <v>4.49</v>
      </c>
      <c r="B49" s="4">
        <f>IF('True_Odds_Calculator_3-way'!B47="","",'True_Odds_Calculator_3-way'!B47)</f>
        <v>3.57</v>
      </c>
      <c r="C49" s="4">
        <f>IF('True_Odds_Calculator_3-way'!C47="","",'True_Odds_Calculator_3-way'!C47)</f>
        <v>1.9</v>
      </c>
      <c r="D49" s="4">
        <f t="shared" si="0"/>
        <v>2.9144983512101152E-2</v>
      </c>
      <c r="E49" s="4">
        <f t="shared" si="1"/>
        <v>4.6947881880874762</v>
      </c>
      <c r="F49" s="4">
        <f t="shared" si="2"/>
        <v>3.6982651949758276</v>
      </c>
      <c r="G49" s="4">
        <f t="shared" si="3"/>
        <v>1.9357306642525556</v>
      </c>
      <c r="I49" s="4">
        <f t="shared" si="4"/>
        <v>1.0291449835121012</v>
      </c>
    </row>
    <row r="50" spans="1:9" x14ac:dyDescent="0.2">
      <c r="A50" s="4">
        <f>IF('True_Odds_Calculator_3-way'!A48="","",'True_Odds_Calculator_3-way'!A48)</f>
        <v>2.37</v>
      </c>
      <c r="B50" s="4">
        <f>IF('True_Odds_Calculator_3-way'!B48="","",'True_Odds_Calculator_3-way'!B48)</f>
        <v>3.28</v>
      </c>
      <c r="C50" s="4">
        <f>IF('True_Odds_Calculator_3-way'!C48="","",'True_Odds_Calculator_3-way'!C48)</f>
        <v>3.32</v>
      </c>
      <c r="D50" s="4">
        <f t="shared" si="0"/>
        <v>2.8023796327638406E-2</v>
      </c>
      <c r="E50" s="4">
        <f t="shared" si="1"/>
        <v>2.4236568521339059</v>
      </c>
      <c r="F50" s="4">
        <f t="shared" si="2"/>
        <v>3.3836735607171975</v>
      </c>
      <c r="G50" s="4">
        <f t="shared" si="3"/>
        <v>3.4262585611043175</v>
      </c>
      <c r="I50" s="4">
        <f t="shared" si="4"/>
        <v>1.0280237963276384</v>
      </c>
    </row>
    <row r="51" spans="1:9" x14ac:dyDescent="0.2">
      <c r="A51" s="4">
        <f>IF('True_Odds_Calculator_3-way'!A49="","",'True_Odds_Calculator_3-way'!A49)</f>
        <v>3.41</v>
      </c>
      <c r="B51" s="4">
        <f>IF('True_Odds_Calculator_3-way'!B49="","",'True_Odds_Calculator_3-way'!B49)</f>
        <v>3.31</v>
      </c>
      <c r="C51" s="4">
        <f>IF('True_Odds_Calculator_3-way'!C49="","",'True_Odds_Calculator_3-way'!C49)</f>
        <v>2.31</v>
      </c>
      <c r="D51" s="4">
        <f t="shared" si="0"/>
        <v>2.8270368490619813E-2</v>
      </c>
      <c r="E51" s="4">
        <f t="shared" si="1"/>
        <v>3.5232149377864732</v>
      </c>
      <c r="F51" s="4">
        <f t="shared" si="2"/>
        <v>3.4165683703047764</v>
      </c>
      <c r="G51" s="4">
        <f t="shared" si="3"/>
        <v>2.3614034644941317</v>
      </c>
      <c r="I51" s="4">
        <f t="shared" si="4"/>
        <v>1.0282703684906198</v>
      </c>
    </row>
    <row r="52" spans="1:9" x14ac:dyDescent="0.2">
      <c r="A52" s="4">
        <f>IF('True_Odds_Calculator_3-way'!A50="","",'True_Odds_Calculator_3-way'!A50)</f>
        <v>1.9</v>
      </c>
      <c r="B52" s="4">
        <f>IF('True_Odds_Calculator_3-way'!B50="","",'True_Odds_Calculator_3-way'!B50)</f>
        <v>3.37</v>
      </c>
      <c r="C52" s="4">
        <f>IF('True_Odds_Calculator_3-way'!C50="","",'True_Odds_Calculator_3-way'!C50)</f>
        <v>4.8499999999999996</v>
      </c>
      <c r="D52" s="4">
        <f t="shared" si="0"/>
        <v>2.92372615285037E-2</v>
      </c>
      <c r="E52" s="4">
        <f t="shared" si="1"/>
        <v>1.9358459279945888</v>
      </c>
      <c r="F52" s="4">
        <f t="shared" si="2"/>
        <v>3.4844401308296908</v>
      </c>
      <c r="G52" s="4">
        <f t="shared" si="3"/>
        <v>5.0906177514404893</v>
      </c>
      <c r="I52" s="4">
        <f t="shared" si="4"/>
        <v>1.0292372615285037</v>
      </c>
    </row>
    <row r="53" spans="1:9" x14ac:dyDescent="0.2">
      <c r="A53" s="4">
        <f>IF('True_Odds_Calculator_3-way'!A51="","",'True_Odds_Calculator_3-way'!A51)</f>
        <v>2.62</v>
      </c>
      <c r="B53" s="4">
        <f>IF('True_Odds_Calculator_3-way'!B51="","",'True_Odds_Calculator_3-way'!B51)</f>
        <v>3.54</v>
      </c>
      <c r="C53" s="4">
        <f>IF('True_Odds_Calculator_3-way'!C51="","",'True_Odds_Calculator_3-way'!C51)</f>
        <v>2.63</v>
      </c>
      <c r="D53" s="4">
        <f t="shared" si="0"/>
        <v>4.4393401901321017E-2</v>
      </c>
      <c r="E53" s="4">
        <f t="shared" si="1"/>
        <v>2.7256750702592143</v>
      </c>
      <c r="F53" s="4">
        <f t="shared" si="2"/>
        <v>3.7356912508313371</v>
      </c>
      <c r="G53" s="4">
        <f t="shared" si="3"/>
        <v>2.7364996849095062</v>
      </c>
      <c r="I53" s="4">
        <f t="shared" si="4"/>
        <v>1.044393401901321</v>
      </c>
    </row>
    <row r="54" spans="1:9" x14ac:dyDescent="0.2">
      <c r="A54" s="4">
        <f>IF('True_Odds_Calculator_3-way'!A52="","",'True_Odds_Calculator_3-way'!A52)</f>
        <v>3.35</v>
      </c>
      <c r="B54" s="4">
        <f>IF('True_Odds_Calculator_3-way'!B52="","",'True_Odds_Calculator_3-way'!B52)</f>
        <v>3.5</v>
      </c>
      <c r="C54" s="4">
        <f>IF('True_Odds_Calculator_3-way'!C52="","",'True_Odds_Calculator_3-way'!C52)</f>
        <v>2.17</v>
      </c>
      <c r="D54" s="4">
        <f t="shared" si="0"/>
        <v>4.5051241488410554E-2</v>
      </c>
      <c r="E54" s="4">
        <f t="shared" si="1"/>
        <v>3.5274565305297214</v>
      </c>
      <c r="F54" s="4">
        <f t="shared" si="2"/>
        <v>3.694164478699077</v>
      </c>
      <c r="G54" s="4">
        <f t="shared" si="3"/>
        <v>2.2430959115453848</v>
      </c>
      <c r="I54" s="4">
        <f t="shared" si="4"/>
        <v>1.0450512414884106</v>
      </c>
    </row>
    <row r="55" spans="1:9" x14ac:dyDescent="0.2">
      <c r="A55" s="4">
        <f>IF('True_Odds_Calculator_3-way'!A53="","",'True_Odds_Calculator_3-way'!A53)</f>
        <v>2.52</v>
      </c>
      <c r="B55" s="4">
        <f>IF('True_Odds_Calculator_3-way'!B53="","",'True_Odds_Calculator_3-way'!B53)</f>
        <v>3.28</v>
      </c>
      <c r="C55" s="4">
        <f>IF('True_Odds_Calculator_3-way'!C53="","",'True_Odds_Calculator_3-way'!C53)</f>
        <v>2.93</v>
      </c>
      <c r="D55" s="4">
        <f t="shared" si="0"/>
        <v>4.3000373933529623E-2</v>
      </c>
      <c r="E55" s="4">
        <f t="shared" si="1"/>
        <v>2.6144341839281506</v>
      </c>
      <c r="F55" s="4">
        <f t="shared" si="2"/>
        <v>3.4418124847461375</v>
      </c>
      <c r="G55" s="4">
        <f t="shared" si="3"/>
        <v>3.0584456389888151</v>
      </c>
      <c r="I55" s="4">
        <f t="shared" si="4"/>
        <v>1.0430003739335296</v>
      </c>
    </row>
    <row r="56" spans="1:9" x14ac:dyDescent="0.2">
      <c r="A56" s="4">
        <f>IF('True_Odds_Calculator_3-way'!A54="","",'True_Odds_Calculator_3-way'!A54)</f>
        <v>2.31</v>
      </c>
      <c r="B56" s="4">
        <f>IF('True_Odds_Calculator_3-way'!B54="","",'True_Odds_Calculator_3-way'!B54)</f>
        <v>3.15</v>
      </c>
      <c r="C56" s="4">
        <f>IF('True_Odds_Calculator_3-way'!C54="","",'True_Odds_Calculator_3-way'!C54)</f>
        <v>3.58</v>
      </c>
      <c r="D56" s="4">
        <f t="shared" si="0"/>
        <v>2.9690359299297864E-2</v>
      </c>
      <c r="E56" s="4">
        <f t="shared" si="1"/>
        <v>2.3640458146197676</v>
      </c>
      <c r="F56" s="4">
        <f t="shared" si="2"/>
        <v>3.2513607730414038</v>
      </c>
      <c r="G56" s="4">
        <f t="shared" si="3"/>
        <v>3.7115002942144475</v>
      </c>
      <c r="I56" s="4">
        <f t="shared" si="4"/>
        <v>1.0296903592992979</v>
      </c>
    </row>
    <row r="57" spans="1:9" x14ac:dyDescent="0.2">
      <c r="A57" s="4">
        <f>IF('True_Odds_Calculator_3-way'!A55="","",'True_Odds_Calculator_3-way'!A55)</f>
        <v>1.38</v>
      </c>
      <c r="B57" s="4">
        <f>IF('True_Odds_Calculator_3-way'!B55="","",'True_Odds_Calculator_3-way'!B55)</f>
        <v>5.31</v>
      </c>
      <c r="C57" s="4">
        <f>IF('True_Odds_Calculator_3-way'!C55="","",'True_Odds_Calculator_3-way'!C55)</f>
        <v>8.52</v>
      </c>
      <c r="D57" s="4">
        <f t="shared" si="0"/>
        <v>3.0332490315676086E-2</v>
      </c>
      <c r="E57" s="4">
        <f t="shared" si="1"/>
        <v>1.3995275314351381</v>
      </c>
      <c r="F57" s="4">
        <f t="shared" si="2"/>
        <v>5.6112601866272067</v>
      </c>
      <c r="G57" s="4">
        <f t="shared" si="3"/>
        <v>9.3231346519820946</v>
      </c>
      <c r="I57" s="4">
        <f t="shared" si="4"/>
        <v>1.0303324903156761</v>
      </c>
    </row>
    <row r="58" spans="1:9" x14ac:dyDescent="0.2">
      <c r="A58" s="4">
        <f>IF('True_Odds_Calculator_3-way'!A56="","",'True_Odds_Calculator_3-way'!A56)</f>
        <v>1.63</v>
      </c>
      <c r="B58" s="4">
        <f>IF('True_Odds_Calculator_3-way'!B56="","",'True_Odds_Calculator_3-way'!B56)</f>
        <v>4.5999999999999996</v>
      </c>
      <c r="C58" s="4">
        <f>IF('True_Odds_Calculator_3-way'!C56="","",'True_Odds_Calculator_3-way'!C56)</f>
        <v>4.97</v>
      </c>
      <c r="D58" s="4">
        <f t="shared" si="0"/>
        <v>3.2095480323928172E-2</v>
      </c>
      <c r="E58" s="4">
        <f t="shared" si="1"/>
        <v>1.658929312318927</v>
      </c>
      <c r="F58" s="4">
        <f t="shared" si="2"/>
        <v>4.8380976368466015</v>
      </c>
      <c r="G58" s="4">
        <f t="shared" si="3"/>
        <v>5.2491027309657836</v>
      </c>
      <c r="I58" s="4">
        <f t="shared" si="4"/>
        <v>1.0320954803239282</v>
      </c>
    </row>
    <row r="59" spans="1:9" x14ac:dyDescent="0.2">
      <c r="A59" s="4">
        <f>IF('True_Odds_Calculator_3-way'!A57="","",'True_Odds_Calculator_3-way'!A57)</f>
        <v>1.21</v>
      </c>
      <c r="B59" s="4">
        <f>IF('True_Odds_Calculator_3-way'!B57="","",'True_Odds_Calculator_3-way'!B57)</f>
        <v>8.24</v>
      </c>
      <c r="C59" s="4">
        <f>IF('True_Odds_Calculator_3-way'!C57="","",'True_Odds_Calculator_3-way'!C57)</f>
        <v>11.6</v>
      </c>
      <c r="D59" s="4">
        <f t="shared" si="0"/>
        <v>3.401240084443069E-2</v>
      </c>
      <c r="E59" s="4">
        <f t="shared" si="1"/>
        <v>1.2268300658401665</v>
      </c>
      <c r="F59" s="4">
        <f t="shared" si="2"/>
        <v>9.089111400777071</v>
      </c>
      <c r="G59" s="4">
        <f t="shared" si="3"/>
        <v>13.356586330292753</v>
      </c>
      <c r="I59" s="4">
        <f t="shared" si="4"/>
        <v>1.0340124008444307</v>
      </c>
    </row>
    <row r="60" spans="1:9" x14ac:dyDescent="0.2">
      <c r="A60" s="4">
        <f>IF('True_Odds_Calculator_3-way'!A58="","",'True_Odds_Calculator_3-way'!A58)</f>
        <v>3.02</v>
      </c>
      <c r="B60" s="4">
        <f>IF('True_Odds_Calculator_3-way'!B58="","",'True_Odds_Calculator_3-way'!B58)</f>
        <v>3.5</v>
      </c>
      <c r="C60" s="4">
        <f>IF('True_Odds_Calculator_3-way'!C58="","",'True_Odds_Calculator_3-way'!C58)</f>
        <v>2.4</v>
      </c>
      <c r="D60" s="4">
        <f t="shared" si="0"/>
        <v>3.3506780195522001E-2</v>
      </c>
      <c r="E60" s="4">
        <f t="shared" si="1"/>
        <v>3.1254209445585217</v>
      </c>
      <c r="F60" s="4">
        <f t="shared" si="2"/>
        <v>3.6423853737915199</v>
      </c>
      <c r="G60" s="4">
        <f t="shared" si="3"/>
        <v>2.4661049902786778</v>
      </c>
      <c r="I60" s="4">
        <f t="shared" si="4"/>
        <v>1.033506780195522</v>
      </c>
    </row>
    <row r="61" spans="1:9" x14ac:dyDescent="0.2">
      <c r="A61" s="4">
        <f>IF('True_Odds_Calculator_3-way'!A59="","",'True_Odds_Calculator_3-way'!A59)</f>
        <v>4.72</v>
      </c>
      <c r="B61" s="4">
        <f>IF('True_Odds_Calculator_3-way'!B59="","",'True_Odds_Calculator_3-way'!B59)</f>
        <v>4.74</v>
      </c>
      <c r="C61" s="4">
        <f>IF('True_Odds_Calculator_3-way'!C59="","",'True_Odds_Calculator_3-way'!C59)</f>
        <v>1.65</v>
      </c>
      <c r="D61" s="4">
        <f t="shared" si="0"/>
        <v>2.8895476975288048E-2</v>
      </c>
      <c r="E61" s="4">
        <f t="shared" si="1"/>
        <v>4.9448016459846968</v>
      </c>
      <c r="F61" s="4">
        <f t="shared" si="2"/>
        <v>4.9667565429387919</v>
      </c>
      <c r="G61" s="4">
        <f t="shared" si="3"/>
        <v>1.676646119132098</v>
      </c>
      <c r="I61" s="4">
        <f t="shared" si="4"/>
        <v>1.028895476975288</v>
      </c>
    </row>
    <row r="62" spans="1:9" x14ac:dyDescent="0.2">
      <c r="A62" s="4">
        <f>IF('True_Odds_Calculator_3-way'!A60="","",'True_Odds_Calculator_3-way'!A60)</f>
        <v>1.95</v>
      </c>
      <c r="B62" s="4">
        <f>IF('True_Odds_Calculator_3-way'!B60="","",'True_Odds_Calculator_3-way'!B60)</f>
        <v>3.83</v>
      </c>
      <c r="C62" s="4">
        <f>IF('True_Odds_Calculator_3-way'!C60="","",'True_Odds_Calculator_3-way'!C60)</f>
        <v>3.92</v>
      </c>
      <c r="D62" s="4">
        <f t="shared" si="0"/>
        <v>2.9019159380964776E-2</v>
      </c>
      <c r="E62" s="4">
        <f t="shared" si="1"/>
        <v>1.9874889174817985</v>
      </c>
      <c r="F62" s="4">
        <f t="shared" si="2"/>
        <v>3.9773521199216395</v>
      </c>
      <c r="G62" s="4">
        <f t="shared" si="3"/>
        <v>4.0744983280695051</v>
      </c>
      <c r="I62" s="4">
        <f t="shared" si="4"/>
        <v>1.0290191593809648</v>
      </c>
    </row>
    <row r="63" spans="1:9" x14ac:dyDescent="0.2">
      <c r="A63" s="4">
        <f>IF('True_Odds_Calculator_3-way'!A61="","",'True_Odds_Calculator_3-way'!A61)</f>
        <v>1.89</v>
      </c>
      <c r="B63" s="4">
        <f>IF('True_Odds_Calculator_3-way'!B61="","",'True_Odds_Calculator_3-way'!B61)</f>
        <v>4.1500000000000004</v>
      </c>
      <c r="C63" s="4">
        <f>IF('True_Odds_Calculator_3-way'!C61="","",'True_Odds_Calculator_3-way'!C61)</f>
        <v>3.86</v>
      </c>
      <c r="D63" s="4">
        <f t="shared" si="0"/>
        <v>2.9131742035169328E-2</v>
      </c>
      <c r="E63" s="4">
        <f t="shared" si="1"/>
        <v>1.9253356809039364</v>
      </c>
      <c r="F63" s="4">
        <f t="shared" si="2"/>
        <v>4.3242630882094604</v>
      </c>
      <c r="G63" s="4">
        <f t="shared" si="3"/>
        <v>4.0103181180572154</v>
      </c>
      <c r="I63" s="4">
        <f t="shared" si="4"/>
        <v>1.0291317420351693</v>
      </c>
    </row>
    <row r="64" spans="1:9" x14ac:dyDescent="0.2">
      <c r="A64" s="4">
        <f>IF('True_Odds_Calculator_3-way'!A62="","",'True_Odds_Calculator_3-way'!A62)</f>
        <v>2.72</v>
      </c>
      <c r="B64" s="4">
        <f>IF('True_Odds_Calculator_3-way'!B62="","",'True_Odds_Calculator_3-way'!B62)</f>
        <v>3.46</v>
      </c>
      <c r="C64" s="4">
        <f>IF('True_Odds_Calculator_3-way'!C62="","",'True_Odds_Calculator_3-way'!C62)</f>
        <v>2.58</v>
      </c>
      <c r="D64" s="4">
        <f t="shared" si="0"/>
        <v>4.4261299088798056E-2</v>
      </c>
      <c r="E64" s="4">
        <f t="shared" si="1"/>
        <v>2.8337177876840993</v>
      </c>
      <c r="F64" s="4">
        <f t="shared" si="2"/>
        <v>3.646127638990222</v>
      </c>
      <c r="G64" s="4">
        <f t="shared" si="3"/>
        <v>2.6820931160088395</v>
      </c>
      <c r="I64" s="4">
        <f t="shared" si="4"/>
        <v>1.0442612990887981</v>
      </c>
    </row>
    <row r="65" spans="1:9" x14ac:dyDescent="0.2">
      <c r="A65" s="4">
        <f>IF('True_Odds_Calculator_3-way'!A63="","",'True_Odds_Calculator_3-way'!A63)</f>
        <v>2.61</v>
      </c>
      <c r="B65" s="4">
        <f>IF('True_Odds_Calculator_3-way'!B63="","",'True_Odds_Calculator_3-way'!B63)</f>
        <v>3.58</v>
      </c>
      <c r="C65" s="4">
        <f>IF('True_Odds_Calculator_3-way'!C63="","",'True_Odds_Calculator_3-way'!C63)</f>
        <v>2.62</v>
      </c>
      <c r="D65" s="4">
        <f t="shared" si="0"/>
        <v>4.4150760703631775E-2</v>
      </c>
      <c r="E65" s="4">
        <f t="shared" si="1"/>
        <v>2.7142577953781872</v>
      </c>
      <c r="F65" s="4">
        <f t="shared" si="2"/>
        <v>3.7791082691374736</v>
      </c>
      <c r="G65" s="4">
        <f t="shared" si="3"/>
        <v>2.7250743175762309</v>
      </c>
      <c r="I65" s="4">
        <f t="shared" si="4"/>
        <v>1.0441507607036318</v>
      </c>
    </row>
    <row r="66" spans="1:9" x14ac:dyDescent="0.2">
      <c r="A66" s="4">
        <f>IF('True_Odds_Calculator_3-way'!A64="","",'True_Odds_Calculator_3-way'!A64)</f>
        <v>3.14</v>
      </c>
      <c r="B66" s="4">
        <f>IF('True_Odds_Calculator_3-way'!B64="","",'True_Odds_Calculator_3-way'!B64)</f>
        <v>3.36</v>
      </c>
      <c r="C66" s="4">
        <f>IF('True_Odds_Calculator_3-way'!C64="","",'True_Odds_Calculator_3-way'!C64)</f>
        <v>2.33</v>
      </c>
      <c r="D66" s="4">
        <f t="shared" si="0"/>
        <v>4.5274934554888624E-2</v>
      </c>
      <c r="E66" s="4">
        <f t="shared" si="1"/>
        <v>3.2961995280831298</v>
      </c>
      <c r="F66" s="4">
        <f t="shared" si="2"/>
        <v>3.5394796759704725</v>
      </c>
      <c r="G66" s="4">
        <f t="shared" si="3"/>
        <v>2.4149170128774973</v>
      </c>
      <c r="I66" s="4">
        <f t="shared" si="4"/>
        <v>1.0452749345548886</v>
      </c>
    </row>
    <row r="67" spans="1:9" x14ac:dyDescent="0.2">
      <c r="A67" s="4">
        <f>IF('True_Odds_Calculator_3-way'!A65="","",'True_Odds_Calculator_3-way'!A65)</f>
        <v>2.4700000000000002</v>
      </c>
      <c r="B67" s="4">
        <f>IF('True_Odds_Calculator_3-way'!B65="","",'True_Odds_Calculator_3-way'!B65)</f>
        <v>3.02</v>
      </c>
      <c r="C67" s="4">
        <f>IF('True_Odds_Calculator_3-way'!C65="","",'True_Odds_Calculator_3-way'!C65)</f>
        <v>3.14</v>
      </c>
      <c r="D67" s="4">
        <f t="shared" ref="D67:D130" si="5">IF(A67="","",((1/A67)+(1/B67)+(1/C67))-1)</f>
        <v>5.4455464989328961E-2</v>
      </c>
      <c r="E67" s="4">
        <f t="shared" ref="E67:E130" si="6">IF(A67="","",(3*A67)/(3-($D67*A67)))</f>
        <v>2.5859406476654914</v>
      </c>
      <c r="F67" s="4">
        <f t="shared" ref="F67:F130" si="7">IF(B67="","",(3*B67)/(3-($D67*B67)))</f>
        <v>3.1951535282328289</v>
      </c>
      <c r="G67" s="4">
        <f t="shared" ref="G67:G130" si="8">IF(C67="","",(3*C67)/(3-($D67*C67)))</f>
        <v>3.3297869335871266</v>
      </c>
      <c r="I67" s="4">
        <f t="shared" ref="I67:I130" si="9">IF(A67="","",D67+1)</f>
        <v>1.054455464989329</v>
      </c>
    </row>
    <row r="68" spans="1:9" x14ac:dyDescent="0.2">
      <c r="A68" s="4">
        <f>IF('True_Odds_Calculator_3-way'!A66="","",'True_Odds_Calculator_3-way'!A66)</f>
        <v>3.4</v>
      </c>
      <c r="B68" s="4">
        <f>IF('True_Odds_Calculator_3-way'!B66="","",'True_Odds_Calculator_3-way'!B66)</f>
        <v>3.09</v>
      </c>
      <c r="C68" s="4">
        <f>IF('True_Odds_Calculator_3-way'!C66="","",'True_Odds_Calculator_3-way'!C66)</f>
        <v>2.2799999999999998</v>
      </c>
      <c r="D68" s="4">
        <f t="shared" si="5"/>
        <v>5.6338733756149395E-2</v>
      </c>
      <c r="E68" s="4">
        <f t="shared" si="6"/>
        <v>3.6318987894519781</v>
      </c>
      <c r="F68" s="4">
        <f t="shared" si="7"/>
        <v>3.2803554016893628</v>
      </c>
      <c r="G68" s="4">
        <f t="shared" si="8"/>
        <v>2.3819907400041367</v>
      </c>
      <c r="I68" s="4">
        <f t="shared" si="9"/>
        <v>1.0563387337561494</v>
      </c>
    </row>
    <row r="69" spans="1:9" x14ac:dyDescent="0.2">
      <c r="A69" s="4">
        <f>IF('True_Odds_Calculator_3-way'!A67="","",'True_Odds_Calculator_3-way'!A67)</f>
        <v>4.28</v>
      </c>
      <c r="B69" s="4">
        <f>IF('True_Odds_Calculator_3-way'!B67="","",'True_Odds_Calculator_3-way'!B67)</f>
        <v>3.03</v>
      </c>
      <c r="C69" s="4">
        <f>IF('True_Odds_Calculator_3-way'!C67="","",'True_Odds_Calculator_3-way'!C67)</f>
        <v>2.0299999999999998</v>
      </c>
      <c r="D69" s="4">
        <f t="shared" si="5"/>
        <v>5.6288700551837767E-2</v>
      </c>
      <c r="E69" s="4">
        <f t="shared" si="6"/>
        <v>4.6537177980221616</v>
      </c>
      <c r="F69" s="4">
        <f t="shared" si="7"/>
        <v>3.2126439063314063</v>
      </c>
      <c r="G69" s="4">
        <f t="shared" si="8"/>
        <v>2.1103816675748339</v>
      </c>
      <c r="I69" s="4">
        <f t="shared" si="9"/>
        <v>1.0562887005518378</v>
      </c>
    </row>
    <row r="70" spans="1:9" x14ac:dyDescent="0.2">
      <c r="A70" s="4">
        <f>IF('True_Odds_Calculator_3-way'!A68="","",'True_Odds_Calculator_3-way'!A68)</f>
        <v>3.96</v>
      </c>
      <c r="B70" s="4">
        <f>IF('True_Odds_Calculator_3-way'!B68="","",'True_Odds_Calculator_3-way'!B68)</f>
        <v>3.95</v>
      </c>
      <c r="C70" s="4">
        <f>IF('True_Odds_Calculator_3-way'!C68="","",'True_Odds_Calculator_3-way'!C68)</f>
        <v>1.85</v>
      </c>
      <c r="D70" s="4">
        <f t="shared" si="5"/>
        <v>4.6230350027818279E-2</v>
      </c>
      <c r="E70" s="4">
        <f t="shared" si="6"/>
        <v>4.2173604667544327</v>
      </c>
      <c r="F70" s="4">
        <f t="shared" si="7"/>
        <v>4.2060202905010611</v>
      </c>
      <c r="G70" s="4">
        <f t="shared" si="8"/>
        <v>1.9042888291268354</v>
      </c>
      <c r="I70" s="4">
        <f t="shared" si="9"/>
        <v>1.0462303500278183</v>
      </c>
    </row>
    <row r="71" spans="1:9" x14ac:dyDescent="0.2">
      <c r="A71" s="4">
        <f>IF('True_Odds_Calculator_3-way'!A69="","",'True_Odds_Calculator_3-way'!A69)</f>
        <v>1.22</v>
      </c>
      <c r="B71" s="4">
        <f>IF('True_Odds_Calculator_3-way'!B69="","",'True_Odds_Calculator_3-way'!B69)</f>
        <v>6.59</v>
      </c>
      <c r="C71" s="4">
        <f>IF('True_Odds_Calculator_3-way'!C69="","",'True_Odds_Calculator_3-way'!C69)</f>
        <v>11.38</v>
      </c>
      <c r="D71" s="4">
        <f t="shared" si="5"/>
        <v>5.9290661647233067E-2</v>
      </c>
      <c r="E71" s="4">
        <f t="shared" si="6"/>
        <v>1.2501428643495465</v>
      </c>
      <c r="F71" s="4">
        <f t="shared" si="7"/>
        <v>7.5768186516448752</v>
      </c>
      <c r="G71" s="4">
        <f t="shared" si="8"/>
        <v>14.682151605982529</v>
      </c>
      <c r="I71" s="4">
        <f t="shared" si="9"/>
        <v>1.0592906616472331</v>
      </c>
    </row>
    <row r="72" spans="1:9" x14ac:dyDescent="0.2">
      <c r="A72" s="4">
        <f>IF('True_Odds_Calculator_3-way'!A70="","",'True_Odds_Calculator_3-way'!A70)</f>
        <v>1.47</v>
      </c>
      <c r="B72" s="4">
        <f>IF('True_Odds_Calculator_3-way'!B70="","",'True_Odds_Calculator_3-way'!B70)</f>
        <v>4.6100000000000003</v>
      </c>
      <c r="C72" s="4">
        <f>IF('True_Odds_Calculator_3-way'!C70="","",'True_Odds_Calculator_3-way'!C70)</f>
        <v>6.56</v>
      </c>
      <c r="D72" s="4">
        <f t="shared" si="5"/>
        <v>4.9630872930093606E-2</v>
      </c>
      <c r="E72" s="4">
        <f t="shared" si="6"/>
        <v>1.5066401748643323</v>
      </c>
      <c r="F72" s="4">
        <f t="shared" si="7"/>
        <v>4.9906147649994095</v>
      </c>
      <c r="G72" s="4">
        <f t="shared" si="8"/>
        <v>7.3586008018648661</v>
      </c>
      <c r="I72" s="4">
        <f t="shared" si="9"/>
        <v>1.0496308729300936</v>
      </c>
    </row>
    <row r="73" spans="1:9" x14ac:dyDescent="0.2">
      <c r="A73" s="4">
        <f>IF('True_Odds_Calculator_3-way'!A71="","",'True_Odds_Calculator_3-way'!A71)</f>
        <v>2.95</v>
      </c>
      <c r="B73" s="4">
        <f>IF('True_Odds_Calculator_3-way'!B71="","",'True_Odds_Calculator_3-way'!B71)</f>
        <v>3.94</v>
      </c>
      <c r="C73" s="4">
        <f>IF('True_Odds_Calculator_3-way'!C71="","",'True_Odds_Calculator_3-way'!C71)</f>
        <v>2.2999999999999998</v>
      </c>
      <c r="D73" s="4">
        <f t="shared" si="5"/>
        <v>2.7572766142094585E-2</v>
      </c>
      <c r="E73" s="4">
        <f t="shared" si="6"/>
        <v>3.0322130599004122</v>
      </c>
      <c r="F73" s="4">
        <f t="shared" si="7"/>
        <v>4.0880369458504733</v>
      </c>
      <c r="G73" s="4">
        <f t="shared" si="8"/>
        <v>2.3496699568438908</v>
      </c>
      <c r="I73" s="4">
        <f t="shared" si="9"/>
        <v>1.0275727661420946</v>
      </c>
    </row>
    <row r="74" spans="1:9" x14ac:dyDescent="0.2">
      <c r="A74" s="4">
        <f>IF('True_Odds_Calculator_3-way'!A72="","",'True_Odds_Calculator_3-way'!A72)</f>
        <v>2.5</v>
      </c>
      <c r="B74" s="4">
        <f>IF('True_Odds_Calculator_3-way'!B72="","",'True_Odds_Calculator_3-way'!B72)</f>
        <v>3.68</v>
      </c>
      <c r="C74" s="4">
        <f>IF('True_Odds_Calculator_3-way'!C72="","",'True_Odds_Calculator_3-way'!C72)</f>
        <v>2.81</v>
      </c>
      <c r="D74" s="4">
        <f t="shared" si="5"/>
        <v>2.7611016555779022E-2</v>
      </c>
      <c r="E74" s="4">
        <f t="shared" si="6"/>
        <v>2.5588776782827316</v>
      </c>
      <c r="F74" s="4">
        <f t="shared" si="7"/>
        <v>3.8090092921831724</v>
      </c>
      <c r="G74" s="4">
        <f t="shared" si="8"/>
        <v>2.8846025098377601</v>
      </c>
      <c r="I74" s="4">
        <f t="shared" si="9"/>
        <v>1.027611016555779</v>
      </c>
    </row>
    <row r="75" spans="1:9" x14ac:dyDescent="0.2">
      <c r="A75" s="4">
        <f>IF('True_Odds_Calculator_3-way'!A73="","",'True_Odds_Calculator_3-way'!A73)</f>
        <v>2.2000000000000002</v>
      </c>
      <c r="B75" s="4">
        <f>IF('True_Odds_Calculator_3-way'!B73="","",'True_Odds_Calculator_3-way'!B73)</f>
        <v>3.71</v>
      </c>
      <c r="C75" s="4">
        <f>IF('True_Odds_Calculator_3-way'!C73="","",'True_Odds_Calculator_3-way'!C73)</f>
        <v>3.28</v>
      </c>
      <c r="D75" s="4">
        <f t="shared" si="5"/>
        <v>2.8965282301683493E-2</v>
      </c>
      <c r="E75" s="4">
        <f t="shared" si="6"/>
        <v>2.2477448129017525</v>
      </c>
      <c r="F75" s="4">
        <f t="shared" si="7"/>
        <v>3.8478308362749933</v>
      </c>
      <c r="G75" s="4">
        <f t="shared" si="8"/>
        <v>3.387270482013077</v>
      </c>
      <c r="I75" s="4">
        <f t="shared" si="9"/>
        <v>1.0289652823016835</v>
      </c>
    </row>
    <row r="76" spans="1:9" x14ac:dyDescent="0.2">
      <c r="A76" s="4">
        <f>IF('True_Odds_Calculator_3-way'!A74="","",'True_Odds_Calculator_3-way'!A74)</f>
        <v>1.53</v>
      </c>
      <c r="B76" s="4">
        <f>IF('True_Odds_Calculator_3-way'!B74="","",'True_Odds_Calculator_3-way'!B74)</f>
        <v>4.4800000000000004</v>
      </c>
      <c r="C76" s="4">
        <f>IF('True_Odds_Calculator_3-way'!C74="","",'True_Odds_Calculator_3-way'!C74)</f>
        <v>5.82</v>
      </c>
      <c r="D76" s="4">
        <f t="shared" si="5"/>
        <v>4.8630362798040228E-2</v>
      </c>
      <c r="E76" s="4">
        <f t="shared" si="6"/>
        <v>1.5689113308815503</v>
      </c>
      <c r="F76" s="4">
        <f t="shared" si="7"/>
        <v>4.8308206796468278</v>
      </c>
      <c r="G76" s="4">
        <f t="shared" si="8"/>
        <v>6.4262732822400963</v>
      </c>
      <c r="I76" s="4">
        <f t="shared" si="9"/>
        <v>1.0486303627980402</v>
      </c>
    </row>
    <row r="77" spans="1:9" x14ac:dyDescent="0.2">
      <c r="A77" s="4">
        <f>IF('True_Odds_Calculator_3-way'!A75="","",'True_Odds_Calculator_3-way'!A75)</f>
        <v>2.0099999999999998</v>
      </c>
      <c r="B77" s="4">
        <f>IF('True_Odds_Calculator_3-way'!B75="","",'True_Odds_Calculator_3-way'!B75)</f>
        <v>3.8</v>
      </c>
      <c r="C77" s="4">
        <f>IF('True_Odds_Calculator_3-way'!C75="","",'True_Odds_Calculator_3-way'!C75)</f>
        <v>3.5</v>
      </c>
      <c r="D77" s="4">
        <f t="shared" si="5"/>
        <v>4.6384618262073296E-2</v>
      </c>
      <c r="E77" s="4">
        <f t="shared" si="6"/>
        <v>2.0744697361614071</v>
      </c>
      <c r="F77" s="4">
        <f t="shared" si="7"/>
        <v>4.0372011074754601</v>
      </c>
      <c r="G77" s="4">
        <f t="shared" si="8"/>
        <v>3.7002399187967159</v>
      </c>
      <c r="I77" s="4">
        <f t="shared" si="9"/>
        <v>1.0463846182620733</v>
      </c>
    </row>
    <row r="78" spans="1:9" x14ac:dyDescent="0.2">
      <c r="A78" s="4">
        <f>IF('True_Odds_Calculator_3-way'!A76="","",'True_Odds_Calculator_3-way'!A76)</f>
        <v>1.76</v>
      </c>
      <c r="B78" s="4">
        <f>IF('True_Odds_Calculator_3-way'!B76="","",'True_Odds_Calculator_3-way'!B76)</f>
        <v>4.2</v>
      </c>
      <c r="C78" s="4">
        <f>IF('True_Odds_Calculator_3-way'!C76="","",'True_Odds_Calculator_3-way'!C76)</f>
        <v>4.1500000000000004</v>
      </c>
      <c r="D78" s="4">
        <f t="shared" si="5"/>
        <v>4.7240911698742893E-2</v>
      </c>
      <c r="E78" s="4">
        <f t="shared" si="6"/>
        <v>1.810168211357807</v>
      </c>
      <c r="F78" s="4">
        <f t="shared" si="7"/>
        <v>4.497449029458334</v>
      </c>
      <c r="G78" s="4">
        <f t="shared" si="8"/>
        <v>4.4401644248026706</v>
      </c>
      <c r="I78" s="4">
        <f t="shared" si="9"/>
        <v>1.0472409116987429</v>
      </c>
    </row>
    <row r="79" spans="1:9" x14ac:dyDescent="0.2">
      <c r="A79" s="4">
        <f>IF('True_Odds_Calculator_3-way'!A77="","",'True_Odds_Calculator_3-way'!A77)</f>
        <v>2.08</v>
      </c>
      <c r="B79" s="4">
        <f>IF('True_Odds_Calculator_3-way'!B77="","",'True_Odds_Calculator_3-way'!B77)</f>
        <v>3.54</v>
      </c>
      <c r="C79" s="4">
        <f>IF('True_Odds_Calculator_3-way'!C77="","",'True_Odds_Calculator_3-way'!C77)</f>
        <v>3.77</v>
      </c>
      <c r="D79" s="4">
        <f t="shared" si="5"/>
        <v>2.8507095865365706E-2</v>
      </c>
      <c r="E79" s="4">
        <f t="shared" si="6"/>
        <v>2.1219399733945292</v>
      </c>
      <c r="F79" s="4">
        <f t="shared" si="7"/>
        <v>3.6632249269183084</v>
      </c>
      <c r="G79" s="4">
        <f t="shared" si="8"/>
        <v>3.9100741731814379</v>
      </c>
      <c r="I79" s="4">
        <f t="shared" si="9"/>
        <v>1.0285070958653657</v>
      </c>
    </row>
    <row r="80" spans="1:9" x14ac:dyDescent="0.2">
      <c r="A80" s="4">
        <f>IF('True_Odds_Calculator_3-way'!A78="","",'True_Odds_Calculator_3-way'!A78)</f>
        <v>2.69</v>
      </c>
      <c r="B80" s="4">
        <f>IF('True_Odds_Calculator_3-way'!B78="","",'True_Odds_Calculator_3-way'!B78)</f>
        <v>3.09</v>
      </c>
      <c r="C80" s="4">
        <f>IF('True_Odds_Calculator_3-way'!C78="","",'True_Odds_Calculator_3-way'!C78)</f>
        <v>2.87</v>
      </c>
      <c r="D80" s="4">
        <f t="shared" si="5"/>
        <v>4.3803863114295405E-2</v>
      </c>
      <c r="E80" s="4">
        <f t="shared" si="6"/>
        <v>2.7999759545479144</v>
      </c>
      <c r="F80" s="4">
        <f t="shared" si="7"/>
        <v>3.2360018641768891</v>
      </c>
      <c r="G80" s="4">
        <f t="shared" si="8"/>
        <v>2.9955297585605019</v>
      </c>
      <c r="I80" s="4">
        <f t="shared" si="9"/>
        <v>1.0438038631142954</v>
      </c>
    </row>
    <row r="81" spans="1:9" x14ac:dyDescent="0.2">
      <c r="A81" s="4">
        <f>IF('True_Odds_Calculator_3-way'!A79="","",'True_Odds_Calculator_3-way'!A79)</f>
        <v>2.0699999999999998</v>
      </c>
      <c r="B81" s="4">
        <f>IF('True_Odds_Calculator_3-way'!B79="","",'True_Odds_Calculator_3-way'!B79)</f>
        <v>3.31</v>
      </c>
      <c r="C81" s="4">
        <f>IF('True_Odds_Calculator_3-way'!C79="","",'True_Odds_Calculator_3-way'!C79)</f>
        <v>3.85</v>
      </c>
      <c r="D81" s="4">
        <f t="shared" si="5"/>
        <v>4.4946850805251071E-2</v>
      </c>
      <c r="E81" s="4">
        <f t="shared" si="6"/>
        <v>2.1362522909732782</v>
      </c>
      <c r="F81" s="4">
        <f t="shared" si="7"/>
        <v>3.4827124420379585</v>
      </c>
      <c r="G81" s="4">
        <f t="shared" si="8"/>
        <v>4.0856686910750426</v>
      </c>
      <c r="I81" s="4">
        <f t="shared" si="9"/>
        <v>1.0449468508052511</v>
      </c>
    </row>
    <row r="82" spans="1:9" x14ac:dyDescent="0.2">
      <c r="A82" s="4">
        <f>IF('True_Odds_Calculator_3-way'!A80="","",'True_Odds_Calculator_3-way'!A80)</f>
        <v>2.97</v>
      </c>
      <c r="B82" s="4">
        <f>IF('True_Odds_Calculator_3-way'!B80="","",'True_Odds_Calculator_3-way'!B80)</f>
        <v>3.28</v>
      </c>
      <c r="C82" s="4">
        <f>IF('True_Odds_Calculator_3-way'!C80="","",'True_Odds_Calculator_3-way'!C80)</f>
        <v>2.4900000000000002</v>
      </c>
      <c r="D82" s="4">
        <f t="shared" si="5"/>
        <v>4.3184811183635707E-2</v>
      </c>
      <c r="E82" s="4">
        <f t="shared" si="6"/>
        <v>3.1026473683645031</v>
      </c>
      <c r="F82" s="4">
        <f t="shared" si="7"/>
        <v>3.4425409246042649</v>
      </c>
      <c r="G82" s="4">
        <f t="shared" si="8"/>
        <v>2.5825680005212708</v>
      </c>
      <c r="I82" s="4">
        <f t="shared" si="9"/>
        <v>1.0431848111836357</v>
      </c>
    </row>
    <row r="83" spans="1:9" x14ac:dyDescent="0.2">
      <c r="A83" s="4">
        <f>IF('True_Odds_Calculator_3-way'!A81="","",'True_Odds_Calculator_3-way'!A81)</f>
        <v>1.79</v>
      </c>
      <c r="B83" s="4">
        <f>IF('True_Odds_Calculator_3-way'!B81="","",'True_Odds_Calculator_3-way'!B81)</f>
        <v>3.55</v>
      </c>
      <c r="C83" s="4">
        <f>IF('True_Odds_Calculator_3-way'!C81="","",'True_Odds_Calculator_3-way'!C81)</f>
        <v>4.26</v>
      </c>
      <c r="D83" s="4">
        <f t="shared" si="5"/>
        <v>7.5091142759724061E-2</v>
      </c>
      <c r="E83" s="4">
        <f t="shared" si="6"/>
        <v>1.8739616953651066</v>
      </c>
      <c r="F83" s="4">
        <f t="shared" si="7"/>
        <v>3.896208740675136</v>
      </c>
      <c r="G83" s="4">
        <f t="shared" si="8"/>
        <v>4.7684579147037969</v>
      </c>
      <c r="I83" s="4">
        <f t="shared" si="9"/>
        <v>1.0750911427597241</v>
      </c>
    </row>
    <row r="84" spans="1:9" x14ac:dyDescent="0.2">
      <c r="A84" s="4">
        <f>IF('True_Odds_Calculator_3-way'!A82="","",'True_Odds_Calculator_3-way'!A82)</f>
        <v>1.25</v>
      </c>
      <c r="B84" s="4">
        <f>IF('True_Odds_Calculator_3-way'!B82="","",'True_Odds_Calculator_3-way'!B82)</f>
        <v>5.41</v>
      </c>
      <c r="C84" s="4">
        <f>IF('True_Odds_Calculator_3-way'!C82="","",'True_Odds_Calculator_3-way'!C82)</f>
        <v>10.57</v>
      </c>
      <c r="D84" s="4">
        <f t="shared" si="5"/>
        <v>7.9450262924574799E-2</v>
      </c>
      <c r="E84" s="4">
        <f t="shared" si="6"/>
        <v>1.2927971127138529</v>
      </c>
      <c r="F84" s="4">
        <f t="shared" si="7"/>
        <v>6.314747371234092</v>
      </c>
      <c r="G84" s="4">
        <f t="shared" si="8"/>
        <v>14.67912351947593</v>
      </c>
      <c r="I84" s="4">
        <f t="shared" si="9"/>
        <v>1.0794502629245748</v>
      </c>
    </row>
    <row r="85" spans="1:9" x14ac:dyDescent="0.2">
      <c r="A85" s="4">
        <f>IF('True_Odds_Calculator_3-way'!A83="","",'True_Odds_Calculator_3-way'!A83)</f>
        <v>1.52</v>
      </c>
      <c r="B85" s="4">
        <f>IF('True_Odds_Calculator_3-way'!B83="","",'True_Odds_Calculator_3-way'!B83)</f>
        <v>3.87</v>
      </c>
      <c r="C85" s="4">
        <f>IF('True_Odds_Calculator_3-way'!C83="","",'True_Odds_Calculator_3-way'!C83)</f>
        <v>6.15</v>
      </c>
      <c r="D85" s="4">
        <f t="shared" si="5"/>
        <v>7.8894295674902803E-2</v>
      </c>
      <c r="E85" s="4">
        <f t="shared" si="6"/>
        <v>1.5832889844335363</v>
      </c>
      <c r="F85" s="4">
        <f t="shared" si="7"/>
        <v>4.3084907974875595</v>
      </c>
      <c r="G85" s="4">
        <f t="shared" si="8"/>
        <v>7.336567282225583</v>
      </c>
      <c r="I85" s="4">
        <f t="shared" si="9"/>
        <v>1.0788942956749028</v>
      </c>
    </row>
    <row r="86" spans="1:9" x14ac:dyDescent="0.2">
      <c r="A86" s="4">
        <f>IF('True_Odds_Calculator_3-way'!A84="","",'True_Odds_Calculator_3-way'!A84)</f>
        <v>3.22</v>
      </c>
      <c r="B86" s="4">
        <f>IF('True_Odds_Calculator_3-way'!B84="","",'True_Odds_Calculator_3-way'!B84)</f>
        <v>3.08</v>
      </c>
      <c r="C86" s="4">
        <f>IF('True_Odds_Calculator_3-way'!C84="","",'True_Odds_Calculator_3-way'!C84)</f>
        <v>2.4500000000000002</v>
      </c>
      <c r="D86" s="4">
        <f t="shared" si="5"/>
        <v>4.3397596192627175E-2</v>
      </c>
      <c r="E86" s="4">
        <f t="shared" si="6"/>
        <v>3.377315655648383</v>
      </c>
      <c r="F86" s="4">
        <f t="shared" si="7"/>
        <v>3.2236283262546586</v>
      </c>
      <c r="G86" s="4">
        <f t="shared" si="8"/>
        <v>2.5400218549378497</v>
      </c>
      <c r="I86" s="4">
        <f t="shared" si="9"/>
        <v>1.0433975961926272</v>
      </c>
    </row>
    <row r="87" spans="1:9" x14ac:dyDescent="0.2">
      <c r="A87" s="4">
        <f>IF('True_Odds_Calculator_3-way'!A85="","",'True_Odds_Calculator_3-way'!A85)</f>
        <v>2.17</v>
      </c>
      <c r="B87" s="4">
        <f>IF('True_Odds_Calculator_3-way'!B85="","",'True_Odds_Calculator_3-way'!B85)</f>
        <v>3.14</v>
      </c>
      <c r="C87" s="4">
        <f>IF('True_Odds_Calculator_3-way'!C85="","",'True_Odds_Calculator_3-way'!C85)</f>
        <v>3.42</v>
      </c>
      <c r="D87" s="4">
        <f t="shared" si="5"/>
        <v>7.1698491485888916E-2</v>
      </c>
      <c r="E87" s="4">
        <f t="shared" si="6"/>
        <v>2.2886961511571093</v>
      </c>
      <c r="F87" s="4">
        <f t="shared" si="7"/>
        <v>3.3947576203555743</v>
      </c>
      <c r="G87" s="4">
        <f t="shared" si="8"/>
        <v>3.7244202581526982</v>
      </c>
      <c r="I87" s="4">
        <f t="shared" si="9"/>
        <v>1.0716984914858889</v>
      </c>
    </row>
    <row r="88" spans="1:9" x14ac:dyDescent="0.2">
      <c r="A88" s="4">
        <f>IF('True_Odds_Calculator_3-way'!A86="","",'True_Odds_Calculator_3-way'!A86)</f>
        <v>1.21</v>
      </c>
      <c r="B88" s="4">
        <f>IF('True_Odds_Calculator_3-way'!B86="","",'True_Odds_Calculator_3-way'!B86)</f>
        <v>5.98</v>
      </c>
      <c r="C88" s="4">
        <f>IF('True_Odds_Calculator_3-way'!C86="","",'True_Odds_Calculator_3-way'!C86)</f>
        <v>10.82</v>
      </c>
      <c r="D88" s="4">
        <f t="shared" si="5"/>
        <v>8.609180303378583E-2</v>
      </c>
      <c r="E88" s="4">
        <f t="shared" si="6"/>
        <v>1.253527090990753</v>
      </c>
      <c r="F88" s="4">
        <f t="shared" si="7"/>
        <v>7.2188190957831928</v>
      </c>
      <c r="G88" s="4">
        <f t="shared" si="8"/>
        <v>15.692631786559859</v>
      </c>
      <c r="I88" s="4">
        <f t="shared" si="9"/>
        <v>1.0860918030337858</v>
      </c>
    </row>
    <row r="89" spans="1:9" x14ac:dyDescent="0.2">
      <c r="A89" s="4">
        <f>IF('True_Odds_Calculator_3-way'!A87="","",'True_Odds_Calculator_3-way'!A87)</f>
        <v>3.02</v>
      </c>
      <c r="B89" s="4">
        <f>IF('True_Odds_Calculator_3-way'!B87="","",'True_Odds_Calculator_3-way'!B87)</f>
        <v>3.49</v>
      </c>
      <c r="C89" s="4">
        <f>IF('True_Odds_Calculator_3-way'!C87="","",'True_Odds_Calculator_3-way'!C87)</f>
        <v>2.35</v>
      </c>
      <c r="D89" s="4">
        <f t="shared" si="5"/>
        <v>4.3190693997584795E-2</v>
      </c>
      <c r="E89" s="4">
        <f t="shared" si="6"/>
        <v>3.1572739521549642</v>
      </c>
      <c r="F89" s="4">
        <f t="shared" si="7"/>
        <v>3.6746325520257668</v>
      </c>
      <c r="G89" s="4">
        <f t="shared" si="8"/>
        <v>2.4322909966503685</v>
      </c>
      <c r="I89" s="4">
        <f t="shared" si="9"/>
        <v>1.0431906939975848</v>
      </c>
    </row>
    <row r="90" spans="1:9" x14ac:dyDescent="0.2">
      <c r="A90" s="4">
        <f>IF('True_Odds_Calculator_3-way'!A88="","",'True_Odds_Calculator_3-way'!A88)</f>
        <v>2.2200000000000002</v>
      </c>
      <c r="B90" s="4">
        <f>IF('True_Odds_Calculator_3-way'!B88="","",'True_Odds_Calculator_3-way'!B88)</f>
        <v>3.44</v>
      </c>
      <c r="C90" s="4">
        <f>IF('True_Odds_Calculator_3-way'!C88="","",'True_Odds_Calculator_3-way'!C88)</f>
        <v>3.49</v>
      </c>
      <c r="D90" s="4">
        <f t="shared" si="5"/>
        <v>2.7681076158453166E-2</v>
      </c>
      <c r="E90" s="4">
        <f t="shared" si="6"/>
        <v>2.2664254506756305</v>
      </c>
      <c r="F90" s="4">
        <f t="shared" si="7"/>
        <v>3.5527683026186501</v>
      </c>
      <c r="G90" s="4">
        <f t="shared" si="8"/>
        <v>3.6061256056565583</v>
      </c>
      <c r="I90" s="4">
        <f t="shared" si="9"/>
        <v>1.0276810761584532</v>
      </c>
    </row>
    <row r="91" spans="1:9" x14ac:dyDescent="0.2">
      <c r="A91" s="4">
        <f>IF('True_Odds_Calculator_3-way'!A89="","",'True_Odds_Calculator_3-way'!A89)</f>
        <v>2.33</v>
      </c>
      <c r="B91" s="4">
        <f>IF('True_Odds_Calculator_3-way'!B89="","",'True_Odds_Calculator_3-way'!B89)</f>
        <v>3.24</v>
      </c>
      <c r="C91" s="4">
        <f>IF('True_Odds_Calculator_3-way'!C89="","",'True_Odds_Calculator_3-way'!C89)</f>
        <v>3.26</v>
      </c>
      <c r="D91" s="4">
        <f t="shared" si="5"/>
        <v>4.4574990922533919E-2</v>
      </c>
      <c r="E91" s="4">
        <f t="shared" si="6"/>
        <v>2.41355712968392</v>
      </c>
      <c r="F91" s="4">
        <f t="shared" si="7"/>
        <v>3.4038654534228803</v>
      </c>
      <c r="G91" s="4">
        <f t="shared" si="8"/>
        <v>3.4259465354826446</v>
      </c>
      <c r="I91" s="4">
        <f t="shared" si="9"/>
        <v>1.0445749909225339</v>
      </c>
    </row>
    <row r="92" spans="1:9" x14ac:dyDescent="0.2">
      <c r="A92" s="4">
        <f>IF('True_Odds_Calculator_3-way'!A90="","",'True_Odds_Calculator_3-way'!A90)</f>
        <v>1.86</v>
      </c>
      <c r="B92" s="4">
        <f>IF('True_Odds_Calculator_3-way'!B90="","",'True_Odds_Calculator_3-way'!B90)</f>
        <v>3.89</v>
      </c>
      <c r="C92" s="4">
        <f>IF('True_Odds_Calculator_3-way'!C90="","",'True_Odds_Calculator_3-way'!C90)</f>
        <v>3.97</v>
      </c>
      <c r="D92" s="4">
        <f t="shared" si="5"/>
        <v>4.6592986108253465E-2</v>
      </c>
      <c r="E92" s="4">
        <f t="shared" si="6"/>
        <v>1.9153293670467544</v>
      </c>
      <c r="F92" s="4">
        <f t="shared" si="7"/>
        <v>4.14012821415802</v>
      </c>
      <c r="G92" s="4">
        <f t="shared" si="8"/>
        <v>4.2308670169116622</v>
      </c>
      <c r="I92" s="4">
        <f t="shared" si="9"/>
        <v>1.0465929861082535</v>
      </c>
    </row>
    <row r="93" spans="1:9" x14ac:dyDescent="0.2">
      <c r="A93" s="4">
        <f>IF('True_Odds_Calculator_3-way'!A91="","",'True_Odds_Calculator_3-way'!A91)</f>
        <v>2.37</v>
      </c>
      <c r="B93" s="4">
        <f>IF('True_Odds_Calculator_3-way'!B91="","",'True_Odds_Calculator_3-way'!B91)</f>
        <v>3.01</v>
      </c>
      <c r="C93" s="4">
        <f>IF('True_Odds_Calculator_3-way'!C91="","",'True_Odds_Calculator_3-way'!C91)</f>
        <v>3.33</v>
      </c>
      <c r="D93" s="4">
        <f t="shared" si="5"/>
        <v>5.4467142191604978E-2</v>
      </c>
      <c r="E93" s="4">
        <f t="shared" si="6"/>
        <v>2.4765641851595817</v>
      </c>
      <c r="F93" s="4">
        <f t="shared" si="7"/>
        <v>3.1840015429966217</v>
      </c>
      <c r="G93" s="4">
        <f t="shared" si="8"/>
        <v>3.5442820765733867</v>
      </c>
      <c r="I93" s="4">
        <f t="shared" si="9"/>
        <v>1.054467142191605</v>
      </c>
    </row>
    <row r="94" spans="1:9" x14ac:dyDescent="0.2">
      <c r="A94" s="4">
        <f>IF('True_Odds_Calculator_3-way'!A92="","",'True_Odds_Calculator_3-way'!A92)</f>
        <v>2.4300000000000002</v>
      </c>
      <c r="B94" s="4">
        <f>IF('True_Odds_Calculator_3-way'!B92="","",'True_Odds_Calculator_3-way'!B92)</f>
        <v>3.31</v>
      </c>
      <c r="C94" s="4">
        <f>IF('True_Odds_Calculator_3-way'!C92="","",'True_Odds_Calculator_3-way'!C92)</f>
        <v>2.94</v>
      </c>
      <c r="D94" s="4">
        <f t="shared" si="5"/>
        <v>5.3773491792002304E-2</v>
      </c>
      <c r="E94" s="4">
        <f t="shared" si="6"/>
        <v>2.5406624353991085</v>
      </c>
      <c r="F94" s="4">
        <f t="shared" si="7"/>
        <v>3.5187688588096959</v>
      </c>
      <c r="G94" s="4">
        <f t="shared" si="8"/>
        <v>3.1035509986699803</v>
      </c>
      <c r="I94" s="4">
        <f t="shared" si="9"/>
        <v>1.0537734917920023</v>
      </c>
    </row>
    <row r="95" spans="1:9" x14ac:dyDescent="0.2">
      <c r="A95" s="4">
        <f>IF('True_Odds_Calculator_3-way'!A93="","",'True_Odds_Calculator_3-way'!A93)</f>
        <v>2.62</v>
      </c>
      <c r="B95" s="4">
        <f>IF('True_Odds_Calculator_3-way'!B93="","",'True_Odds_Calculator_3-way'!B93)</f>
        <v>3.43</v>
      </c>
      <c r="C95" s="4">
        <f>IF('True_Odds_Calculator_3-way'!C93="","",'True_Odds_Calculator_3-way'!C93)</f>
        <v>2.7</v>
      </c>
      <c r="D95" s="4">
        <f t="shared" si="5"/>
        <v>4.3594949187720555E-2</v>
      </c>
      <c r="E95" s="4">
        <f t="shared" si="6"/>
        <v>2.7236991875090268</v>
      </c>
      <c r="F95" s="4">
        <f t="shared" si="7"/>
        <v>3.6099318495830737</v>
      </c>
      <c r="G95" s="4">
        <f t="shared" si="8"/>
        <v>2.8102619023535618</v>
      </c>
      <c r="I95" s="4">
        <f t="shared" si="9"/>
        <v>1.0435949491877206</v>
      </c>
    </row>
    <row r="96" spans="1:9" x14ac:dyDescent="0.2">
      <c r="A96" s="4">
        <f>IF('True_Odds_Calculator_3-way'!A94="","",'True_Odds_Calculator_3-way'!A94)</f>
        <v>1.29</v>
      </c>
      <c r="B96" s="4">
        <f>IF('True_Odds_Calculator_3-way'!B94="","",'True_Odds_Calculator_3-way'!B94)</f>
        <v>5.92</v>
      </c>
      <c r="C96" s="4">
        <f>IF('True_Odds_Calculator_3-way'!C94="","",'True_Odds_Calculator_3-way'!C94)</f>
        <v>8.64</v>
      </c>
      <c r="D96" s="4">
        <f t="shared" si="5"/>
        <v>5.9853458109272006E-2</v>
      </c>
      <c r="E96" s="4">
        <f t="shared" si="6"/>
        <v>1.3240777723979653</v>
      </c>
      <c r="F96" s="4">
        <f t="shared" si="7"/>
        <v>6.7128616169968929</v>
      </c>
      <c r="G96" s="4">
        <f t="shared" si="8"/>
        <v>10.439547976831786</v>
      </c>
      <c r="I96" s="4">
        <f t="shared" si="9"/>
        <v>1.059853458109272</v>
      </c>
    </row>
    <row r="97" spans="1:9" x14ac:dyDescent="0.2">
      <c r="A97" s="4">
        <f>IF('True_Odds_Calculator_3-way'!A95="","",'True_Odds_Calculator_3-way'!A95)</f>
        <v>1.1399999999999999</v>
      </c>
      <c r="B97" s="4">
        <f>IF('True_Odds_Calculator_3-way'!B95="","",'True_Odds_Calculator_3-way'!B95)</f>
        <v>9.18</v>
      </c>
      <c r="C97" s="4">
        <f>IF('True_Odds_Calculator_3-way'!C95="","",'True_Odds_Calculator_3-way'!C95)</f>
        <v>17.34</v>
      </c>
      <c r="D97" s="4">
        <f t="shared" si="5"/>
        <v>4.3795571204057859E-2</v>
      </c>
      <c r="E97" s="4">
        <f t="shared" si="6"/>
        <v>1.159293327112499</v>
      </c>
      <c r="F97" s="4">
        <f t="shared" si="7"/>
        <v>10.600638749195607</v>
      </c>
      <c r="G97" s="4">
        <f t="shared" si="8"/>
        <v>23.217152998903799</v>
      </c>
      <c r="I97" s="4">
        <f t="shared" si="9"/>
        <v>1.0437955712040579</v>
      </c>
    </row>
    <row r="98" spans="1:9" x14ac:dyDescent="0.2">
      <c r="A98" s="4">
        <f>IF('True_Odds_Calculator_3-way'!A96="","",'True_Odds_Calculator_3-way'!A96)</f>
        <v>2.11</v>
      </c>
      <c r="B98" s="4">
        <f>IF('True_Odds_Calculator_3-way'!B96="","",'True_Odds_Calculator_3-way'!B96)</f>
        <v>3.63</v>
      </c>
      <c r="C98" s="4">
        <f>IF('True_Odds_Calculator_3-way'!C96="","",'True_Odds_Calculator_3-way'!C96)</f>
        <v>3.52</v>
      </c>
      <c r="D98" s="4">
        <f t="shared" si="5"/>
        <v>3.3506652043920448E-2</v>
      </c>
      <c r="E98" s="4">
        <f t="shared" si="6"/>
        <v>2.1609251071803488</v>
      </c>
      <c r="F98" s="4">
        <f t="shared" si="7"/>
        <v>3.7833901730713424</v>
      </c>
      <c r="G98" s="4">
        <f t="shared" si="8"/>
        <v>3.6640501979294151</v>
      </c>
      <c r="I98" s="4">
        <f t="shared" si="9"/>
        <v>1.0335066520439204</v>
      </c>
    </row>
    <row r="99" spans="1:9" x14ac:dyDescent="0.2">
      <c r="A99" s="4">
        <f>IF('True_Odds_Calculator_3-way'!A97="","",'True_Odds_Calculator_3-way'!A97)</f>
        <v>3.4</v>
      </c>
      <c r="B99" s="4">
        <f>IF('True_Odds_Calculator_3-way'!B97="","",'True_Odds_Calculator_3-way'!B97)</f>
        <v>3.59</v>
      </c>
      <c r="C99" s="4">
        <f>IF('True_Odds_Calculator_3-way'!C97="","",'True_Odds_Calculator_3-way'!C97)</f>
        <v>2.17</v>
      </c>
      <c r="D99" s="4">
        <f t="shared" si="5"/>
        <v>3.3498672179807398E-2</v>
      </c>
      <c r="E99" s="4">
        <f t="shared" si="6"/>
        <v>3.5341755464644931</v>
      </c>
      <c r="F99" s="4">
        <f t="shared" si="7"/>
        <v>3.7399212678474609</v>
      </c>
      <c r="G99" s="4">
        <f t="shared" si="8"/>
        <v>2.2238863364634129</v>
      </c>
      <c r="I99" s="4">
        <f t="shared" si="9"/>
        <v>1.0334986721798074</v>
      </c>
    </row>
    <row r="100" spans="1:9" x14ac:dyDescent="0.2">
      <c r="A100" s="4">
        <f>IF('True_Odds_Calculator_3-way'!A98="","",'True_Odds_Calculator_3-way'!A98)</f>
        <v>2.66</v>
      </c>
      <c r="B100" s="4">
        <f>IF('True_Odds_Calculator_3-way'!B98="","",'True_Odds_Calculator_3-way'!B98)</f>
        <v>3.73</v>
      </c>
      <c r="C100" s="4">
        <f>IF('True_Odds_Calculator_3-way'!C98="","",'True_Odds_Calculator_3-way'!C98)</f>
        <v>2.57</v>
      </c>
      <c r="D100" s="4">
        <f t="shared" si="5"/>
        <v>3.3141422735127213E-2</v>
      </c>
      <c r="E100" s="4">
        <f t="shared" si="6"/>
        <v>2.7405316031905453</v>
      </c>
      <c r="F100" s="4">
        <f t="shared" si="7"/>
        <v>3.8903031938422439</v>
      </c>
      <c r="G100" s="4">
        <f t="shared" si="8"/>
        <v>2.6450973616272511</v>
      </c>
      <c r="I100" s="4">
        <f t="shared" si="9"/>
        <v>1.0331414227351272</v>
      </c>
    </row>
    <row r="101" spans="1:9" x14ac:dyDescent="0.2">
      <c r="A101" s="4">
        <f>IF('True_Odds_Calculator_3-way'!A99="","",'True_Odds_Calculator_3-way'!A99)</f>
        <v>3.15</v>
      </c>
      <c r="B101" s="4">
        <f>IF('True_Odds_Calculator_3-way'!B99="","",'True_Odds_Calculator_3-way'!B99)</f>
        <v>3.59</v>
      </c>
      <c r="C101" s="4">
        <f>IF('True_Odds_Calculator_3-way'!C99="","",'True_Odds_Calculator_3-way'!C99)</f>
        <v>2.2799999999999998</v>
      </c>
      <c r="D101" s="4">
        <f t="shared" si="5"/>
        <v>3.4608340721813846E-2</v>
      </c>
      <c r="E101" s="4">
        <f t="shared" si="6"/>
        <v>3.2687835329675341</v>
      </c>
      <c r="F101" s="4">
        <f t="shared" si="7"/>
        <v>3.7451020835027946</v>
      </c>
      <c r="G101" s="4">
        <f t="shared" si="8"/>
        <v>2.3415892747837175</v>
      </c>
      <c r="I101" s="4">
        <f t="shared" si="9"/>
        <v>1.0346083407218138</v>
      </c>
    </row>
    <row r="102" spans="1:9" x14ac:dyDescent="0.2">
      <c r="A102" s="4">
        <f>IF('True_Odds_Calculator_3-way'!A100="","",'True_Odds_Calculator_3-way'!A100)</f>
        <v>2.02</v>
      </c>
      <c r="B102" s="4">
        <f>IF('True_Odds_Calculator_3-way'!B100="","",'True_Odds_Calculator_3-way'!B100)</f>
        <v>3.83</v>
      </c>
      <c r="C102" s="4">
        <f>IF('True_Odds_Calculator_3-way'!C100="","",'True_Odds_Calculator_3-way'!C100)</f>
        <v>3.65</v>
      </c>
      <c r="D102" s="4">
        <f t="shared" si="5"/>
        <v>3.0118713434346356E-2</v>
      </c>
      <c r="E102" s="4">
        <f t="shared" si="6"/>
        <v>2.0618134398883958</v>
      </c>
      <c r="F102" s="4">
        <f t="shared" si="7"/>
        <v>3.9831586539523962</v>
      </c>
      <c r="G102" s="4">
        <f t="shared" si="8"/>
        <v>3.7888398960789895</v>
      </c>
      <c r="I102" s="4">
        <f t="shared" si="9"/>
        <v>1.0301187134343464</v>
      </c>
    </row>
    <row r="103" spans="1:9" x14ac:dyDescent="0.2">
      <c r="A103" s="4">
        <f>IF('True_Odds_Calculator_3-way'!A101="","",'True_Odds_Calculator_3-way'!A101)</f>
        <v>1.58</v>
      </c>
      <c r="B103" s="4">
        <f>IF('True_Odds_Calculator_3-way'!B101="","",'True_Odds_Calculator_3-way'!B101)</f>
        <v>3.88</v>
      </c>
      <c r="C103" s="4">
        <f>IF('True_Odds_Calculator_3-way'!C101="","",'True_Odds_Calculator_3-way'!C101)</f>
        <v>6.31</v>
      </c>
      <c r="D103" s="4">
        <f t="shared" si="5"/>
        <v>4.9121956556222424E-2</v>
      </c>
      <c r="E103" s="4">
        <f t="shared" si="6"/>
        <v>1.6219616017303238</v>
      </c>
      <c r="F103" s="4">
        <f t="shared" si="7"/>
        <v>4.1432233895519559</v>
      </c>
      <c r="G103" s="4">
        <f t="shared" si="8"/>
        <v>7.0370688927503835</v>
      </c>
      <c r="I103" s="4">
        <f t="shared" si="9"/>
        <v>1.0491219565562224</v>
      </c>
    </row>
    <row r="104" spans="1:9" x14ac:dyDescent="0.2">
      <c r="A104" s="4">
        <f>IF('True_Odds_Calculator_3-way'!A102="","",'True_Odds_Calculator_3-way'!A102)</f>
        <v>3.26</v>
      </c>
      <c r="B104" s="4">
        <f>IF('True_Odds_Calculator_3-way'!B102="","",'True_Odds_Calculator_3-way'!B102)</f>
        <v>3.17</v>
      </c>
      <c r="C104" s="4">
        <f>IF('True_Odds_Calculator_3-way'!C102="","",'True_Odds_Calculator_3-way'!C102)</f>
        <v>2.44</v>
      </c>
      <c r="D104" s="4">
        <f t="shared" si="5"/>
        <v>3.2041945080650613E-2</v>
      </c>
      <c r="E104" s="4">
        <f t="shared" si="6"/>
        <v>3.3776045201453373</v>
      </c>
      <c r="F104" s="4">
        <f t="shared" si="7"/>
        <v>3.2810900147333051</v>
      </c>
      <c r="G104" s="4">
        <f t="shared" si="8"/>
        <v>2.5052898116248947</v>
      </c>
      <c r="I104" s="4">
        <f t="shared" si="9"/>
        <v>1.0320419450806506</v>
      </c>
    </row>
    <row r="105" spans="1:9" x14ac:dyDescent="0.2">
      <c r="A105" s="4">
        <f>IF('True_Odds_Calculator_3-way'!A103="","",'True_Odds_Calculator_3-way'!A103)</f>
        <v>1.48</v>
      </c>
      <c r="B105" s="4">
        <f>IF('True_Odds_Calculator_3-way'!B103="","",'True_Odds_Calculator_3-way'!B103)</f>
        <v>4.17</v>
      </c>
      <c r="C105" s="4">
        <f>IF('True_Odds_Calculator_3-way'!C103="","",'True_Odds_Calculator_3-way'!C103)</f>
        <v>7.48</v>
      </c>
      <c r="D105" s="4">
        <f t="shared" si="5"/>
        <v>4.917366872508655E-2</v>
      </c>
      <c r="E105" s="4">
        <f t="shared" si="6"/>
        <v>1.5167959684208387</v>
      </c>
      <c r="F105" s="4">
        <f t="shared" si="7"/>
        <v>4.4759365257316732</v>
      </c>
      <c r="G105" s="4">
        <f t="shared" si="8"/>
        <v>8.5252497296360321</v>
      </c>
      <c r="I105" s="4">
        <f t="shared" si="9"/>
        <v>1.0491736687250866</v>
      </c>
    </row>
    <row r="106" spans="1:9" x14ac:dyDescent="0.2">
      <c r="A106" s="4">
        <f>IF('True_Odds_Calculator_3-way'!A104="","",'True_Odds_Calculator_3-way'!A104)</f>
        <v>1.34</v>
      </c>
      <c r="B106" s="4">
        <f>IF('True_Odds_Calculator_3-way'!B104="","",'True_Odds_Calculator_3-way'!B104)</f>
        <v>5.34</v>
      </c>
      <c r="C106" s="4">
        <f>IF('True_Odds_Calculator_3-way'!C104="","",'True_Odds_Calculator_3-way'!C104)</f>
        <v>8.36</v>
      </c>
      <c r="D106" s="4">
        <f t="shared" si="5"/>
        <v>5.3151799199796956E-2</v>
      </c>
      <c r="E106" s="4">
        <f t="shared" si="6"/>
        <v>1.3725867705304855</v>
      </c>
      <c r="F106" s="4">
        <f t="shared" si="7"/>
        <v>5.8980121216200443</v>
      </c>
      <c r="G106" s="4">
        <f t="shared" si="8"/>
        <v>9.8135466874782917</v>
      </c>
      <c r="I106" s="4">
        <f t="shared" si="9"/>
        <v>1.053151799199797</v>
      </c>
    </row>
    <row r="107" spans="1:9" x14ac:dyDescent="0.2">
      <c r="A107" s="4">
        <f>IF('True_Odds_Calculator_3-way'!A105="","",'True_Odds_Calculator_3-way'!A105)</f>
        <v>2.36</v>
      </c>
      <c r="B107" s="4">
        <f>IF('True_Odds_Calculator_3-way'!B105="","",'True_Odds_Calculator_3-way'!B105)</f>
        <v>3.08</v>
      </c>
      <c r="C107" s="4">
        <f>IF('True_Odds_Calculator_3-way'!C105="","",'True_Odds_Calculator_3-way'!C105)</f>
        <v>3.37</v>
      </c>
      <c r="D107" s="4">
        <f t="shared" si="5"/>
        <v>4.5140043279157105E-2</v>
      </c>
      <c r="E107" s="4">
        <f t="shared" si="6"/>
        <v>2.4468894540735384</v>
      </c>
      <c r="F107" s="4">
        <f t="shared" si="7"/>
        <v>3.2296753570032264</v>
      </c>
      <c r="G107" s="4">
        <f t="shared" si="8"/>
        <v>3.5500115551893621</v>
      </c>
      <c r="I107" s="4">
        <f t="shared" si="9"/>
        <v>1.0451400432791571</v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69</v>
      </c>
      <c r="V3" s="29" t="s">
        <v>70</v>
      </c>
      <c r="W3" s="29" t="s">
        <v>67</v>
      </c>
      <c r="X3" s="38">
        <v>25569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F9" sqref="AF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2.2999999999999998</v>
      </c>
      <c r="B3">
        <v>3.7</v>
      </c>
      <c r="C3">
        <v>3.04</v>
      </c>
      <c r="D3" s="20">
        <f>IF(OR($A3="",$B3="",$C3=""),"",(1/A3)+(1/B3)+(1/C3)-1)</f>
        <v>3.4000247386975158E-2</v>
      </c>
      <c r="E3" s="17">
        <f>IF(OR($A3="",$B3="",$C3=""),"",A3*'MPTO_working_3-way'!$I2)</f>
        <v>2.3782005689900427</v>
      </c>
      <c r="F3" s="21">
        <f>IF(OR($A3="",$B3="",$C3=""),"",B3*'MPTO_working_3-way'!$I2)</f>
        <v>3.8258009153318082</v>
      </c>
      <c r="G3" s="22">
        <f>IF(OR($A3="",$B3="",$C3=""),"",C3*'MPTO_working_3-way'!$I2)</f>
        <v>3.1433607520564046</v>
      </c>
      <c r="H3" s="17">
        <f>IF(OR($A3="",$B3="",$C3=""),"",'MPTO_working_3-way'!E2)</f>
        <v>2.3615584036221566</v>
      </c>
      <c r="I3" s="21">
        <f>IF(OR($A3="",$B3="",$C3=""),"",'MPTO_working_3-way'!F2)</f>
        <v>3.8619454230608476</v>
      </c>
      <c r="J3" s="22">
        <f>IF(OR($A3="",$B3="",$C3=""),"",'MPTO_working_3-way'!G2)</f>
        <v>3.1484762924739567</v>
      </c>
      <c r="K3" s="17">
        <f>IF(OR($A3="",$B3="",$C3=""),"",'OddsRatio_working_3-way'!H2)</f>
        <v>2.3688860840186106</v>
      </c>
      <c r="L3" s="21">
        <f>IF(OR($A3="",$B3="",$C3=""),"",'OddsRatio_working_3-way'!I2)</f>
        <v>3.8430710975771154</v>
      </c>
      <c r="M3" s="22">
        <f>IF(OR($A3="",$B3="",$C3=""),"",'OddsRatio_working_3-way'!J2)</f>
        <v>3.1480981626138198</v>
      </c>
      <c r="N3" s="23">
        <f>(1/E3)* 100</f>
        <v>42.048598130841121</v>
      </c>
      <c r="O3" s="24">
        <f>(1/F3)* 100</f>
        <v>26.138317757009343</v>
      </c>
      <c r="P3" s="24">
        <f>(1/G3)* 100</f>
        <v>31.813084112149532</v>
      </c>
      <c r="Q3" t="s">
        <v>126</v>
      </c>
      <c r="R3" t="s">
        <v>127</v>
      </c>
      <c r="S3" s="58" t="s">
        <v>125</v>
      </c>
      <c r="AD3" s="28"/>
      <c r="AE3" s="28"/>
      <c r="AH3" s="37"/>
      <c r="AI3" s="28"/>
      <c r="AJ3" t="s">
        <v>291</v>
      </c>
    </row>
    <row r="4" spans="1:36" s="40" customFormat="1" ht="15" x14ac:dyDescent="0.25">
      <c r="A4">
        <v>1.79</v>
      </c>
      <c r="B4">
        <v>3.92</v>
      </c>
      <c r="C4">
        <v>4.51</v>
      </c>
      <c r="D4" s="20">
        <f t="shared" ref="D4:D67" si="0">IF(OR($A4="",$B4="",$C4=""),"",(1/A4)+(1/B4)+(1/C4)-1)</f>
        <v>3.5490748715594433E-2</v>
      </c>
      <c r="E4" s="17">
        <f>IF(OR($A4="",$B4="",$C4=""),"",A4*'MPTO_working_3-way'!$I3)</f>
        <v>1.853528440200914</v>
      </c>
      <c r="F4" s="21">
        <f>IF(OR($A4="",$B4="",$C4=""),"",B4*'MPTO_working_3-way'!$I3)</f>
        <v>4.0591237349651301</v>
      </c>
      <c r="G4" s="22">
        <f>IF(OR($A4="",$B4="",$C4=""),"",C4*'MPTO_working_3-way'!$I3)</f>
        <v>4.6700632767073307</v>
      </c>
      <c r="H4" s="17"/>
      <c r="I4" s="21"/>
      <c r="J4" s="22"/>
      <c r="K4" s="17"/>
      <c r="L4" s="21"/>
      <c r="M4" s="22"/>
      <c r="N4" s="23">
        <f t="shared" ref="N4" si="1">(1/E4)* 100</f>
        <v>53.951154906023703</v>
      </c>
      <c r="O4" s="24">
        <f t="shared" ref="O4" si="2">(1/F4)* 100</f>
        <v>24.635859000454698</v>
      </c>
      <c r="P4" s="24">
        <f t="shared" ref="P4" si="3">(1/G4)* 100</f>
        <v>21.412986093521603</v>
      </c>
      <c r="Q4" t="s">
        <v>128</v>
      </c>
      <c r="R4" t="s">
        <v>129</v>
      </c>
      <c r="S4" s="58" t="s">
        <v>125</v>
      </c>
      <c r="AD4" s="37"/>
      <c r="AE4" s="37"/>
      <c r="AH4" s="37"/>
      <c r="AI4" s="37"/>
      <c r="AJ4" t="s">
        <v>292</v>
      </c>
    </row>
    <row r="5" spans="1:36" s="40" customFormat="1" ht="15" x14ac:dyDescent="0.25">
      <c r="A5">
        <v>1.51</v>
      </c>
      <c r="B5">
        <v>4.18</v>
      </c>
      <c r="C5">
        <v>7.24</v>
      </c>
      <c r="D5" s="20">
        <f t="shared" si="0"/>
        <v>3.960765235123076E-2</v>
      </c>
      <c r="E5" s="17">
        <f>IF(OR($A5="",$B5="",$C5=""),"",A5*'MPTO_working_3-way'!$I4)</f>
        <v>1.5698075550503585</v>
      </c>
      <c r="F5" s="21">
        <f>IF(OR($A5="",$B5="",$C5=""),"",B5*'MPTO_working_3-way'!$I4)</f>
        <v>4.3455599868281443</v>
      </c>
      <c r="G5" s="22">
        <f>IF(OR($A5="",$B5="",$C5=""),"",C5*'MPTO_working_3-way'!$I4)</f>
        <v>7.5267594030229112</v>
      </c>
      <c r="H5" s="17"/>
      <c r="I5" s="21"/>
      <c r="J5" s="22"/>
      <c r="K5" s="17"/>
      <c r="L5" s="21"/>
      <c r="M5" s="22"/>
      <c r="N5" s="23">
        <f t="shared" ref="N5:N68" si="4">(1/E5)* 100</f>
        <v>63.702075887124941</v>
      </c>
      <c r="O5" s="24">
        <f t="shared" ref="O5:O68" si="5">(1/F5)* 100</f>
        <v>23.011993920947049</v>
      </c>
      <c r="P5" s="24">
        <f t="shared" ref="P5:P68" si="6">(1/G5)* 100</f>
        <v>13.285930191927992</v>
      </c>
      <c r="Q5" t="s">
        <v>130</v>
      </c>
      <c r="R5" t="s">
        <v>131</v>
      </c>
      <c r="S5" s="58" t="s">
        <v>125</v>
      </c>
      <c r="AD5" s="37"/>
      <c r="AE5" s="37"/>
      <c r="AH5" s="37"/>
      <c r="AI5" s="37"/>
      <c r="AJ5" t="s">
        <v>292</v>
      </c>
    </row>
    <row r="6" spans="1:36" s="40" customFormat="1" ht="15" x14ac:dyDescent="0.25">
      <c r="A6">
        <v>2.25</v>
      </c>
      <c r="B6">
        <v>3.35</v>
      </c>
      <c r="C6">
        <v>3.44</v>
      </c>
      <c r="D6" s="20">
        <f t="shared" si="0"/>
        <v>3.3649581549616281E-2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132</v>
      </c>
      <c r="R6" t="s">
        <v>133</v>
      </c>
      <c r="S6" s="58" t="s">
        <v>125</v>
      </c>
      <c r="AD6" s="37"/>
      <c r="AE6" s="37"/>
      <c r="AH6" s="37"/>
      <c r="AI6" s="37"/>
      <c r="AJ6" t="s">
        <v>292</v>
      </c>
    </row>
    <row r="7" spans="1:36" s="36" customFormat="1" ht="15" x14ac:dyDescent="0.25">
      <c r="A7">
        <v>1.96</v>
      </c>
      <c r="B7">
        <v>3.54</v>
      </c>
      <c r="C7">
        <v>4.1100000000000003</v>
      </c>
      <c r="D7" s="20">
        <f t="shared" si="0"/>
        <v>3.5998959771957662E-2</v>
      </c>
      <c r="E7" s="17">
        <f>IF(OR($A7="",$B7="",$C7=""),"",A7*'MPTO_working_3-way'!$I6)</f>
        <v>2.0259531798372477</v>
      </c>
      <c r="F7" s="21">
        <f>IF(OR($A7="",$B7="",$C7=""),"",B7*'MPTO_working_3-way'!$I6)</f>
        <v>3.6591195186856416</v>
      </c>
      <c r="G7" s="22">
        <f>IF(OR($A7="",$B7="",$C7=""),"",C7*'MPTO_working_3-way'!$I6)</f>
        <v>4.2482997801689235</v>
      </c>
      <c r="H7" s="17"/>
      <c r="I7" s="21"/>
      <c r="J7" s="22"/>
      <c r="K7" s="17"/>
      <c r="L7" s="21"/>
      <c r="M7" s="22"/>
      <c r="N7" s="23">
        <f t="shared" si="4"/>
        <v>49.359482240371108</v>
      </c>
      <c r="O7" s="24">
        <f t="shared" si="5"/>
        <v>27.328978867550102</v>
      </c>
      <c r="P7" s="24">
        <f t="shared" si="6"/>
        <v>23.538828513656288</v>
      </c>
      <c r="Q7" t="s">
        <v>134</v>
      </c>
      <c r="R7" t="s">
        <v>135</v>
      </c>
      <c r="S7" s="58" t="s">
        <v>125</v>
      </c>
      <c r="AD7" s="37"/>
      <c r="AE7" s="37"/>
      <c r="AH7" s="37"/>
      <c r="AI7" s="37"/>
      <c r="AJ7" t="s">
        <v>292</v>
      </c>
    </row>
    <row r="8" spans="1:36" s="36" customFormat="1" ht="15" x14ac:dyDescent="0.25">
      <c r="A8">
        <v>2.7</v>
      </c>
      <c r="B8">
        <v>3.54</v>
      </c>
      <c r="C8">
        <v>2.63</v>
      </c>
      <c r="D8" s="20">
        <f t="shared" si="0"/>
        <v>3.3084382958714187E-2</v>
      </c>
      <c r="E8" s="17">
        <f>IF(OR($A8="",$B8="",$C8=""),"",A8*'MPTO_working_3-way'!$I7)</f>
        <v>2.7971971913842859</v>
      </c>
      <c r="F8" s="21">
        <f>IF(OR($A8="",$B8="",$C8=""),"",B8*'MPTO_working_3-way'!$I7)</f>
        <v>3.6674363175927303</v>
      </c>
      <c r="G8" s="22">
        <f>IF(OR($A8="",$B8="",$C8=""),"",C8*'MPTO_working_3-way'!$I7)</f>
        <v>2.7246772642002486</v>
      </c>
      <c r="H8" s="17"/>
      <c r="I8" s="21"/>
      <c r="J8" s="22"/>
      <c r="K8" s="17"/>
      <c r="L8" s="21"/>
      <c r="M8" s="22"/>
      <c r="N8" s="23">
        <f t="shared" si="4"/>
        <v>35.750071646007797</v>
      </c>
      <c r="O8" s="24">
        <f t="shared" si="5"/>
        <v>27.267003797802559</v>
      </c>
      <c r="P8" s="24">
        <f t="shared" si="6"/>
        <v>36.701594465483289</v>
      </c>
      <c r="Q8" t="s">
        <v>136</v>
      </c>
      <c r="R8" t="s">
        <v>137</v>
      </c>
      <c r="S8" s="58" t="s">
        <v>125</v>
      </c>
      <c r="AD8" s="37"/>
      <c r="AE8" s="37"/>
      <c r="AH8" s="37"/>
      <c r="AI8" s="37"/>
      <c r="AJ8" t="s">
        <v>292</v>
      </c>
    </row>
    <row r="9" spans="1:36" s="36" customFormat="1" ht="15" x14ac:dyDescent="0.25">
      <c r="A9">
        <v>1.98</v>
      </c>
      <c r="B9">
        <v>3.54</v>
      </c>
      <c r="C9">
        <v>4.03</v>
      </c>
      <c r="D9" s="20">
        <f t="shared" si="0"/>
        <v>3.5675338573096793E-2</v>
      </c>
      <c r="E9" s="17">
        <f>IF(OR($A9="",$B9="",$C9=""),"",A9*'MPTO_working_3-way'!$I8)</f>
        <v>2.0455070782582543</v>
      </c>
      <c r="F9" s="21">
        <f>IF(OR($A9="",$B9="",$C9=""),"",B9*'MPTO_working_3-way'!$I8)</f>
        <v>3.6571187156738483</v>
      </c>
      <c r="G9" s="22">
        <f>IF(OR($A9="",$B9="",$C9=""),"",C9*'MPTO_working_3-way'!$I8)</f>
        <v>4.1633300633236185</v>
      </c>
      <c r="H9" s="17"/>
      <c r="I9" s="21"/>
      <c r="J9" s="22"/>
      <c r="K9" s="17"/>
      <c r="L9" s="21"/>
      <c r="M9" s="22"/>
      <c r="N9" s="23">
        <f t="shared" si="4"/>
        <v>48.887633322271277</v>
      </c>
      <c r="O9" s="24">
        <f t="shared" si="5"/>
        <v>27.343930502287328</v>
      </c>
      <c r="P9" s="24">
        <f t="shared" si="6"/>
        <v>24.019234237741223</v>
      </c>
      <c r="Q9" t="s">
        <v>138</v>
      </c>
      <c r="R9" t="s">
        <v>139</v>
      </c>
      <c r="S9" s="58" t="s">
        <v>125</v>
      </c>
      <c r="AD9" s="37"/>
      <c r="AE9" s="37"/>
      <c r="AH9" s="37"/>
      <c r="AI9" s="37"/>
      <c r="AJ9" t="s">
        <v>293</v>
      </c>
    </row>
    <row r="10" spans="1:36" s="36" customFormat="1" ht="15" x14ac:dyDescent="0.25">
      <c r="A10">
        <v>2.86</v>
      </c>
      <c r="B10">
        <v>2.94</v>
      </c>
      <c r="C10">
        <v>2.83</v>
      </c>
      <c r="D10" s="20">
        <f t="shared" si="0"/>
        <v>4.3143294531482468E-2</v>
      </c>
      <c r="E10" s="17">
        <f>IF(OR($A10="",$B10="",$C10=""),"",A10*'MPTO_working_3-way'!$I9)</f>
        <v>2.9620314683190565</v>
      </c>
      <c r="F10" s="21">
        <f>IF(OR($A10="",$B10="",$C10=""),"",B10*'MPTO_working_3-way'!$I9)</f>
        <v>3.0448854954049045</v>
      </c>
      <c r="G10" s="22">
        <f>IF(OR($A10="",$B10="",$C10=""),"",C10*'MPTO_working_3-way'!$I9)</f>
        <v>2.9309612081618641</v>
      </c>
      <c r="H10" s="17"/>
      <c r="I10" s="21"/>
      <c r="J10" s="22"/>
      <c r="K10" s="17"/>
      <c r="L10" s="21"/>
      <c r="M10" s="22"/>
      <c r="N10" s="23">
        <f t="shared" si="4"/>
        <v>33.760613642889382</v>
      </c>
      <c r="O10" s="24">
        <f t="shared" si="5"/>
        <v>32.841957489341368</v>
      </c>
      <c r="P10" s="24">
        <f t="shared" si="6"/>
        <v>34.118500006594914</v>
      </c>
      <c r="Q10" t="s">
        <v>140</v>
      </c>
      <c r="R10" t="s">
        <v>141</v>
      </c>
      <c r="S10" s="58" t="s">
        <v>125</v>
      </c>
      <c r="AD10" s="37"/>
      <c r="AE10" s="37"/>
      <c r="AH10" s="37"/>
      <c r="AI10" s="37"/>
      <c r="AJ10" t="s">
        <v>294</v>
      </c>
    </row>
    <row r="11" spans="1:36" s="36" customFormat="1" ht="15" x14ac:dyDescent="0.25">
      <c r="A11">
        <v>1.94</v>
      </c>
      <c r="B11">
        <v>3.48</v>
      </c>
      <c r="C11">
        <v>4.29</v>
      </c>
      <c r="D11" s="20">
        <f t="shared" si="0"/>
        <v>3.5920472465086783E-2</v>
      </c>
      <c r="E11" s="17">
        <f>IF(OR($A11="",$B11="",$C11=""),"",A11*'MPTO_working_3-way'!$I10)</f>
        <v>2.0236979913910758</v>
      </c>
      <c r="F11" s="21">
        <f>IF(OR($A11="",$B11="",$C11=""),"",B11*'MPTO_working_3-way'!$I10)</f>
        <v>3.6301386649695591</v>
      </c>
      <c r="G11" s="22">
        <f>IF(OR($A11="",$B11="",$C11=""),"",C11*'MPTO_working_3-way'!$I10)</f>
        <v>4.4750847335400596</v>
      </c>
      <c r="H11" s="17"/>
      <c r="I11" s="21"/>
      <c r="J11" s="22"/>
      <c r="K11" s="17"/>
      <c r="L11" s="21"/>
      <c r="M11" s="22"/>
      <c r="N11" s="23">
        <f t="shared" si="4"/>
        <v>49.414487945041991</v>
      </c>
      <c r="O11" s="24">
        <f t="shared" si="5"/>
        <v>27.547157072810762</v>
      </c>
      <c r="P11" s="24">
        <f t="shared" si="6"/>
        <v>22.345945597524814</v>
      </c>
      <c r="Q11" t="s">
        <v>86</v>
      </c>
      <c r="R11" t="s">
        <v>142</v>
      </c>
      <c r="S11" s="58" t="s">
        <v>286</v>
      </c>
      <c r="AD11" s="37"/>
      <c r="AE11" s="37"/>
      <c r="AH11" s="37"/>
      <c r="AI11" s="37"/>
      <c r="AJ11" t="s">
        <v>68</v>
      </c>
    </row>
    <row r="12" spans="1:36" s="36" customFormat="1" ht="15" x14ac:dyDescent="0.25">
      <c r="A12">
        <v>2.5</v>
      </c>
      <c r="B12">
        <v>3.3</v>
      </c>
      <c r="C12">
        <v>3.02</v>
      </c>
      <c r="D12" s="20">
        <f t="shared" si="0"/>
        <v>3.4156130844872568E-2</v>
      </c>
      <c r="E12" s="17">
        <f>IF(OR($A12="",$B12="",$C12=""),"",A12*'MPTO_working_3-way'!$I11)</f>
        <v>2.5898011811627168</v>
      </c>
      <c r="F12" s="21">
        <f>IF(OR($A12="",$B12="",$C12=""),"",B12*'MPTO_working_3-way'!$I11)</f>
        <v>3.4185375591347862</v>
      </c>
      <c r="G12" s="22">
        <f>IF(OR($A12="",$B12="",$C12=""),"",C12*'MPTO_working_3-way'!$I11)</f>
        <v>3.1284798268445622</v>
      </c>
      <c r="H12" s="17"/>
      <c r="I12" s="21"/>
      <c r="J12" s="22"/>
      <c r="K12" s="17"/>
      <c r="L12" s="21"/>
      <c r="M12" s="22"/>
      <c r="N12" s="23">
        <f t="shared" si="4"/>
        <v>38.613002699730025</v>
      </c>
      <c r="O12" s="24">
        <f t="shared" si="5"/>
        <v>29.252274772522746</v>
      </c>
      <c r="P12" s="24">
        <f t="shared" si="6"/>
        <v>31.964406208385782</v>
      </c>
      <c r="Q12" t="s">
        <v>80</v>
      </c>
      <c r="R12" t="s">
        <v>143</v>
      </c>
      <c r="S12" s="58" t="s">
        <v>286</v>
      </c>
      <c r="AD12" s="37"/>
      <c r="AE12" s="37"/>
      <c r="AH12" s="37"/>
      <c r="AI12" s="37"/>
      <c r="AJ12" t="s">
        <v>68</v>
      </c>
    </row>
    <row r="13" spans="1:36" s="36" customFormat="1" ht="15" x14ac:dyDescent="0.25">
      <c r="A13">
        <v>1.85</v>
      </c>
      <c r="B13">
        <v>3.64</v>
      </c>
      <c r="C13">
        <v>4.51</v>
      </c>
      <c r="D13" s="20">
        <f t="shared" si="0"/>
        <v>3.6995305287988112E-2</v>
      </c>
      <c r="E13" s="17">
        <f>IF(OR($A13="",$B13="",$C13=""),"",A13*'MPTO_working_3-way'!$I12)</f>
        <v>1.9131888420630143</v>
      </c>
      <c r="F13" s="21">
        <f>IF(OR($A13="",$B13="",$C13=""),"",B13*'MPTO_working_3-way'!$I12)</f>
        <v>3.7643283162753365</v>
      </c>
      <c r="G13" s="22">
        <f>IF(OR($A13="",$B13="",$C13=""),"",C13*'MPTO_working_3-way'!$I12)</f>
        <v>4.6640441501103753</v>
      </c>
      <c r="H13" s="17"/>
      <c r="I13" s="21"/>
      <c r="J13" s="22"/>
      <c r="K13" s="17"/>
      <c r="L13" s="21"/>
      <c r="M13" s="22"/>
      <c r="N13" s="23">
        <f t="shared" si="4"/>
        <v>52.268755598725328</v>
      </c>
      <c r="O13" s="24">
        <f t="shared" si="5"/>
        <v>26.565164246604901</v>
      </c>
      <c r="P13" s="24">
        <f t="shared" si="6"/>
        <v>21.440620367548082</v>
      </c>
      <c r="Q13" t="s">
        <v>144</v>
      </c>
      <c r="R13" t="s">
        <v>145</v>
      </c>
      <c r="S13" s="58" t="s">
        <v>286</v>
      </c>
      <c r="AD13" s="37"/>
      <c r="AE13" s="37"/>
      <c r="AH13" s="37"/>
      <c r="AI13" s="37"/>
      <c r="AJ13" t="s">
        <v>68</v>
      </c>
    </row>
    <row r="14" spans="1:36" s="36" customFormat="1" ht="15" x14ac:dyDescent="0.25">
      <c r="A14">
        <v>1.34</v>
      </c>
      <c r="B14">
        <v>5.03</v>
      </c>
      <c r="C14">
        <v>10.59</v>
      </c>
      <c r="D14" s="20">
        <f t="shared" si="0"/>
        <v>3.9504520100795304E-2</v>
      </c>
      <c r="E14" s="17">
        <f>IF(OR($A14="",$B14="",$C14=""),"",A14*'MPTO_working_3-way'!$I13)</f>
        <v>1.3895737090859042</v>
      </c>
      <c r="F14" s="21">
        <f>IF(OR($A14="",$B14="",$C14=""),"",B14*'MPTO_working_3-way'!$I13)</f>
        <v>5.2160863855985804</v>
      </c>
      <c r="G14" s="22">
        <f>IF(OR($A14="",$B14="",$C14=""),"",C14*'MPTO_working_3-way'!$I13)</f>
        <v>10.981780282999795</v>
      </c>
      <c r="H14" s="17"/>
      <c r="I14" s="21"/>
      <c r="J14" s="22"/>
      <c r="K14" s="17"/>
      <c r="L14" s="21"/>
      <c r="M14" s="22"/>
      <c r="N14" s="23">
        <f t="shared" si="4"/>
        <v>71.964516416896274</v>
      </c>
      <c r="O14" s="24">
        <f t="shared" si="5"/>
        <v>19.17146162994851</v>
      </c>
      <c r="P14" s="24">
        <f t="shared" si="6"/>
        <v>9.1059916901455153</v>
      </c>
      <c r="Q14" t="s">
        <v>146</v>
      </c>
      <c r="R14" t="s">
        <v>147</v>
      </c>
      <c r="S14" s="58" t="s">
        <v>286</v>
      </c>
      <c r="AD14" s="37"/>
      <c r="AE14" s="37"/>
      <c r="AH14" s="37"/>
      <c r="AI14" s="37"/>
      <c r="AJ14" t="s">
        <v>68</v>
      </c>
    </row>
    <row r="15" spans="1:36" s="36" customFormat="1" ht="15" x14ac:dyDescent="0.25">
      <c r="A15">
        <v>1.78</v>
      </c>
      <c r="B15">
        <v>3.6</v>
      </c>
      <c r="C15">
        <v>5.12</v>
      </c>
      <c r="D15" s="20">
        <f t="shared" si="0"/>
        <v>3.4888030586766483E-2</v>
      </c>
      <c r="E15" s="17">
        <f>IF(OR($A15="",$B15="",$C15=""),"",A15*'MPTO_working_3-way'!$I14)</f>
        <v>1.8503180457794157</v>
      </c>
      <c r="F15" s="21">
        <f>IF(OR($A15="",$B15="",$C15=""),"",B15*'MPTO_working_3-way'!$I14)</f>
        <v>3.7422162723628634</v>
      </c>
      <c r="G15" s="22">
        <f>IF(OR($A15="",$B15="",$C15=""),"",C15*'MPTO_working_3-way'!$I14)</f>
        <v>5.3222631429160723</v>
      </c>
      <c r="H15" s="17"/>
      <c r="I15" s="21"/>
      <c r="J15" s="22"/>
      <c r="K15" s="17"/>
      <c r="L15" s="21"/>
      <c r="M15" s="22"/>
      <c r="N15" s="23">
        <f t="shared" si="4"/>
        <v>54.044762860147465</v>
      </c>
      <c r="O15" s="24">
        <f t="shared" si="5"/>
        <v>26.722132747517357</v>
      </c>
      <c r="P15" s="24">
        <f t="shared" si="6"/>
        <v>18.78899958809814</v>
      </c>
      <c r="Q15" t="s">
        <v>148</v>
      </c>
      <c r="R15" t="s">
        <v>149</v>
      </c>
      <c r="S15" s="58" t="s">
        <v>286</v>
      </c>
      <c r="AD15" s="37"/>
      <c r="AE15" s="37"/>
      <c r="AH15" s="37"/>
      <c r="AI15" s="37"/>
      <c r="AJ15" t="s">
        <v>68</v>
      </c>
    </row>
    <row r="16" spans="1:36" s="36" customFormat="1" ht="15" x14ac:dyDescent="0.25">
      <c r="A16">
        <v>2.4500000000000002</v>
      </c>
      <c r="B16">
        <v>3.74</v>
      </c>
      <c r="C16">
        <v>2.84</v>
      </c>
      <c r="D16" s="20">
        <f t="shared" si="0"/>
        <v>2.7655620506845446E-2</v>
      </c>
      <c r="E16" s="17">
        <f>IF(OR($A16="",$B16="",$C16=""),"",A16*'MPTO_working_3-way'!$I15)</f>
        <v>2.5354756749375782</v>
      </c>
      <c r="F16" s="21">
        <f>IF(OR($A16="",$B16="",$C16=""),"",B16*'MPTO_working_3-way'!$I15)</f>
        <v>3.8704812343945068</v>
      </c>
      <c r="G16" s="22">
        <f>IF(OR($A16="",$B16="",$C16=""),"",C16*'MPTO_working_3-way'!$I15)</f>
        <v>2.9390820068664167</v>
      </c>
      <c r="H16" s="17"/>
      <c r="I16" s="21"/>
      <c r="J16" s="22"/>
      <c r="K16" s="17"/>
      <c r="L16" s="21"/>
      <c r="M16" s="22"/>
      <c r="N16" s="23">
        <f t="shared" si="4"/>
        <v>39.440331054432988</v>
      </c>
      <c r="O16" s="24">
        <f t="shared" si="5"/>
        <v>25.836580503572414</v>
      </c>
      <c r="P16" s="24">
        <f t="shared" si="6"/>
        <v>34.024229254704522</v>
      </c>
      <c r="Q16" t="s">
        <v>150</v>
      </c>
      <c r="R16" t="s">
        <v>151</v>
      </c>
      <c r="S16" s="58" t="s">
        <v>286</v>
      </c>
      <c r="AD16" s="37"/>
      <c r="AE16" s="37"/>
      <c r="AH16" s="37"/>
      <c r="AI16" s="37"/>
      <c r="AJ16" t="s">
        <v>295</v>
      </c>
    </row>
    <row r="17" spans="1:36" s="36" customFormat="1" ht="15" x14ac:dyDescent="0.25">
      <c r="A17">
        <v>1.83</v>
      </c>
      <c r="B17">
        <v>4.1500000000000004</v>
      </c>
      <c r="C17">
        <v>4.13</v>
      </c>
      <c r="D17" s="20">
        <f t="shared" si="0"/>
        <v>2.9542693458707525E-2</v>
      </c>
      <c r="E17" s="17">
        <f>IF(OR($A17="",$B17="",$C17=""),"",A17*'MPTO_working_3-way'!$I16)</f>
        <v>1.8806097855275272</v>
      </c>
      <c r="F17" s="21">
        <f>IF(OR($A17="",$B17="",$C17=""),"",B17*'MPTO_working_3-way'!$I16)</f>
        <v>4.2647708251034091</v>
      </c>
      <c r="G17" s="22">
        <f>IF(OR($A17="",$B17="",$C17=""),"",C17*'MPTO_working_3-way'!$I16)</f>
        <v>4.2442177126932714</v>
      </c>
      <c r="H17" s="17"/>
      <c r="I17" s="21"/>
      <c r="J17" s="22"/>
      <c r="K17" s="17"/>
      <c r="L17" s="21"/>
      <c r="M17" s="22"/>
      <c r="N17" s="23">
        <f t="shared" si="4"/>
        <v>53.174242083372512</v>
      </c>
      <c r="O17" s="24">
        <f t="shared" si="5"/>
        <v>23.447918798210047</v>
      </c>
      <c r="P17" s="24">
        <f t="shared" si="6"/>
        <v>23.56146804178492</v>
      </c>
      <c r="Q17" t="s">
        <v>152</v>
      </c>
      <c r="R17" t="s">
        <v>153</v>
      </c>
      <c r="S17" s="58" t="s">
        <v>286</v>
      </c>
      <c r="AD17" s="37"/>
      <c r="AE17" s="37"/>
      <c r="AH17" s="37"/>
      <c r="AI17" s="37"/>
      <c r="AJ17" t="s">
        <v>295</v>
      </c>
    </row>
    <row r="18" spans="1:36" s="36" customFormat="1" ht="15" x14ac:dyDescent="0.25">
      <c r="A18">
        <v>1.64</v>
      </c>
      <c r="B18">
        <v>4.0199999999999996</v>
      </c>
      <c r="C18">
        <v>5.78</v>
      </c>
      <c r="D18" s="20">
        <f t="shared" si="0"/>
        <v>3.1522697089285678E-2</v>
      </c>
      <c r="E18" s="17">
        <f>IF(OR($A18="",$B18="",$C18=""),"",A18*'MPTO_working_3-way'!$I17)</f>
        <v>1.6884500172722803</v>
      </c>
      <c r="F18" s="21">
        <f>IF(OR($A18="",$B18="",$C18=""),"",B18*'MPTO_working_3-way'!$I17)</f>
        <v>4.138761627704004</v>
      </c>
      <c r="G18" s="22">
        <f>IF(OR($A18="",$B18="",$C18=""),"",C18*'MPTO_working_3-way'!$I17)</f>
        <v>5.9507567681913294</v>
      </c>
      <c r="H18" s="17"/>
      <c r="I18" s="21"/>
      <c r="J18" s="22"/>
      <c r="K18" s="17"/>
      <c r="L18" s="21"/>
      <c r="M18" s="22"/>
      <c r="N18" s="23">
        <f t="shared" si="4"/>
        <v>59.225916655532217</v>
      </c>
      <c r="O18" s="24">
        <f t="shared" si="5"/>
        <v>24.161816745042994</v>
      </c>
      <c r="P18" s="24">
        <f t="shared" si="6"/>
        <v>16.804585348628517</v>
      </c>
      <c r="Q18" t="s">
        <v>154</v>
      </c>
      <c r="R18" t="s">
        <v>155</v>
      </c>
      <c r="S18" s="58" t="s">
        <v>286</v>
      </c>
      <c r="AD18" s="37"/>
      <c r="AE18" s="37"/>
      <c r="AH18" s="37"/>
      <c r="AI18" s="37"/>
      <c r="AJ18" t="s">
        <v>295</v>
      </c>
    </row>
    <row r="19" spans="1:36" s="36" customFormat="1" ht="15" x14ac:dyDescent="0.25">
      <c r="A19">
        <v>2.08</v>
      </c>
      <c r="B19">
        <v>3.41</v>
      </c>
      <c r="C19">
        <v>3.92</v>
      </c>
      <c r="D19" s="20">
        <f t="shared" si="0"/>
        <v>2.9126403550366664E-2</v>
      </c>
      <c r="E19" s="17">
        <f>IF(OR($A19="",$B19="",$C19=""),"",A19*'MPTO_working_3-way'!$I18)</f>
        <v>2.1455672099457144</v>
      </c>
      <c r="F19" s="21">
        <f>IF(OR($A19="",$B19="",$C19=""),"",B19*'MPTO_working_3-way'!$I18)</f>
        <v>3.5174923970744643</v>
      </c>
      <c r="G19" s="22">
        <f>IF(OR($A19="",$B19="",$C19=""),"",C19*'MPTO_working_3-way'!$I18)</f>
        <v>4.0435689725900001</v>
      </c>
      <c r="H19" s="17"/>
      <c r="I19" s="21"/>
      <c r="J19" s="22"/>
      <c r="K19" s="17"/>
      <c r="L19" s="21"/>
      <c r="M19" s="22"/>
      <c r="N19" s="23">
        <f t="shared" si="4"/>
        <v>46.607721975080949</v>
      </c>
      <c r="O19" s="24">
        <f t="shared" si="5"/>
        <v>28.429343609433545</v>
      </c>
      <c r="P19" s="24">
        <f t="shared" si="6"/>
        <v>24.730627986777648</v>
      </c>
      <c r="Q19" t="s">
        <v>156</v>
      </c>
      <c r="R19" t="s">
        <v>157</v>
      </c>
      <c r="S19" s="58" t="s">
        <v>286</v>
      </c>
      <c r="AD19" s="37"/>
      <c r="AE19" s="37"/>
      <c r="AH19" s="37"/>
      <c r="AI19" s="37"/>
      <c r="AJ19" t="s">
        <v>81</v>
      </c>
    </row>
    <row r="20" spans="1:36" s="36" customFormat="1" ht="15" x14ac:dyDescent="0.25">
      <c r="A20">
        <v>3.29</v>
      </c>
      <c r="B20">
        <v>3.53</v>
      </c>
      <c r="C20">
        <v>2.27</v>
      </c>
      <c r="D20" s="20">
        <f t="shared" si="0"/>
        <v>2.7766121122558385E-2</v>
      </c>
      <c r="E20" s="17">
        <f>IF(OR($A20="",$B20="",$C20=""),"",A20*'MPTO_working_3-way'!$I19)</f>
        <v>3.3858258676807065</v>
      </c>
      <c r="F20" s="21">
        <f>IF(OR($A20="",$B20="",$C20=""),"",B20*'MPTO_working_3-way'!$I19)</f>
        <v>3.6328162045327943</v>
      </c>
      <c r="G20" s="22">
        <f>IF(OR($A20="",$B20="",$C20=""),"",C20*'MPTO_working_3-way'!$I19)</f>
        <v>2.3361169360593323</v>
      </c>
      <c r="H20" s="17"/>
      <c r="I20" s="21"/>
      <c r="J20" s="22"/>
      <c r="K20" s="17"/>
      <c r="L20" s="21"/>
      <c r="M20" s="22"/>
      <c r="N20" s="23">
        <f t="shared" si="4"/>
        <v>29.534891606371971</v>
      </c>
      <c r="O20" s="24">
        <f t="shared" si="5"/>
        <v>27.52685365013139</v>
      </c>
      <c r="P20" s="24">
        <f t="shared" si="6"/>
        <v>42.806076381041322</v>
      </c>
      <c r="Q20" t="s">
        <v>158</v>
      </c>
      <c r="R20" t="s">
        <v>159</v>
      </c>
      <c r="S20" s="58" t="s">
        <v>286</v>
      </c>
      <c r="AD20" s="37"/>
      <c r="AE20" s="37"/>
      <c r="AH20" s="37"/>
      <c r="AI20" s="37"/>
      <c r="AJ20" t="s">
        <v>81</v>
      </c>
    </row>
    <row r="21" spans="1:36" s="36" customFormat="1" ht="15" x14ac:dyDescent="0.25">
      <c r="A21">
        <v>2.42</v>
      </c>
      <c r="B21">
        <v>3.02</v>
      </c>
      <c r="C21">
        <v>3.53</v>
      </c>
      <c r="D21" s="20">
        <f t="shared" si="0"/>
        <v>2.7635087290607263E-2</v>
      </c>
      <c r="E21" s="17">
        <f>IF(OR($A21="",$B21="",$C21=""),"",A21*'MPTO_working_3-way'!$I20)</f>
        <v>2.4871940131165911</v>
      </c>
      <c r="F21" s="21">
        <f>IF(OR($A21="",$B21="",$C21=""),"",B21*'MPTO_working_3-way'!$I20)</f>
        <v>3.1038536857901264</v>
      </c>
      <c r="G21" s="22">
        <f>IF(OR($A21="",$B21="",$C21=""),"",C21*'MPTO_working_3-way'!$I20)</f>
        <v>3.628014407562631</v>
      </c>
      <c r="H21" s="17"/>
      <c r="I21" s="21"/>
      <c r="J21" s="22"/>
      <c r="K21" s="17"/>
      <c r="L21" s="21"/>
      <c r="M21" s="22"/>
      <c r="N21" s="23">
        <f t="shared" si="4"/>
        <v>40.205950751181845</v>
      </c>
      <c r="O21" s="24">
        <f t="shared" si="5"/>
        <v>32.218013515847701</v>
      </c>
      <c r="P21" s="24">
        <f t="shared" si="6"/>
        <v>27.563286350668577</v>
      </c>
      <c r="Q21" t="s">
        <v>160</v>
      </c>
      <c r="R21" t="s">
        <v>161</v>
      </c>
      <c r="S21" s="58" t="s">
        <v>286</v>
      </c>
      <c r="AD21" s="37"/>
      <c r="AE21" s="37"/>
      <c r="AH21" s="37"/>
      <c r="AI21" s="37"/>
      <c r="AJ21" t="s">
        <v>81</v>
      </c>
    </row>
    <row r="22" spans="1:36" s="36" customFormat="1" ht="15" x14ac:dyDescent="0.25">
      <c r="A22">
        <v>2.42</v>
      </c>
      <c r="B22">
        <v>3.61</v>
      </c>
      <c r="C22">
        <v>2.91</v>
      </c>
      <c r="D22" s="20">
        <f t="shared" si="0"/>
        <v>3.3874062429024132E-2</v>
      </c>
      <c r="E22" s="17">
        <f>IF(OR($A22="",$B22="",$C22=""),"",A22*'MPTO_working_3-way'!$I21)</f>
        <v>2.4868769112432694</v>
      </c>
      <c r="F22" s="21">
        <f>IF(OR($A22="",$B22="",$C22=""),"",B22*'MPTO_working_3-way'!$I21)</f>
        <v>3.7097626651190923</v>
      </c>
      <c r="G22" s="22">
        <f>IF(OR($A22="",$B22="",$C22=""),"",C22*'MPTO_working_3-way'!$I21)</f>
        <v>2.9904181040156672</v>
      </c>
      <c r="H22" s="17"/>
      <c r="I22" s="21"/>
      <c r="J22" s="22"/>
      <c r="K22" s="17"/>
      <c r="L22" s="21"/>
      <c r="M22" s="22"/>
      <c r="N22" s="23">
        <f t="shared" si="4"/>
        <v>40.211077415169214</v>
      </c>
      <c r="O22" s="24">
        <f t="shared" si="5"/>
        <v>26.955902311553874</v>
      </c>
      <c r="P22" s="24">
        <f t="shared" si="6"/>
        <v>33.440139980999824</v>
      </c>
      <c r="Q22" t="s">
        <v>162</v>
      </c>
      <c r="R22" t="s">
        <v>163</v>
      </c>
      <c r="S22" s="58" t="s">
        <v>286</v>
      </c>
      <c r="AD22" s="37"/>
      <c r="AE22" s="37"/>
      <c r="AH22" s="37"/>
      <c r="AI22" s="37"/>
      <c r="AJ22" t="s">
        <v>291</v>
      </c>
    </row>
    <row r="23" spans="1:36" s="36" customFormat="1" ht="15" x14ac:dyDescent="0.25">
      <c r="A23">
        <v>2.8</v>
      </c>
      <c r="B23">
        <v>3.66</v>
      </c>
      <c r="C23">
        <v>2.52</v>
      </c>
      <c r="D23" s="20">
        <f t="shared" si="0"/>
        <v>2.7192297684100808E-2</v>
      </c>
      <c r="E23" s="17">
        <f>IF(OR($A23="",$B23="",$C23=""),"",A23*'MPTO_working_3-way'!$I22)</f>
        <v>2.8948473748012673</v>
      </c>
      <c r="F23" s="21">
        <f>IF(OR($A23="",$B23="",$C23=""),"",B23*'MPTO_working_3-way'!$I22)</f>
        <v>3.7839790684902286</v>
      </c>
      <c r="G23" s="22">
        <f>IF(OR($A23="",$B23="",$C23=""),"",C23*'MPTO_working_3-way'!$I22)</f>
        <v>2.6053626373211407</v>
      </c>
      <c r="H23" s="17"/>
      <c r="I23" s="21"/>
      <c r="J23" s="22"/>
      <c r="K23" s="17"/>
      <c r="L23" s="21"/>
      <c r="M23" s="22"/>
      <c r="N23" s="23">
        <f t="shared" si="4"/>
        <v>34.544135511415362</v>
      </c>
      <c r="O23" s="24">
        <f t="shared" si="5"/>
        <v>26.427207495071858</v>
      </c>
      <c r="P23" s="24">
        <f t="shared" si="6"/>
        <v>38.382372790461517</v>
      </c>
      <c r="Q23" t="s">
        <v>88</v>
      </c>
      <c r="R23" t="s">
        <v>87</v>
      </c>
      <c r="S23" s="58" t="s">
        <v>286</v>
      </c>
      <c r="AD23" s="37"/>
      <c r="AE23" s="37"/>
      <c r="AH23" s="37"/>
      <c r="AI23" s="37"/>
      <c r="AJ23" t="s">
        <v>82</v>
      </c>
    </row>
    <row r="24" spans="1:36" s="36" customFormat="1" ht="15" x14ac:dyDescent="0.25">
      <c r="A24">
        <v>1.88</v>
      </c>
      <c r="B24">
        <v>3.79</v>
      </c>
      <c r="C24">
        <v>4.25</v>
      </c>
      <c r="D24" s="20">
        <f t="shared" si="0"/>
        <v>3.1061254008143413E-2</v>
      </c>
      <c r="E24" s="17">
        <f>IF(OR($A24="",$B24="",$C24=""),"",A24*'MPTO_working_3-way'!$I23)</f>
        <v>1.9311215196461093</v>
      </c>
      <c r="F24" s="21">
        <f>IF(OR($A24="",$B24="",$C24=""),"",B24*'MPTO_working_3-way'!$I23)</f>
        <v>3.893058808222742</v>
      </c>
      <c r="G24" s="22">
        <f>IF(OR($A24="",$B24="",$C24=""),"",C24*'MPTO_working_3-way'!$I23)</f>
        <v>4.3655672651574289</v>
      </c>
      <c r="H24" s="17"/>
      <c r="I24" s="21"/>
      <c r="J24" s="22"/>
      <c r="K24" s="17"/>
      <c r="L24" s="21"/>
      <c r="M24" s="22"/>
      <c r="N24" s="23">
        <f t="shared" si="4"/>
        <v>51.783380270303056</v>
      </c>
      <c r="O24" s="24">
        <f t="shared" si="5"/>
        <v>25.686742719833706</v>
      </c>
      <c r="P24" s="24">
        <f t="shared" si="6"/>
        <v>22.906530566628174</v>
      </c>
      <c r="Q24" t="s">
        <v>164</v>
      </c>
      <c r="R24" t="s">
        <v>165</v>
      </c>
      <c r="S24" s="58" t="s">
        <v>286</v>
      </c>
      <c r="AD24" s="37"/>
      <c r="AE24" s="37"/>
      <c r="AH24" s="37"/>
      <c r="AI24" s="37"/>
      <c r="AJ24" t="s">
        <v>296</v>
      </c>
    </row>
    <row r="25" spans="1:36" s="36" customFormat="1" ht="15" x14ac:dyDescent="0.25">
      <c r="A25">
        <v>2.08</v>
      </c>
      <c r="B25">
        <v>3.66</v>
      </c>
      <c r="C25">
        <v>3.65</v>
      </c>
      <c r="D25" s="20">
        <f t="shared" si="0"/>
        <v>2.7965877224803704E-2</v>
      </c>
      <c r="E25" s="17">
        <f>IF(OR($A25="",$B25="",$C25=""),"",A25*'MPTO_working_3-way'!$I24)</f>
        <v>2.1446074083369382</v>
      </c>
      <c r="F25" s="21">
        <f>IF(OR($A25="",$B25="",$C25=""),"",B25*'MPTO_working_3-way'!$I24)</f>
        <v>3.773684189669805</v>
      </c>
      <c r="G25" s="22">
        <f>IF(OR($A25="",$B25="",$C25=""),"",C25*'MPTO_working_3-way'!$I24)</f>
        <v>3.7633735771297232</v>
      </c>
      <c r="H25" s="17"/>
      <c r="I25" s="21"/>
      <c r="J25" s="22"/>
      <c r="K25" s="17"/>
      <c r="L25" s="21"/>
      <c r="M25" s="22"/>
      <c r="N25" s="23">
        <f t="shared" si="4"/>
        <v>46.628580882104764</v>
      </c>
      <c r="O25" s="24">
        <f t="shared" si="5"/>
        <v>26.499302796387404</v>
      </c>
      <c r="P25" s="24">
        <f t="shared" si="6"/>
        <v>26.571903625966552</v>
      </c>
      <c r="Q25" t="s">
        <v>166</v>
      </c>
      <c r="R25" t="s">
        <v>167</v>
      </c>
      <c r="S25" s="58" t="s">
        <v>286</v>
      </c>
      <c r="AD25" s="37"/>
      <c r="AE25" s="37"/>
      <c r="AH25" s="37"/>
      <c r="AI25" s="37"/>
      <c r="AJ25" t="s">
        <v>118</v>
      </c>
    </row>
    <row r="26" spans="1:36" s="36" customFormat="1" ht="15" x14ac:dyDescent="0.25">
      <c r="A26">
        <v>2.92</v>
      </c>
      <c r="B26">
        <v>3.94</v>
      </c>
      <c r="C26">
        <v>2.3199999999999998</v>
      </c>
      <c r="D26" s="20">
        <f t="shared" si="0"/>
        <v>2.7307342782262989E-2</v>
      </c>
      <c r="E26" s="17">
        <f>IF(OR($A26="",$B26="",$C26=""),"",A26*'MPTO_working_3-way'!$I25)</f>
        <v>3.0016603614964268</v>
      </c>
      <c r="F26" s="21">
        <f>IF(OR($A26="",$B26="",$C26=""),"",B26*'MPTO_working_3-way'!$I25)</f>
        <v>4.0501855562657267</v>
      </c>
      <c r="G26" s="22">
        <f>IF(OR($A26="",$B26="",$C26=""),"",C26*'MPTO_working_3-way'!$I25)</f>
        <v>2.3848808351615443</v>
      </c>
      <c r="H26" s="17"/>
      <c r="I26" s="21"/>
      <c r="J26" s="22"/>
      <c r="K26" s="17"/>
      <c r="L26" s="21"/>
      <c r="M26" s="22"/>
      <c r="N26" s="23">
        <f t="shared" si="4"/>
        <v>33.314895076985557</v>
      </c>
      <c r="O26" s="24">
        <f t="shared" si="5"/>
        <v>24.690226808324322</v>
      </c>
      <c r="P26" s="24">
        <f t="shared" si="6"/>
        <v>41.930816217585274</v>
      </c>
      <c r="Q26" t="s">
        <v>168</v>
      </c>
      <c r="R26" t="s">
        <v>169</v>
      </c>
      <c r="S26" s="58" t="s">
        <v>286</v>
      </c>
      <c r="AD26" s="37"/>
      <c r="AE26" s="37"/>
      <c r="AH26" s="37"/>
      <c r="AI26" s="37"/>
      <c r="AJ26" t="s">
        <v>118</v>
      </c>
    </row>
    <row r="27" spans="1:36" s="36" customFormat="1" ht="15" x14ac:dyDescent="0.25">
      <c r="A27">
        <v>2.99</v>
      </c>
      <c r="B27">
        <v>3.49</v>
      </c>
      <c r="C27">
        <v>2.4300000000000002</v>
      </c>
      <c r="D27" s="20">
        <f t="shared" si="0"/>
        <v>3.2503745569371301E-2</v>
      </c>
      <c r="E27" s="17">
        <f>IF(OR($A27="",$B27="",$C27=""),"",A27*'MPTO_working_3-way'!$I26)</f>
        <v>3.0716489549189667</v>
      </c>
      <c r="F27" s="21">
        <f>IF(OR($A27="",$B27="",$C27=""),"",B27*'MPTO_working_3-way'!$I26)</f>
        <v>3.585302626310098</v>
      </c>
      <c r="G27" s="22">
        <f>IF(OR($A27="",$B27="",$C27=""),"",C27*'MPTO_working_3-way'!$I26)</f>
        <v>2.4963568429608993</v>
      </c>
      <c r="H27" s="17"/>
      <c r="I27" s="21"/>
      <c r="J27" s="22"/>
      <c r="K27" s="17"/>
      <c r="L27" s="21"/>
      <c r="M27" s="22"/>
      <c r="N27" s="23">
        <f t="shared" si="4"/>
        <v>32.555803565983368</v>
      </c>
      <c r="O27" s="24">
        <f t="shared" si="5"/>
        <v>27.891648327303809</v>
      </c>
      <c r="P27" s="24">
        <f t="shared" si="6"/>
        <v>40.058375581189424</v>
      </c>
      <c r="Q27" t="s">
        <v>170</v>
      </c>
      <c r="R27" t="s">
        <v>171</v>
      </c>
      <c r="S27" s="58" t="s">
        <v>286</v>
      </c>
      <c r="AD27" s="37"/>
      <c r="AE27" s="37"/>
      <c r="AH27" s="37"/>
      <c r="AI27" s="37"/>
      <c r="AJ27" t="s">
        <v>293</v>
      </c>
    </row>
    <row r="28" spans="1:36" s="36" customFormat="1" ht="15" x14ac:dyDescent="0.25">
      <c r="A28">
        <v>2.2400000000000002</v>
      </c>
      <c r="B28">
        <v>3.39</v>
      </c>
      <c r="C28">
        <v>3.43</v>
      </c>
      <c r="D28" s="20">
        <f t="shared" si="0"/>
        <v>3.2959011670407712E-2</v>
      </c>
      <c r="E28" s="17">
        <f>IF(OR($A28="",$B28="",$C28=""),"",A28*'MPTO_working_3-way'!$I27)</f>
        <v>2.312808390075392</v>
      </c>
      <c r="F28" s="21">
        <f>IF(OR($A28="",$B28="",$C28=""),"",B28*'MPTO_working_3-way'!$I27)</f>
        <v>3.5001876974801687</v>
      </c>
      <c r="G28" s="22">
        <f>IF(OR($A28="",$B28="",$C28=""),"",C28*'MPTO_working_3-way'!$I27)</f>
        <v>3.5414878473029439</v>
      </c>
      <c r="H28" s="17"/>
      <c r="I28" s="21"/>
      <c r="J28" s="22"/>
      <c r="K28" s="17"/>
      <c r="L28" s="21"/>
      <c r="M28" s="22"/>
      <c r="N28" s="23">
        <f t="shared" si="4"/>
        <v>43.237477185362614</v>
      </c>
      <c r="O28" s="24">
        <f t="shared" si="5"/>
        <v>28.569896429266155</v>
      </c>
      <c r="P28" s="24">
        <f t="shared" si="6"/>
        <v>28.236719794522525</v>
      </c>
      <c r="Q28" t="s">
        <v>172</v>
      </c>
      <c r="R28" t="s">
        <v>173</v>
      </c>
      <c r="S28" s="58" t="s">
        <v>286</v>
      </c>
      <c r="AD28" s="37"/>
      <c r="AE28" s="37"/>
      <c r="AH28" s="37"/>
      <c r="AI28" s="37"/>
      <c r="AJ28" t="s">
        <v>293</v>
      </c>
    </row>
    <row r="29" spans="1:36" s="36" customFormat="1" ht="15" x14ac:dyDescent="0.25">
      <c r="A29">
        <v>1.22</v>
      </c>
      <c r="B29">
        <v>6.68</v>
      </c>
      <c r="C29">
        <v>14.22</v>
      </c>
      <c r="D29" s="20">
        <f t="shared" si="0"/>
        <v>3.9696217994943162E-2</v>
      </c>
      <c r="E29" s="17">
        <f>IF(OR($A29="",$B29="",$C29=""),"",A29*'MPTO_working_3-way'!$I28)</f>
        <v>1.2602099942378975</v>
      </c>
      <c r="F29" s="21">
        <f>IF(OR($A29="",$B29="",$C29=""),"",B29*'MPTO_working_3-way'!$I28)</f>
        <v>6.9001661979583231</v>
      </c>
      <c r="G29" s="22">
        <f>IF(OR($A29="",$B29="",$C29=""),"",C29*'MPTO_working_3-way'!$I28)</f>
        <v>14.688677145953198</v>
      </c>
      <c r="H29" s="17"/>
      <c r="I29" s="21"/>
      <c r="J29" s="22"/>
      <c r="K29" s="17"/>
      <c r="L29" s="21"/>
      <c r="M29" s="22"/>
      <c r="N29" s="23">
        <f t="shared" si="4"/>
        <v>79.351854418893296</v>
      </c>
      <c r="O29" s="24">
        <f t="shared" si="5"/>
        <v>14.492404549558358</v>
      </c>
      <c r="P29" s="24">
        <f t="shared" si="6"/>
        <v>6.8079650064029416</v>
      </c>
      <c r="Q29" t="s">
        <v>174</v>
      </c>
      <c r="R29" t="s">
        <v>175</v>
      </c>
      <c r="S29" s="58" t="s">
        <v>286</v>
      </c>
      <c r="AD29" s="37"/>
      <c r="AE29" s="37"/>
      <c r="AH29" s="37"/>
      <c r="AI29" s="37"/>
      <c r="AJ29" t="s">
        <v>293</v>
      </c>
    </row>
    <row r="30" spans="1:36" s="36" customFormat="1" ht="15" x14ac:dyDescent="0.25">
      <c r="A30">
        <v>2.42</v>
      </c>
      <c r="B30">
        <v>2.87</v>
      </c>
      <c r="C30">
        <v>3.53</v>
      </c>
      <c r="D30" s="20">
        <f t="shared" si="0"/>
        <v>4.4941315225166534E-2</v>
      </c>
      <c r="E30" s="17">
        <f>IF(OR($A30="",$B30="",$C30=""),"",A30*'MPTO_working_3-way'!$I29)</f>
        <v>2.5160648475477623</v>
      </c>
      <c r="F30" s="21">
        <f>IF(OR($A30="",$B30="",$C30=""),"",B30*'MPTO_working_3-way'!$I29)</f>
        <v>2.9839281456454869</v>
      </c>
      <c r="G30" s="22">
        <f>IF(OR($A30="",$B30="",$C30=""),"",C30*'MPTO_working_3-way'!$I29)</f>
        <v>3.6701276495221493</v>
      </c>
      <c r="H30" s="17"/>
      <c r="I30" s="21"/>
      <c r="J30" s="22"/>
      <c r="K30" s="17"/>
      <c r="L30" s="21"/>
      <c r="M30" s="22"/>
      <c r="N30" s="23">
        <f t="shared" si="4"/>
        <v>39.744603600921977</v>
      </c>
      <c r="O30" s="24">
        <f t="shared" si="5"/>
        <v>33.512871329000411</v>
      </c>
      <c r="P30" s="24">
        <f t="shared" si="6"/>
        <v>27.247008700915348</v>
      </c>
      <c r="Q30" t="s">
        <v>176</v>
      </c>
      <c r="R30" t="s">
        <v>177</v>
      </c>
      <c r="S30" s="58" t="s">
        <v>286</v>
      </c>
      <c r="AD30" s="37"/>
      <c r="AE30" s="37"/>
      <c r="AH30" s="37"/>
      <c r="AI30" s="37"/>
      <c r="AJ30" t="s">
        <v>294</v>
      </c>
    </row>
    <row r="31" spans="1:36" s="36" customFormat="1" ht="15" x14ac:dyDescent="0.25">
      <c r="A31">
        <v>2.13</v>
      </c>
      <c r="B31">
        <v>3.12</v>
      </c>
      <c r="C31">
        <v>3.93</v>
      </c>
      <c r="D31" s="20">
        <f t="shared" si="0"/>
        <v>4.4449314796589201E-2</v>
      </c>
      <c r="E31" s="17">
        <f>IF(OR($A31="",$B31="",$C31=""),"",A31*'MPTO_working_3-way'!$I30)</f>
        <v>2.2257250014296046</v>
      </c>
      <c r="F31" s="21">
        <f>IF(OR($A31="",$B31="",$C31=""),"",B31*'MPTO_working_3-way'!$I30)</f>
        <v>3.2602169035025197</v>
      </c>
      <c r="G31" s="22">
        <f>IF(OR($A31="",$B31="",$C31=""),"",C31*'MPTO_working_3-way'!$I30)</f>
        <v>4.1066193688349051</v>
      </c>
      <c r="H31" s="17"/>
      <c r="I31" s="21"/>
      <c r="J31" s="22"/>
      <c r="K31" s="17"/>
      <c r="L31" s="21"/>
      <c r="M31" s="22"/>
      <c r="N31" s="23">
        <f t="shared" si="4"/>
        <v>44.92918035056848</v>
      </c>
      <c r="O31" s="24">
        <f t="shared" si="5"/>
        <v>30.672805816253479</v>
      </c>
      <c r="P31" s="24">
        <f t="shared" si="6"/>
        <v>24.350929808323372</v>
      </c>
      <c r="Q31" t="s">
        <v>178</v>
      </c>
      <c r="R31" t="s">
        <v>179</v>
      </c>
      <c r="S31" s="58" t="s">
        <v>286</v>
      </c>
      <c r="AD31" s="37"/>
      <c r="AE31" s="37"/>
      <c r="AH31" s="37"/>
      <c r="AI31" s="37"/>
      <c r="AJ31" t="s">
        <v>294</v>
      </c>
    </row>
    <row r="32" spans="1:36" s="36" customFormat="1" ht="15" x14ac:dyDescent="0.25">
      <c r="A32">
        <v>3.02</v>
      </c>
      <c r="B32">
        <v>3.55</v>
      </c>
      <c r="C32">
        <v>2.38</v>
      </c>
      <c r="D32" s="20">
        <f t="shared" si="0"/>
        <v>3.298403588653076E-2</v>
      </c>
      <c r="E32" s="17">
        <f>IF(OR($A32="",$B32="",$C32=""),"",A32*'MPTO_working_3-way'!$I31)</f>
        <v>3.1542369306856992</v>
      </c>
      <c r="F32" s="21">
        <f>IF(OR($A32="",$B32="",$C32=""),"",B32*'MPTO_working_3-way'!$I31)</f>
        <v>3.7077950675278917</v>
      </c>
      <c r="G32" s="22">
        <f>IF(OR($A32="",$B32="",$C32=""),"",C32*'MPTO_working_3-way'!$I31)</f>
        <v>2.4857893692158823</v>
      </c>
      <c r="H32" s="17"/>
      <c r="I32" s="21"/>
      <c r="J32" s="22"/>
      <c r="K32" s="17"/>
      <c r="L32" s="21"/>
      <c r="M32" s="22"/>
      <c r="N32" s="23">
        <f t="shared" si="4"/>
        <v>31.703388869478811</v>
      </c>
      <c r="O32" s="24">
        <f t="shared" si="5"/>
        <v>26.970206869246759</v>
      </c>
      <c r="P32" s="24">
        <f t="shared" si="6"/>
        <v>40.228669910010922</v>
      </c>
      <c r="Q32" t="s">
        <v>180</v>
      </c>
      <c r="R32" t="s">
        <v>181</v>
      </c>
      <c r="S32" s="58" t="s">
        <v>286</v>
      </c>
      <c r="AD32" s="37"/>
      <c r="AE32" s="37"/>
      <c r="AH32" s="37"/>
      <c r="AI32" s="37"/>
      <c r="AJ32" t="s">
        <v>297</v>
      </c>
    </row>
    <row r="33" spans="1:36" s="36" customFormat="1" ht="15" x14ac:dyDescent="0.25">
      <c r="A33">
        <v>3.12</v>
      </c>
      <c r="B33">
        <v>3.46</v>
      </c>
      <c r="C33">
        <v>2.36</v>
      </c>
      <c r="D33" s="20">
        <f t="shared" si="0"/>
        <v>3.3258975112604894E-2</v>
      </c>
      <c r="E33" s="17">
        <f>IF(OR($A33="",$B33="",$C33=""),"",A33*'MPTO_working_3-way'!$I32)</f>
        <v>3.2229101919659762</v>
      </c>
      <c r="F33" s="21">
        <f>IF(OR($A33="",$B33="",$C33=""),"",B33*'MPTO_working_3-way'!$I32)</f>
        <v>3.5741247641673963</v>
      </c>
      <c r="G33" s="22">
        <f>IF(OR($A33="",$B33="",$C33=""),"",C33*'MPTO_working_3-way'!$I32)</f>
        <v>2.4378423246922125</v>
      </c>
      <c r="H33" s="17"/>
      <c r="I33" s="21"/>
      <c r="J33" s="22"/>
      <c r="K33" s="17"/>
      <c r="L33" s="21"/>
      <c r="M33" s="22"/>
      <c r="N33" s="23">
        <f t="shared" si="4"/>
        <v>31.027858067307783</v>
      </c>
      <c r="O33" s="24">
        <f t="shared" si="5"/>
        <v>27.978877794797775</v>
      </c>
      <c r="P33" s="24">
        <f t="shared" si="6"/>
        <v>41.019880156779784</v>
      </c>
      <c r="Q33" t="s">
        <v>182</v>
      </c>
      <c r="R33" t="s">
        <v>183</v>
      </c>
      <c r="S33" s="58" t="s">
        <v>286</v>
      </c>
      <c r="AD33" s="37"/>
      <c r="AE33" s="37"/>
      <c r="AH33" s="37"/>
      <c r="AI33" s="37"/>
      <c r="AJ33" t="s">
        <v>297</v>
      </c>
    </row>
    <row r="34" spans="1:36" s="36" customFormat="1" ht="15" x14ac:dyDescent="0.25">
      <c r="A34">
        <v>2.68</v>
      </c>
      <c r="B34">
        <v>3.58</v>
      </c>
      <c r="C34">
        <v>2.62</v>
      </c>
      <c r="D34" s="20">
        <f t="shared" si="0"/>
        <v>3.4143326609733515E-2</v>
      </c>
      <c r="E34" s="17">
        <f>IF(OR($A34="",$B34="",$C34=""),"",A34*'MPTO_working_3-way'!$I33)</f>
        <v>2.7691340533017814</v>
      </c>
      <c r="F34" s="21">
        <f>IF(OR($A34="",$B34="",$C34=""),"",B34*'MPTO_working_3-way'!$I33)</f>
        <v>3.6990671309031256</v>
      </c>
      <c r="G34" s="22">
        <f>IF(OR($A34="",$B34="",$C34=""),"",C34*'MPTO_working_3-way'!$I33)</f>
        <v>2.7071385147950249</v>
      </c>
      <c r="H34" s="17"/>
      <c r="I34" s="21"/>
      <c r="J34" s="22"/>
      <c r="K34" s="17"/>
      <c r="L34" s="21"/>
      <c r="M34" s="22"/>
      <c r="N34" s="23">
        <f t="shared" si="4"/>
        <v>36.112372342814112</v>
      </c>
      <c r="O34" s="24">
        <f t="shared" si="5"/>
        <v>27.033842982888785</v>
      </c>
      <c r="P34" s="24">
        <f t="shared" si="6"/>
        <v>36.939373236161003</v>
      </c>
      <c r="Q34" t="s">
        <v>184</v>
      </c>
      <c r="R34" t="s">
        <v>185</v>
      </c>
      <c r="S34" s="58" t="s">
        <v>286</v>
      </c>
      <c r="AD34" s="37"/>
      <c r="AE34" s="37"/>
      <c r="AH34" s="37"/>
      <c r="AI34" s="37"/>
      <c r="AJ34" t="s">
        <v>297</v>
      </c>
    </row>
    <row r="35" spans="1:36" s="36" customFormat="1" ht="15" x14ac:dyDescent="0.25">
      <c r="A35">
        <v>1.45</v>
      </c>
      <c r="B35">
        <v>4.9400000000000004</v>
      </c>
      <c r="C35">
        <v>6.8</v>
      </c>
      <c r="D35" s="20">
        <f t="shared" si="0"/>
        <v>3.914314574077582E-2</v>
      </c>
      <c r="E35" s="17">
        <f>IF(OR($A35="",$B35="",$C35=""),"",A35*'MPTO_working_3-way'!$I34)</f>
        <v>1.4995078235841135</v>
      </c>
      <c r="F35" s="21">
        <f>IF(OR($A35="",$B35="",$C35=""),"",B35*'MPTO_working_3-way'!$I34)</f>
        <v>5.1086680334520835</v>
      </c>
      <c r="G35" s="22">
        <f>IF(OR($A35="",$B35="",$C35=""),"",C35*'MPTO_working_3-way'!$I34)</f>
        <v>7.0321746209461873</v>
      </c>
      <c r="H35" s="17"/>
      <c r="I35" s="21"/>
      <c r="J35" s="22"/>
      <c r="K35" s="17"/>
      <c r="L35" s="21"/>
      <c r="M35" s="22"/>
      <c r="N35" s="23">
        <f t="shared" si="4"/>
        <v>66.688548353806297</v>
      </c>
      <c r="O35" s="24">
        <f t="shared" si="5"/>
        <v>19.57457390951804</v>
      </c>
      <c r="P35" s="24">
        <f t="shared" si="6"/>
        <v>14.220352222502813</v>
      </c>
      <c r="Q35" t="s">
        <v>93</v>
      </c>
      <c r="R35" t="s">
        <v>92</v>
      </c>
      <c r="S35" s="58" t="s">
        <v>286</v>
      </c>
      <c r="AD35" s="37"/>
      <c r="AE35" s="37"/>
      <c r="AH35" s="37"/>
      <c r="AI35" s="37"/>
      <c r="AJ35" t="s">
        <v>120</v>
      </c>
    </row>
    <row r="36" spans="1:36" s="36" customFormat="1" ht="15" x14ac:dyDescent="0.25">
      <c r="A36">
        <v>2.0099999999999998</v>
      </c>
      <c r="B36">
        <v>3.84</v>
      </c>
      <c r="C36">
        <v>3.62</v>
      </c>
      <c r="D36" s="20">
        <f t="shared" si="0"/>
        <v>3.4172198400263865E-2</v>
      </c>
      <c r="E36" s="17">
        <f>IF(OR($A36="",$B36="",$C36=""),"",A36*'MPTO_working_3-way'!$I35)</f>
        <v>2.088677722938959</v>
      </c>
      <c r="F36" s="21">
        <f>IF(OR($A36="",$B36="",$C36=""),"",B36*'MPTO_working_3-way'!$I35)</f>
        <v>3.9903096796445792</v>
      </c>
      <c r="G36" s="22">
        <f>IF(OR($A36="",$B36="",$C36=""),"",C36*'MPTO_working_3-way'!$I35)</f>
        <v>3.7616981875816085</v>
      </c>
      <c r="H36" s="17"/>
      <c r="I36" s="21"/>
      <c r="J36" s="22"/>
      <c r="K36" s="17"/>
      <c r="L36" s="21"/>
      <c r="M36" s="22"/>
      <c r="N36" s="23">
        <f t="shared" si="4"/>
        <v>47.877180333637554</v>
      </c>
      <c r="O36" s="24">
        <f t="shared" si="5"/>
        <v>25.060711580888402</v>
      </c>
      <c r="P36" s="24">
        <f t="shared" si="6"/>
        <v>26.58373825155013</v>
      </c>
      <c r="Q36" t="s">
        <v>109</v>
      </c>
      <c r="R36" t="s">
        <v>110</v>
      </c>
      <c r="S36" s="58" t="s">
        <v>286</v>
      </c>
      <c r="AD36" s="37"/>
      <c r="AE36" s="37"/>
      <c r="AH36" s="37"/>
      <c r="AI36" s="37"/>
      <c r="AJ36" t="s">
        <v>120</v>
      </c>
    </row>
    <row r="37" spans="1:36" s="36" customFormat="1" ht="15" x14ac:dyDescent="0.25">
      <c r="A37">
        <v>2.74</v>
      </c>
      <c r="B37">
        <v>3.11</v>
      </c>
      <c r="C37">
        <v>2.8</v>
      </c>
      <c r="D37" s="20">
        <f t="shared" si="0"/>
        <v>4.3649769152620754E-2</v>
      </c>
      <c r="E37" s="17">
        <f>IF(OR($A37="",$B37="",$C37=""),"",A37*'MPTO_working_3-way'!$I36)</f>
        <v>2.8336318236167233</v>
      </c>
      <c r="F37" s="21">
        <f>IF(OR($A37="",$B37="",$C37=""),"",B37*'MPTO_working_3-way'!$I36)</f>
        <v>3.2162755370248206</v>
      </c>
      <c r="G37" s="22">
        <f>IF(OR($A37="",$B37="",$C37=""),"",C37*'MPTO_working_3-way'!$I36)</f>
        <v>2.8956821555207388</v>
      </c>
      <c r="H37" s="17"/>
      <c r="I37" s="21"/>
      <c r="J37" s="22"/>
      <c r="K37" s="17"/>
      <c r="L37" s="21"/>
      <c r="M37" s="22"/>
      <c r="N37" s="23">
        <f t="shared" si="4"/>
        <v>35.290399820667027</v>
      </c>
      <c r="O37" s="24">
        <f t="shared" si="5"/>
        <v>31.091863507597324</v>
      </c>
      <c r="P37" s="24">
        <f t="shared" si="6"/>
        <v>34.534176967367024</v>
      </c>
      <c r="Q37" t="s">
        <v>186</v>
      </c>
      <c r="R37" t="s">
        <v>187</v>
      </c>
      <c r="S37" s="58" t="s">
        <v>287</v>
      </c>
      <c r="AD37" s="37"/>
      <c r="AE37" s="37"/>
      <c r="AH37" s="37"/>
      <c r="AI37" s="37"/>
      <c r="AJ37" t="s">
        <v>68</v>
      </c>
    </row>
    <row r="38" spans="1:36" s="36" customFormat="1" ht="15" x14ac:dyDescent="0.25">
      <c r="A38">
        <v>4.57</v>
      </c>
      <c r="B38">
        <v>3.28</v>
      </c>
      <c r="C38">
        <v>1.91</v>
      </c>
      <c r="D38" s="20">
        <f t="shared" si="0"/>
        <v>4.7256638948554031E-2</v>
      </c>
      <c r="E38" s="17">
        <f>IF(OR($A38="",$B38="",$C38=""),"",A38*'MPTO_working_3-way'!$I37)</f>
        <v>4.7694794450274776</v>
      </c>
      <c r="F38" s="21">
        <f>IF(OR($A38="",$B38="",$C38=""),"",B38*'MPTO_working_3-way'!$I37)</f>
        <v>3.423171242820596</v>
      </c>
      <c r="G38" s="22">
        <f>IF(OR($A38="",$B38="",$C38=""),"",C38*'MPTO_working_3-way'!$I37)</f>
        <v>1.9933710590815055</v>
      </c>
      <c r="H38" s="17"/>
      <c r="I38" s="21"/>
      <c r="J38" s="22"/>
      <c r="K38" s="17"/>
      <c r="L38" s="21"/>
      <c r="M38" s="22"/>
      <c r="N38" s="23">
        <f t="shared" si="4"/>
        <v>20.966648698791886</v>
      </c>
      <c r="O38" s="24">
        <f t="shared" si="5"/>
        <v>29.212678217524061</v>
      </c>
      <c r="P38" s="24">
        <f t="shared" si="6"/>
        <v>50.166274635329287</v>
      </c>
      <c r="Q38" t="s">
        <v>79</v>
      </c>
      <c r="R38" t="s">
        <v>84</v>
      </c>
      <c r="S38" s="58" t="s">
        <v>287</v>
      </c>
      <c r="AD38" s="37"/>
      <c r="AE38" s="37"/>
      <c r="AH38" s="37"/>
      <c r="AI38" s="37"/>
      <c r="AJ38" t="s">
        <v>68</v>
      </c>
    </row>
    <row r="39" spans="1:36" s="36" customFormat="1" ht="15" x14ac:dyDescent="0.25">
      <c r="A39">
        <v>1.33</v>
      </c>
      <c r="B39">
        <v>4.71</v>
      </c>
      <c r="C39">
        <v>11.63</v>
      </c>
      <c r="D39" s="20">
        <f t="shared" si="0"/>
        <v>5.01784470870974E-2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78</v>
      </c>
      <c r="R39" t="s">
        <v>188</v>
      </c>
      <c r="S39" s="58" t="s">
        <v>287</v>
      </c>
      <c r="AD39" s="37"/>
      <c r="AE39" s="37"/>
      <c r="AH39" s="37"/>
      <c r="AI39" s="37"/>
      <c r="AJ39" t="s">
        <v>68</v>
      </c>
    </row>
    <row r="40" spans="1:36" s="36" customFormat="1" ht="15" x14ac:dyDescent="0.25">
      <c r="A40">
        <v>5.41</v>
      </c>
      <c r="B40">
        <v>3.64</v>
      </c>
      <c r="C40">
        <v>1.69</v>
      </c>
      <c r="D40" s="20">
        <f t="shared" si="0"/>
        <v>5.1284134605618981E-2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189</v>
      </c>
      <c r="R40" t="s">
        <v>76</v>
      </c>
      <c r="S40" s="58" t="s">
        <v>287</v>
      </c>
      <c r="AD40" s="37"/>
      <c r="AE40" s="37"/>
      <c r="AH40" s="37"/>
      <c r="AI40" s="37"/>
      <c r="AJ40" t="s">
        <v>68</v>
      </c>
    </row>
    <row r="41" spans="1:36" s="36" customFormat="1" ht="15" x14ac:dyDescent="0.25">
      <c r="A41">
        <v>1.68</v>
      </c>
      <c r="B41">
        <v>3.85</v>
      </c>
      <c r="C41">
        <v>5.16</v>
      </c>
      <c r="D41" s="20">
        <f t="shared" si="0"/>
        <v>4.8776804590757949E-2</v>
      </c>
      <c r="E41" s="17">
        <f>IF(OR($A41="",$B41="",$C41=""),"",A41*'MPTO_working_3-way'!$I40)</f>
        <v>1.7593911534335707</v>
      </c>
      <c r="F41" s="21">
        <f>IF(OR($A41="",$B41="",$C41=""),"",B41*'MPTO_working_3-way'!$I40)</f>
        <v>4.0319380599519334</v>
      </c>
      <c r="G41" s="22">
        <f>IF(OR($A41="",$B41="",$C41=""),"",C41*'MPTO_working_3-way'!$I40)</f>
        <v>5.4038442569745389</v>
      </c>
      <c r="H41" s="17"/>
      <c r="I41" s="21"/>
      <c r="J41" s="22"/>
      <c r="K41" s="17"/>
      <c r="L41" s="21"/>
      <c r="M41" s="22"/>
      <c r="N41" s="23">
        <f t="shared" si="4"/>
        <v>56.837844048972983</v>
      </c>
      <c r="O41" s="24">
        <f t="shared" si="5"/>
        <v>24.801968312279119</v>
      </c>
      <c r="P41" s="24">
        <f t="shared" si="6"/>
        <v>18.50534457408423</v>
      </c>
      <c r="Q41" t="s">
        <v>75</v>
      </c>
      <c r="R41" t="s">
        <v>190</v>
      </c>
      <c r="S41" s="58" t="s">
        <v>287</v>
      </c>
      <c r="AD41" s="37"/>
      <c r="AE41" s="37"/>
      <c r="AH41" s="37"/>
      <c r="AI41" s="37"/>
      <c r="AJ41" t="s">
        <v>68</v>
      </c>
    </row>
    <row r="42" spans="1:36" s="36" customFormat="1" ht="15" x14ac:dyDescent="0.25">
      <c r="A42">
        <v>2.67</v>
      </c>
      <c r="B42">
        <v>3.72</v>
      </c>
      <c r="C42">
        <v>2.6</v>
      </c>
      <c r="D42" s="20">
        <f t="shared" si="0"/>
        <v>2.7964424122452369E-2</v>
      </c>
      <c r="E42" s="17">
        <f>IF(OR($A42="",$B42="",$C42=""),"",A42*'MPTO_working_3-way'!$I41)</f>
        <v>2.8039764537225498</v>
      </c>
      <c r="F42" s="21">
        <f>IF(OR($A42="",$B42="",$C42=""),"",B42*'MPTO_working_3-way'!$I41)</f>
        <v>3.9066638231640027</v>
      </c>
      <c r="G42" s="22">
        <f>IF(OR($A42="",$B42="",$C42=""),"",C42*'MPTO_working_3-way'!$I41)</f>
        <v>2.7304639624264535</v>
      </c>
      <c r="H42" s="17"/>
      <c r="I42" s="21"/>
      <c r="J42" s="22"/>
      <c r="K42" s="17"/>
      <c r="L42" s="21"/>
      <c r="M42" s="22"/>
      <c r="N42" s="23">
        <f t="shared" si="4"/>
        <v>35.663637569866303</v>
      </c>
      <c r="O42" s="24">
        <f t="shared" si="5"/>
        <v>25.597288255791128</v>
      </c>
      <c r="P42" s="24">
        <f t="shared" si="6"/>
        <v>36.62381242751654</v>
      </c>
      <c r="Q42" t="s">
        <v>191</v>
      </c>
      <c r="R42" t="s">
        <v>192</v>
      </c>
      <c r="S42" s="58" t="s">
        <v>287</v>
      </c>
      <c r="AD42" s="37"/>
      <c r="AE42" s="37"/>
      <c r="AH42" s="37"/>
      <c r="AI42" s="37"/>
      <c r="AJ42" t="s">
        <v>295</v>
      </c>
    </row>
    <row r="43" spans="1:36" s="36" customFormat="1" ht="15" x14ac:dyDescent="0.25">
      <c r="A43">
        <v>1.69</v>
      </c>
      <c r="B43">
        <v>4.38</v>
      </c>
      <c r="C43">
        <v>4.7300000000000004</v>
      </c>
      <c r="D43" s="20">
        <f t="shared" si="0"/>
        <v>3.1442969100723861E-2</v>
      </c>
      <c r="E43" s="17">
        <f>IF(OR($A43="",$B43="",$C43=""),"",A43*'MPTO_working_3-way'!$I42)</f>
        <v>1.776670187483496</v>
      </c>
      <c r="F43" s="21">
        <f>IF(OR($A43="",$B43="",$C43=""),"",B43*'MPTO_working_3-way'!$I42)</f>
        <v>4.604624509572611</v>
      </c>
      <c r="G43" s="22">
        <f>IF(OR($A43="",$B43="",$C43=""),"",C43*'MPTO_working_3-way'!$I42)</f>
        <v>4.9725739566845784</v>
      </c>
      <c r="H43" s="17"/>
      <c r="I43" s="21"/>
      <c r="J43" s="22"/>
      <c r="K43" s="17"/>
      <c r="L43" s="21"/>
      <c r="M43" s="22"/>
      <c r="N43" s="23">
        <f t="shared" si="4"/>
        <v>56.285066696392086</v>
      </c>
      <c r="O43" s="24">
        <f t="shared" si="5"/>
        <v>21.71729742395037</v>
      </c>
      <c r="P43" s="24">
        <f t="shared" si="6"/>
        <v>20.110309242474123</v>
      </c>
      <c r="Q43" t="s">
        <v>193</v>
      </c>
      <c r="R43" t="s">
        <v>194</v>
      </c>
      <c r="S43" s="58" t="s">
        <v>287</v>
      </c>
      <c r="AD43" s="37"/>
      <c r="AE43" s="37"/>
      <c r="AH43" s="37"/>
      <c r="AI43" s="37"/>
      <c r="AJ43" t="s">
        <v>295</v>
      </c>
    </row>
    <row r="44" spans="1:36" s="36" customFormat="1" ht="15" x14ac:dyDescent="0.25">
      <c r="A44">
        <v>1.92</v>
      </c>
      <c r="B44">
        <v>3.97</v>
      </c>
      <c r="C44">
        <v>3.91</v>
      </c>
      <c r="D44" s="20">
        <f t="shared" si="0"/>
        <v>2.8476977802401215E-2</v>
      </c>
      <c r="E44" s="17">
        <f>IF(OR($A44="",$B44="",$C44=""),"",A44*'MPTO_working_3-way'!$I43)</f>
        <v>2.0136514648142554</v>
      </c>
      <c r="F44" s="21">
        <f>IF(OR($A44="",$B44="",$C44=""),"",B44*'MPTO_working_3-way'!$I43)</f>
        <v>4.1636439142253092</v>
      </c>
      <c r="G44" s="22">
        <f>IF(OR($A44="",$B44="",$C44=""),"",C44*'MPTO_working_3-way'!$I43)</f>
        <v>4.1007173059498641</v>
      </c>
      <c r="H44" s="17"/>
      <c r="I44" s="21"/>
      <c r="J44" s="22"/>
      <c r="K44" s="17"/>
      <c r="L44" s="21"/>
      <c r="M44" s="22"/>
      <c r="N44" s="23">
        <f t="shared" si="4"/>
        <v>49.661027117830578</v>
      </c>
      <c r="O44" s="24">
        <f t="shared" si="5"/>
        <v>24.01742369426567</v>
      </c>
      <c r="P44" s="24">
        <f t="shared" si="6"/>
        <v>24.38597751054596</v>
      </c>
      <c r="Q44" t="s">
        <v>195</v>
      </c>
      <c r="R44" t="s">
        <v>196</v>
      </c>
      <c r="S44" s="58" t="s">
        <v>287</v>
      </c>
      <c r="AD44" s="37"/>
      <c r="AE44" s="37"/>
      <c r="AH44" s="37"/>
      <c r="AI44" s="37"/>
      <c r="AJ44" t="s">
        <v>295</v>
      </c>
    </row>
    <row r="45" spans="1:36" s="36" customFormat="1" ht="15" x14ac:dyDescent="0.25">
      <c r="A45">
        <v>1.1599999999999999</v>
      </c>
      <c r="B45">
        <v>7.81</v>
      </c>
      <c r="C45">
        <v>20.87</v>
      </c>
      <c r="D45" s="20">
        <f t="shared" si="0"/>
        <v>3.8025607052211585E-2</v>
      </c>
      <c r="E45" s="17">
        <f>IF(OR($A45="",$B45="",$C45=""),"",A45*'MPTO_working_3-way'!$I44)</f>
        <v>1.1924387319820446</v>
      </c>
      <c r="F45" s="21">
        <f>IF(OR($A45="",$B45="",$C45=""),"",B45*'MPTO_working_3-way'!$I44)</f>
        <v>8.0284021523963531</v>
      </c>
      <c r="G45" s="22">
        <f>IF(OR($A45="",$B45="",$C45=""),"",C45*'MPTO_working_3-way'!$I44)</f>
        <v>21.453617531435583</v>
      </c>
      <c r="H45" s="17"/>
      <c r="I45" s="21"/>
      <c r="J45" s="22"/>
      <c r="K45" s="17"/>
      <c r="L45" s="21"/>
      <c r="M45" s="22"/>
      <c r="N45" s="23">
        <f t="shared" si="4"/>
        <v>83.86175097967697</v>
      </c>
      <c r="O45" s="24">
        <f t="shared" si="5"/>
        <v>12.455778634625515</v>
      </c>
      <c r="P45" s="24">
        <f t="shared" si="6"/>
        <v>4.661218549900588</v>
      </c>
      <c r="Q45" t="s">
        <v>197</v>
      </c>
      <c r="R45" t="s">
        <v>198</v>
      </c>
      <c r="S45" s="58" t="s">
        <v>287</v>
      </c>
      <c r="AD45" s="37"/>
      <c r="AE45" s="37"/>
      <c r="AH45" s="37"/>
      <c r="AI45" s="37"/>
      <c r="AJ45" t="s">
        <v>81</v>
      </c>
    </row>
    <row r="46" spans="1:36" s="36" customFormat="1" ht="15" x14ac:dyDescent="0.25">
      <c r="A46">
        <v>1.78</v>
      </c>
      <c r="B46">
        <v>3.89</v>
      </c>
      <c r="C46">
        <v>4.71</v>
      </c>
      <c r="D46" s="20">
        <f t="shared" si="0"/>
        <v>3.1181386602427308E-2</v>
      </c>
      <c r="E46" s="17">
        <f>IF(OR($A46="",$B46="",$C46=""),"",A46*'MPTO_working_3-way'!$I45)</f>
        <v>1.8359684849992886</v>
      </c>
      <c r="F46" s="21">
        <f>IF(OR($A46="",$B46="",$C46=""),"",B46*'MPTO_working_3-way'!$I45)</f>
        <v>4.0123131498018161</v>
      </c>
      <c r="G46" s="22">
        <f>IF(OR($A46="",$B46="",$C46=""),"",C46*'MPTO_working_3-way'!$I45)</f>
        <v>4.8580963844644094</v>
      </c>
      <c r="H46" s="17"/>
      <c r="I46" s="21"/>
      <c r="J46" s="22"/>
      <c r="K46" s="17"/>
      <c r="L46" s="21"/>
      <c r="M46" s="22"/>
      <c r="N46" s="23">
        <f t="shared" si="4"/>
        <v>54.467165867522368</v>
      </c>
      <c r="O46" s="24">
        <f t="shared" si="5"/>
        <v>24.923278983082213</v>
      </c>
      <c r="P46" s="24">
        <f t="shared" si="6"/>
        <v>20.584194319360897</v>
      </c>
      <c r="Q46" t="s">
        <v>199</v>
      </c>
      <c r="R46" t="s">
        <v>200</v>
      </c>
      <c r="S46" s="58" t="s">
        <v>287</v>
      </c>
      <c r="AD46" s="37"/>
      <c r="AE46" s="37"/>
      <c r="AH46" s="37"/>
      <c r="AI46" s="37"/>
      <c r="AJ46" t="s">
        <v>81</v>
      </c>
    </row>
    <row r="47" spans="1:36" s="36" customFormat="1" ht="15" x14ac:dyDescent="0.25">
      <c r="A47">
        <v>4.49</v>
      </c>
      <c r="B47">
        <v>3.57</v>
      </c>
      <c r="C47">
        <v>1.9</v>
      </c>
      <c r="D47" s="20">
        <f t="shared" si="0"/>
        <v>2.9144983512101152E-2</v>
      </c>
      <c r="E47" s="17">
        <f>IF(OR($A47="",$B47="",$C47=""),"",A47*'MPTO_working_3-way'!$I46)</f>
        <v>4.617861630332782</v>
      </c>
      <c r="F47" s="21">
        <f>IF(OR($A47="",$B47="",$C47=""),"",B47*'MPTO_working_3-way'!$I46)</f>
        <v>3.6716628107545723</v>
      </c>
      <c r="G47" s="22">
        <f>IF(OR($A47="",$B47="",$C47=""),"",C47*'MPTO_working_3-way'!$I46)</f>
        <v>1.9541062578245623</v>
      </c>
      <c r="H47" s="17"/>
      <c r="I47" s="21"/>
      <c r="J47" s="22"/>
      <c r="K47" s="17"/>
      <c r="L47" s="21"/>
      <c r="M47" s="22"/>
      <c r="N47" s="23">
        <f t="shared" si="4"/>
        <v>21.655044694960594</v>
      </c>
      <c r="O47" s="24">
        <f t="shared" si="5"/>
        <v>27.235616437079297</v>
      </c>
      <c r="P47" s="24">
        <f t="shared" si="6"/>
        <v>51.174289831775312</v>
      </c>
      <c r="Q47" t="s">
        <v>201</v>
      </c>
      <c r="R47" t="s">
        <v>85</v>
      </c>
      <c r="S47" s="58" t="s">
        <v>287</v>
      </c>
      <c r="AD47" s="37"/>
      <c r="AE47" s="37"/>
      <c r="AH47" s="37"/>
      <c r="AI47" s="37"/>
      <c r="AJ47" t="s">
        <v>81</v>
      </c>
    </row>
    <row r="48" spans="1:36" s="36" customFormat="1" ht="15" x14ac:dyDescent="0.25">
      <c r="A48">
        <v>2.37</v>
      </c>
      <c r="B48">
        <v>3.28</v>
      </c>
      <c r="C48">
        <v>3.32</v>
      </c>
      <c r="D48" s="20">
        <f t="shared" si="0"/>
        <v>2.8023796327638406E-2</v>
      </c>
      <c r="E48" s="17">
        <f>IF(OR($A48="",$B48="",$C48=""),"",A48*'MPTO_working_3-way'!$I47)</f>
        <v>2.4601206887137415</v>
      </c>
      <c r="F48" s="21">
        <f>IF(OR($A48="",$B48="",$C48=""),"",B48*'MPTO_working_3-way'!$I47)</f>
        <v>3.4047239911312537</v>
      </c>
      <c r="G48" s="22">
        <f>IF(OR($A48="",$B48="",$C48=""),"",C48*'MPTO_working_3-way'!$I47)</f>
        <v>3.4462450154133424</v>
      </c>
      <c r="H48" s="17"/>
      <c r="I48" s="21"/>
      <c r="J48" s="22"/>
      <c r="K48" s="17"/>
      <c r="L48" s="21"/>
      <c r="M48" s="22"/>
      <c r="N48" s="23">
        <f t="shared" si="4"/>
        <v>40.648412274555675</v>
      </c>
      <c r="O48" s="24">
        <f t="shared" si="5"/>
        <v>29.370956430090533</v>
      </c>
      <c r="P48" s="24">
        <f t="shared" si="6"/>
        <v>29.017089485149683</v>
      </c>
      <c r="Q48" t="s">
        <v>202</v>
      </c>
      <c r="R48" t="s">
        <v>203</v>
      </c>
      <c r="S48" s="58" t="s">
        <v>287</v>
      </c>
      <c r="AD48" s="37"/>
      <c r="AE48" s="37"/>
      <c r="AH48" s="37"/>
      <c r="AI48" s="37"/>
      <c r="AJ48" t="s">
        <v>81</v>
      </c>
    </row>
    <row r="49" spans="1:36" s="36" customFormat="1" ht="15" x14ac:dyDescent="0.25">
      <c r="A49">
        <v>3.41</v>
      </c>
      <c r="B49">
        <v>3.31</v>
      </c>
      <c r="C49">
        <v>2.31</v>
      </c>
      <c r="D49" s="20">
        <f t="shared" si="0"/>
        <v>2.8270368490619813E-2</v>
      </c>
      <c r="E49" s="17">
        <f>IF(OR($A49="",$B49="",$C49=""),"",A49*'MPTO_working_3-way'!$I48)</f>
        <v>3.5163285283142773</v>
      </c>
      <c r="F49" s="21">
        <f>IF(OR($A49="",$B49="",$C49=""),"",B49*'MPTO_working_3-way'!$I48)</f>
        <v>3.4132103896540342</v>
      </c>
      <c r="G49" s="22">
        <f>IF(OR($A49="",$B49="",$C49=""),"",C49*'MPTO_working_3-way'!$I48)</f>
        <v>2.3820290030516071</v>
      </c>
      <c r="H49" s="17"/>
      <c r="I49" s="21"/>
      <c r="J49" s="22"/>
      <c r="K49" s="17"/>
      <c r="L49" s="21"/>
      <c r="M49" s="22"/>
      <c r="N49" s="23">
        <f t="shared" si="4"/>
        <v>28.438753431250024</v>
      </c>
      <c r="O49" s="24">
        <f t="shared" si="5"/>
        <v>29.297930272073291</v>
      </c>
      <c r="P49" s="24">
        <f t="shared" si="6"/>
        <v>41.981016969940512</v>
      </c>
      <c r="Q49" t="s">
        <v>83</v>
      </c>
      <c r="R49" t="s">
        <v>204</v>
      </c>
      <c r="S49" s="58" t="s">
        <v>287</v>
      </c>
      <c r="AD49" s="37"/>
      <c r="AE49" s="37"/>
      <c r="AH49" s="37"/>
      <c r="AI49" s="37"/>
      <c r="AJ49" t="s">
        <v>81</v>
      </c>
    </row>
    <row r="50" spans="1:36" s="36" customFormat="1" ht="15" x14ac:dyDescent="0.25">
      <c r="A50">
        <v>1.9</v>
      </c>
      <c r="B50">
        <v>3.37</v>
      </c>
      <c r="C50">
        <v>4.8499999999999996</v>
      </c>
      <c r="D50" s="20">
        <f t="shared" si="0"/>
        <v>2.92372615285037E-2</v>
      </c>
      <c r="E50" s="17">
        <f>IF(OR($A50="",$B50="",$C50=""),"",A50*'MPTO_working_3-way'!$I49)</f>
        <v>1.9553754686729921</v>
      </c>
      <c r="F50" s="21">
        <f>IF(OR($A50="",$B50="",$C50=""),"",B50*'MPTO_working_3-way'!$I49)</f>
        <v>3.4682185944357808</v>
      </c>
      <c r="G50" s="22">
        <f>IF(OR($A50="",$B50="",$C50=""),"",C50*'MPTO_working_3-way'!$I49)</f>
        <v>4.9913531700336904</v>
      </c>
      <c r="H50" s="17"/>
      <c r="I50" s="21"/>
      <c r="J50" s="22"/>
      <c r="K50" s="17"/>
      <c r="L50" s="21"/>
      <c r="M50" s="22"/>
      <c r="N50" s="23">
        <f t="shared" si="4"/>
        <v>51.141073211818814</v>
      </c>
      <c r="O50" s="24">
        <f t="shared" si="5"/>
        <v>28.833246024467574</v>
      </c>
      <c r="P50" s="24">
        <f t="shared" si="6"/>
        <v>20.034647237619737</v>
      </c>
      <c r="Q50" t="s">
        <v>205</v>
      </c>
      <c r="R50" t="s">
        <v>206</v>
      </c>
      <c r="S50" s="58" t="s">
        <v>287</v>
      </c>
      <c r="AD50" s="37"/>
      <c r="AE50" s="37"/>
      <c r="AH50" s="37"/>
      <c r="AI50" s="37"/>
      <c r="AJ50" t="s">
        <v>81</v>
      </c>
    </row>
    <row r="51" spans="1:36" s="36" customFormat="1" ht="15" x14ac:dyDescent="0.25">
      <c r="A51">
        <v>2.62</v>
      </c>
      <c r="B51">
        <v>3.54</v>
      </c>
      <c r="C51">
        <v>2.63</v>
      </c>
      <c r="D51" s="20">
        <f t="shared" si="0"/>
        <v>4.4393401901321017E-2</v>
      </c>
      <c r="E51" s="17">
        <f>IF(OR($A51="",$B51="",$C51=""),"",A51*'MPTO_working_3-way'!$I50)</f>
        <v>2.6934223463784126</v>
      </c>
      <c r="F51" s="21">
        <f>IF(OR($A51="",$B51="",$C51=""),"",B51*'MPTO_working_3-way'!$I50)</f>
        <v>3.6392042389998398</v>
      </c>
      <c r="G51" s="22">
        <f>IF(OR($A51="",$B51="",$C51=""),"",C51*'MPTO_working_3-way'!$I50)</f>
        <v>2.7037025843416891</v>
      </c>
      <c r="H51" s="17"/>
      <c r="I51" s="21"/>
      <c r="J51" s="22"/>
      <c r="K51" s="17"/>
      <c r="L51" s="21"/>
      <c r="M51" s="22"/>
      <c r="N51" s="23">
        <f t="shared" si="4"/>
        <v>37.127485830233951</v>
      </c>
      <c r="O51" s="24">
        <f t="shared" si="5"/>
        <v>27.478534710512136</v>
      </c>
      <c r="P51" s="24">
        <f t="shared" si="6"/>
        <v>36.986316682590477</v>
      </c>
      <c r="Q51" t="s">
        <v>207</v>
      </c>
      <c r="R51" t="s">
        <v>208</v>
      </c>
      <c r="S51" s="58" t="s">
        <v>287</v>
      </c>
      <c r="AD51" s="37"/>
      <c r="AE51" s="37"/>
      <c r="AH51" s="37"/>
      <c r="AI51" s="37"/>
      <c r="AJ51" t="s">
        <v>291</v>
      </c>
    </row>
    <row r="52" spans="1:36" s="36" customFormat="1" ht="15" x14ac:dyDescent="0.25">
      <c r="A52">
        <v>3.35</v>
      </c>
      <c r="B52">
        <v>3.5</v>
      </c>
      <c r="C52">
        <v>2.17</v>
      </c>
      <c r="D52" s="20">
        <f t="shared" si="0"/>
        <v>4.5051241488410554E-2</v>
      </c>
      <c r="E52" s="17">
        <f>IF(OR($A52="",$B52="",$C52=""),"",A52*'MPTO_working_3-way'!$I51)</f>
        <v>3.4447057344435765</v>
      </c>
      <c r="F52" s="21">
        <f>IF(OR($A52="",$B52="",$C52=""),"",B52*'MPTO_working_3-way'!$I51)</f>
        <v>3.5989462897171691</v>
      </c>
      <c r="G52" s="22">
        <f>IF(OR($A52="",$B52="",$C52=""),"",C52*'MPTO_working_3-way'!$I51)</f>
        <v>2.2313466996246447</v>
      </c>
      <c r="H52" s="17"/>
      <c r="I52" s="21"/>
      <c r="J52" s="22"/>
      <c r="K52" s="17"/>
      <c r="L52" s="21"/>
      <c r="M52" s="22"/>
      <c r="N52" s="23">
        <f t="shared" si="4"/>
        <v>29.030055891306201</v>
      </c>
      <c r="O52" s="24">
        <f t="shared" si="5"/>
        <v>27.785910638821655</v>
      </c>
      <c r="P52" s="24">
        <f t="shared" si="6"/>
        <v>44.815984901325244</v>
      </c>
      <c r="Q52" t="s">
        <v>209</v>
      </c>
      <c r="R52" t="s">
        <v>210</v>
      </c>
      <c r="S52" s="58" t="s">
        <v>287</v>
      </c>
      <c r="AD52" s="37"/>
      <c r="AE52" s="37"/>
      <c r="AH52" s="37"/>
      <c r="AI52" s="37"/>
      <c r="AJ52" t="s">
        <v>291</v>
      </c>
    </row>
    <row r="53" spans="1:36" s="36" customFormat="1" ht="15" x14ac:dyDescent="0.25">
      <c r="A53">
        <v>2.52</v>
      </c>
      <c r="B53">
        <v>3.28</v>
      </c>
      <c r="C53">
        <v>2.93</v>
      </c>
      <c r="D53" s="20">
        <f t="shared" si="0"/>
        <v>4.3000373933529623E-2</v>
      </c>
      <c r="E53" s="17">
        <f>IF(OR($A53="",$B53="",$C53=""),"",A53*'MPTO_working_3-way'!$I52)</f>
        <v>2.5936778990518294</v>
      </c>
      <c r="F53" s="21">
        <f>IF(OR($A53="",$B53="",$C53=""),"",B53*'MPTO_working_3-way'!$I52)</f>
        <v>3.375898217813492</v>
      </c>
      <c r="G53" s="22">
        <f>IF(OR($A53="",$B53="",$C53=""),"",C53*'MPTO_working_3-way'!$I52)</f>
        <v>3.015665176278516</v>
      </c>
      <c r="H53" s="17"/>
      <c r="I53" s="21"/>
      <c r="J53" s="22"/>
      <c r="K53" s="17"/>
      <c r="L53" s="21"/>
      <c r="M53" s="22"/>
      <c r="N53" s="23">
        <f t="shared" si="4"/>
        <v>38.555288625683623</v>
      </c>
      <c r="O53" s="24">
        <f t="shared" si="5"/>
        <v>29.621746139244738</v>
      </c>
      <c r="P53" s="24">
        <f t="shared" si="6"/>
        <v>33.160179978403661</v>
      </c>
      <c r="Q53" t="s">
        <v>211</v>
      </c>
      <c r="R53" t="s">
        <v>212</v>
      </c>
      <c r="S53" s="58" t="s">
        <v>287</v>
      </c>
      <c r="AD53" s="37"/>
      <c r="AE53" s="37"/>
      <c r="AH53" s="37"/>
      <c r="AI53" s="37"/>
      <c r="AJ53" t="s">
        <v>291</v>
      </c>
    </row>
    <row r="54" spans="1:36" s="36" customFormat="1" ht="15" x14ac:dyDescent="0.25">
      <c r="A54">
        <v>2.31</v>
      </c>
      <c r="B54">
        <v>3.15</v>
      </c>
      <c r="C54">
        <v>3.58</v>
      </c>
      <c r="D54" s="20">
        <f t="shared" si="0"/>
        <v>2.9690359299297864E-2</v>
      </c>
      <c r="E54" s="17">
        <f>IF(OR($A54="",$B54="",$C54=""),"",A54*'MPTO_working_3-way'!$I53)</f>
        <v>2.4125487583920515</v>
      </c>
      <c r="F54" s="21">
        <f>IF(OR($A54="",$B54="",$C54=""),"",B54*'MPTO_working_3-way'!$I53)</f>
        <v>3.289839215989161</v>
      </c>
      <c r="G54" s="22">
        <f>IF(OR($A54="",$B54="",$C54=""),"",C54*'MPTO_working_3-way'!$I53)</f>
        <v>3.7389283788067291</v>
      </c>
      <c r="H54" s="17"/>
      <c r="I54" s="21"/>
      <c r="J54" s="22"/>
      <c r="K54" s="17"/>
      <c r="L54" s="21"/>
      <c r="M54" s="22"/>
      <c r="N54" s="23">
        <f t="shared" si="4"/>
        <v>41.449939468435595</v>
      </c>
      <c r="O54" s="24">
        <f t="shared" si="5"/>
        <v>30.396622276852774</v>
      </c>
      <c r="P54" s="24">
        <f t="shared" si="6"/>
        <v>26.745631332984981</v>
      </c>
      <c r="Q54" t="s">
        <v>213</v>
      </c>
      <c r="R54" t="s">
        <v>214</v>
      </c>
      <c r="S54" s="58" t="s">
        <v>287</v>
      </c>
      <c r="AD54" s="37"/>
      <c r="AE54" s="37"/>
      <c r="AH54" s="37"/>
      <c r="AI54" s="37"/>
      <c r="AJ54" t="s">
        <v>82</v>
      </c>
    </row>
    <row r="55" spans="1:36" s="36" customFormat="1" ht="15" x14ac:dyDescent="0.25">
      <c r="A55">
        <v>1.38</v>
      </c>
      <c r="B55">
        <v>5.31</v>
      </c>
      <c r="C55">
        <v>8.52</v>
      </c>
      <c r="D55" s="20">
        <f t="shared" si="0"/>
        <v>3.0332490315676086E-2</v>
      </c>
      <c r="E55" s="17">
        <f>IF(OR($A55="",$B55="",$C55=""),"",A55*'MPTO_working_3-way'!$I54)</f>
        <v>1.4421707132540065</v>
      </c>
      <c r="F55" s="21">
        <f>IF(OR($A55="",$B55="",$C55=""),"",B55*'MPTO_working_3-way'!$I54)</f>
        <v>5.5492220923034594</v>
      </c>
      <c r="G55" s="22">
        <f>IF(OR($A55="",$B55="",$C55=""),"",C55*'MPTO_working_3-way'!$I54)</f>
        <v>8.9038365774812576</v>
      </c>
      <c r="H55" s="17"/>
      <c r="I55" s="21"/>
      <c r="J55" s="22"/>
      <c r="K55" s="17"/>
      <c r="L55" s="21"/>
      <c r="M55" s="22"/>
      <c r="N55" s="23">
        <f t="shared" si="4"/>
        <v>69.339918694068785</v>
      </c>
      <c r="O55" s="24">
        <f t="shared" si="5"/>
        <v>18.020543841396407</v>
      </c>
      <c r="P55" s="24">
        <f t="shared" si="6"/>
        <v>11.23111359129283</v>
      </c>
      <c r="Q55" t="s">
        <v>123</v>
      </c>
      <c r="R55" t="s">
        <v>95</v>
      </c>
      <c r="S55" s="58" t="s">
        <v>287</v>
      </c>
      <c r="AD55" s="37"/>
      <c r="AE55" s="37"/>
      <c r="AH55" s="37"/>
      <c r="AI55" s="37"/>
      <c r="AJ55" t="s">
        <v>121</v>
      </c>
    </row>
    <row r="56" spans="1:36" s="36" customFormat="1" ht="15" x14ac:dyDescent="0.25">
      <c r="A56">
        <v>1.63</v>
      </c>
      <c r="B56">
        <v>4.5999999999999996</v>
      </c>
      <c r="C56">
        <v>4.97</v>
      </c>
      <c r="D56" s="20">
        <f t="shared" si="0"/>
        <v>3.2095480323928172E-2</v>
      </c>
      <c r="E56" s="17">
        <f>IF(OR($A56="",$B56="",$C56=""),"",A56*'MPTO_working_3-way'!$I55)</f>
        <v>1.7000906095116533</v>
      </c>
      <c r="F56" s="21">
        <f>IF(OR($A56="",$B56="",$C56=""),"",B56*'MPTO_working_3-way'!$I55)</f>
        <v>4.7978017200942356</v>
      </c>
      <c r="G56" s="22">
        <f>IF(OR($A56="",$B56="",$C56=""),"",C56*'MPTO_working_3-way'!$I55)</f>
        <v>5.1837118584496418</v>
      </c>
      <c r="H56" s="17"/>
      <c r="I56" s="21"/>
      <c r="J56" s="22"/>
      <c r="K56" s="17"/>
      <c r="L56" s="21"/>
      <c r="M56" s="22"/>
      <c r="N56" s="23">
        <f t="shared" si="4"/>
        <v>58.820394301645337</v>
      </c>
      <c r="O56" s="24">
        <f t="shared" si="5"/>
        <v>20.842878850365633</v>
      </c>
      <c r="P56" s="24">
        <f t="shared" si="6"/>
        <v>19.291195716636199</v>
      </c>
      <c r="Q56" t="s">
        <v>97</v>
      </c>
      <c r="R56" t="s">
        <v>215</v>
      </c>
      <c r="S56" s="58" t="s">
        <v>287</v>
      </c>
      <c r="AD56" s="37"/>
      <c r="AE56" s="37"/>
      <c r="AH56" s="37"/>
      <c r="AI56" s="37"/>
      <c r="AJ56" t="s">
        <v>118</v>
      </c>
    </row>
    <row r="57" spans="1:36" s="36" customFormat="1" ht="15" x14ac:dyDescent="0.25">
      <c r="A57">
        <v>1.21</v>
      </c>
      <c r="B57">
        <v>8.24</v>
      </c>
      <c r="C57">
        <v>11.6</v>
      </c>
      <c r="D57" s="20">
        <f t="shared" si="0"/>
        <v>3.401240084443069E-2</v>
      </c>
      <c r="E57" s="17">
        <f>IF(OR($A57="",$B57="",$C57=""),"",A57*'MPTO_working_3-way'!$I56)</f>
        <v>1.2459253347521504</v>
      </c>
      <c r="F57" s="21">
        <f>IF(OR($A57="",$B57="",$C57=""),"",B57*'MPTO_working_3-way'!$I56)</f>
        <v>8.4846485606262139</v>
      </c>
      <c r="G57" s="22">
        <f>IF(OR($A57="",$B57="",$C57=""),"",C57*'MPTO_working_3-way'!$I56)</f>
        <v>11.944408167871854</v>
      </c>
      <c r="H57" s="17"/>
      <c r="I57" s="21"/>
      <c r="J57" s="22"/>
      <c r="K57" s="17"/>
      <c r="L57" s="21"/>
      <c r="M57" s="22"/>
      <c r="N57" s="23">
        <f t="shared" si="4"/>
        <v>80.261631424240051</v>
      </c>
      <c r="O57" s="24">
        <f t="shared" si="5"/>
        <v>11.78599199312263</v>
      </c>
      <c r="P57" s="24">
        <f t="shared" si="6"/>
        <v>8.3721184502871093</v>
      </c>
      <c r="Q57" t="s">
        <v>216</v>
      </c>
      <c r="R57" t="s">
        <v>217</v>
      </c>
      <c r="S57" s="58" t="s">
        <v>287</v>
      </c>
      <c r="AD57" s="37"/>
      <c r="AE57" s="37"/>
      <c r="AH57" s="37"/>
      <c r="AI57" s="37"/>
      <c r="AJ57" t="s">
        <v>118</v>
      </c>
    </row>
    <row r="58" spans="1:36" s="36" customFormat="1" ht="15" x14ac:dyDescent="0.25">
      <c r="A58">
        <v>3.02</v>
      </c>
      <c r="B58">
        <v>3.5</v>
      </c>
      <c r="C58">
        <v>2.4</v>
      </c>
      <c r="D58" s="20">
        <f t="shared" si="0"/>
        <v>3.3506780195522001E-2</v>
      </c>
      <c r="E58" s="17">
        <f>IF(OR($A58="",$B58="",$C58=""),"",A58*'MPTO_working_3-way'!$I57)</f>
        <v>3.1116041207533418</v>
      </c>
      <c r="F58" s="21">
        <f>IF(OR($A58="",$B58="",$C58=""),"",B58*'MPTO_working_3-way'!$I57)</f>
        <v>3.6061637161048665</v>
      </c>
      <c r="G58" s="22">
        <f>IF(OR($A58="",$B58="",$C58=""),"",C58*'MPTO_working_3-way'!$I57)</f>
        <v>2.4727979767576227</v>
      </c>
      <c r="H58" s="17"/>
      <c r="I58" s="21"/>
      <c r="J58" s="22"/>
      <c r="K58" s="17"/>
      <c r="L58" s="21"/>
      <c r="M58" s="22"/>
      <c r="N58" s="23">
        <f t="shared" si="4"/>
        <v>32.137764355379907</v>
      </c>
      <c r="O58" s="24">
        <f t="shared" si="5"/>
        <v>27.730299529499234</v>
      </c>
      <c r="P58" s="24">
        <f t="shared" si="6"/>
        <v>40.440020147186388</v>
      </c>
      <c r="Q58" t="s">
        <v>218</v>
      </c>
      <c r="R58" t="s">
        <v>219</v>
      </c>
      <c r="S58" s="58" t="s">
        <v>287</v>
      </c>
      <c r="AD58" s="37"/>
      <c r="AE58" s="37"/>
      <c r="AH58" s="37"/>
      <c r="AI58" s="37"/>
      <c r="AJ58" t="s">
        <v>118</v>
      </c>
    </row>
    <row r="59" spans="1:36" s="36" customFormat="1" ht="15" x14ac:dyDescent="0.25">
      <c r="A59">
        <v>4.72</v>
      </c>
      <c r="B59">
        <v>4.74</v>
      </c>
      <c r="C59">
        <v>1.65</v>
      </c>
      <c r="D59" s="20">
        <f t="shared" si="0"/>
        <v>2.8895476975288048E-2</v>
      </c>
      <c r="E59" s="17">
        <f>IF(OR($A59="",$B59="",$C59=""),"",A59*'MPTO_working_3-way'!$I58)</f>
        <v>4.8714906671289411</v>
      </c>
      <c r="F59" s="21">
        <f>IF(OR($A59="",$B59="",$C59=""),"",B59*'MPTO_working_3-way'!$I58)</f>
        <v>4.8921325767354196</v>
      </c>
      <c r="G59" s="22">
        <f>IF(OR($A59="",$B59="",$C59=""),"",C59*'MPTO_working_3-way'!$I58)</f>
        <v>1.7029575425344814</v>
      </c>
      <c r="H59" s="17"/>
      <c r="I59" s="21"/>
      <c r="J59" s="22"/>
      <c r="K59" s="17"/>
      <c r="L59" s="21"/>
      <c r="M59" s="22"/>
      <c r="N59" s="23">
        <f t="shared" si="4"/>
        <v>20.527597573934376</v>
      </c>
      <c r="O59" s="24">
        <f t="shared" si="5"/>
        <v>20.440983238179378</v>
      </c>
      <c r="P59" s="24">
        <f t="shared" si="6"/>
        <v>58.721370029678944</v>
      </c>
      <c r="Q59" t="s">
        <v>96</v>
      </c>
      <c r="R59" t="s">
        <v>220</v>
      </c>
      <c r="S59" s="58" t="s">
        <v>287</v>
      </c>
      <c r="AD59" s="37"/>
      <c r="AE59" s="37"/>
      <c r="AH59" s="37"/>
      <c r="AI59" s="37"/>
      <c r="AJ59" t="s">
        <v>118</v>
      </c>
    </row>
    <row r="60" spans="1:36" s="36" customFormat="1" ht="15" x14ac:dyDescent="0.25">
      <c r="A60">
        <v>1.95</v>
      </c>
      <c r="B60">
        <v>3.83</v>
      </c>
      <c r="C60">
        <v>3.92</v>
      </c>
      <c r="D60" s="20">
        <f t="shared" si="0"/>
        <v>2.9019159380964776E-2</v>
      </c>
      <c r="E60" s="17">
        <f>IF(OR($A60="",$B60="",$C60=""),"",A60*'MPTO_working_3-way'!$I59)</f>
        <v>2.01632418164664</v>
      </c>
      <c r="F60" s="21">
        <f>IF(OR($A60="",$B60="",$C60=""),"",B60*'MPTO_working_3-way'!$I59)</f>
        <v>3.9602674952341697</v>
      </c>
      <c r="G60" s="22">
        <f>IF(OR($A60="",$B60="",$C60=""),"",C60*'MPTO_working_3-way'!$I59)</f>
        <v>4.0533286113101683</v>
      </c>
      <c r="H60" s="17"/>
      <c r="I60" s="21"/>
      <c r="J60" s="22"/>
      <c r="K60" s="17"/>
      <c r="L60" s="21"/>
      <c r="M60" s="22"/>
      <c r="N60" s="23">
        <f t="shared" si="4"/>
        <v>49.595199477464263</v>
      </c>
      <c r="O60" s="24">
        <f t="shared" si="5"/>
        <v>25.250819577299037</v>
      </c>
      <c r="P60" s="24">
        <f t="shared" si="6"/>
        <v>24.671081372718195</v>
      </c>
      <c r="Q60" t="s">
        <v>221</v>
      </c>
      <c r="R60" t="s">
        <v>222</v>
      </c>
      <c r="S60" s="58" t="s">
        <v>287</v>
      </c>
      <c r="AD60" s="37"/>
      <c r="AE60" s="37"/>
      <c r="AH60" s="37"/>
      <c r="AI60" s="37"/>
      <c r="AJ60" t="s">
        <v>118</v>
      </c>
    </row>
    <row r="61" spans="1:36" s="36" customFormat="1" ht="15" x14ac:dyDescent="0.25">
      <c r="A61">
        <v>1.89</v>
      </c>
      <c r="B61">
        <v>4.1500000000000004</v>
      </c>
      <c r="C61">
        <v>3.86</v>
      </c>
      <c r="D61" s="20">
        <f t="shared" si="0"/>
        <v>2.9131742035169328E-2</v>
      </c>
      <c r="E61" s="17">
        <f>IF(OR($A61="",$B61="",$C61=""),"",A61*'MPTO_working_3-way'!$I60)</f>
        <v>1.9533278145695365</v>
      </c>
      <c r="F61" s="21">
        <f>IF(OR($A61="",$B61="",$C61=""),"",B61*'MPTO_working_3-way'!$I60)</f>
        <v>4.2890531378114165</v>
      </c>
      <c r="G61" s="22">
        <f>IF(OR($A61="",$B61="",$C61=""),"",C61*'MPTO_working_3-way'!$I60)</f>
        <v>3.9893361715547146</v>
      </c>
      <c r="H61" s="17"/>
      <c r="I61" s="21"/>
      <c r="J61" s="22"/>
      <c r="K61" s="17"/>
      <c r="L61" s="21"/>
      <c r="M61" s="22"/>
      <c r="N61" s="23">
        <f t="shared" si="4"/>
        <v>51.194683889778858</v>
      </c>
      <c r="O61" s="24">
        <f t="shared" si="5"/>
        <v>23.315169289561936</v>
      </c>
      <c r="P61" s="24">
        <f t="shared" si="6"/>
        <v>25.06682708592799</v>
      </c>
      <c r="Q61" t="s">
        <v>223</v>
      </c>
      <c r="R61" t="s">
        <v>224</v>
      </c>
      <c r="S61" s="58" t="s">
        <v>287</v>
      </c>
      <c r="AD61" s="37"/>
      <c r="AE61" s="37"/>
      <c r="AH61" s="37"/>
      <c r="AI61" s="37"/>
      <c r="AJ61" t="s">
        <v>118</v>
      </c>
    </row>
    <row r="62" spans="1:36" s="36" customFormat="1" ht="15" x14ac:dyDescent="0.25">
      <c r="A62">
        <v>2.72</v>
      </c>
      <c r="B62">
        <v>3.46</v>
      </c>
      <c r="C62">
        <v>2.58</v>
      </c>
      <c r="D62" s="20">
        <f t="shared" si="0"/>
        <v>4.4261299088798056E-2</v>
      </c>
      <c r="E62" s="17">
        <f>IF(OR($A62="",$B62="",$C62=""),"",A62*'MPTO_working_3-way'!$I61)</f>
        <v>2.7985956973727837</v>
      </c>
      <c r="F62" s="21">
        <f>IF(OR($A62="",$B62="",$C62=""),"",B62*'MPTO_working_3-way'!$I61)</f>
        <v>3.5599783503344966</v>
      </c>
      <c r="G62" s="22">
        <f>IF(OR($A62="",$B62="",$C62=""),"",C62*'MPTO_working_3-way'!$I61)</f>
        <v>2.6545503305962432</v>
      </c>
      <c r="H62" s="17"/>
      <c r="I62" s="21"/>
      <c r="J62" s="22"/>
      <c r="K62" s="17"/>
      <c r="L62" s="21"/>
      <c r="M62" s="22"/>
      <c r="N62" s="23">
        <f t="shared" si="4"/>
        <v>35.73220672563609</v>
      </c>
      <c r="O62" s="24">
        <f t="shared" si="5"/>
        <v>28.090058466396002</v>
      </c>
      <c r="P62" s="24">
        <f t="shared" si="6"/>
        <v>37.671163679740374</v>
      </c>
      <c r="Q62" t="s">
        <v>225</v>
      </c>
      <c r="R62" t="s">
        <v>226</v>
      </c>
      <c r="S62" s="58" t="s">
        <v>287</v>
      </c>
      <c r="AD62" s="37"/>
      <c r="AE62" s="37"/>
      <c r="AH62" s="37"/>
      <c r="AI62" s="37"/>
      <c r="AJ62" t="s">
        <v>293</v>
      </c>
    </row>
    <row r="63" spans="1:36" s="36" customFormat="1" ht="15" x14ac:dyDescent="0.25">
      <c r="A63">
        <v>2.61</v>
      </c>
      <c r="B63">
        <v>3.58</v>
      </c>
      <c r="C63">
        <v>2.62</v>
      </c>
      <c r="D63" s="20">
        <f t="shared" si="0"/>
        <v>4.4150760703631775E-2</v>
      </c>
      <c r="E63" s="17">
        <f>IF(OR($A63="",$B63="",$C63=""),"",A63*'MPTO_working_3-way'!$I62)</f>
        <v>2.6857400059843179</v>
      </c>
      <c r="F63" s="21">
        <f>IF(OR($A63="",$B63="",$C63=""),"",B63*'MPTO_working_3-way'!$I62)</f>
        <v>3.6838885905838539</v>
      </c>
      <c r="G63" s="22">
        <f>IF(OR($A63="",$B63="",$C63=""),"",C63*'MPTO_working_3-way'!$I62)</f>
        <v>2.696030197578128</v>
      </c>
      <c r="H63" s="17"/>
      <c r="I63" s="21"/>
      <c r="J63" s="22"/>
      <c r="K63" s="17"/>
      <c r="L63" s="21"/>
      <c r="M63" s="22"/>
      <c r="N63" s="23">
        <f t="shared" si="4"/>
        <v>37.233685977489181</v>
      </c>
      <c r="O63" s="24">
        <f t="shared" si="5"/>
        <v>27.145229162359431</v>
      </c>
      <c r="P63" s="24">
        <f t="shared" si="6"/>
        <v>37.091572672231585</v>
      </c>
      <c r="Q63" t="s">
        <v>227</v>
      </c>
      <c r="R63" t="s">
        <v>228</v>
      </c>
      <c r="S63" s="58" t="s">
        <v>287</v>
      </c>
      <c r="AD63" s="37"/>
      <c r="AE63" s="37"/>
      <c r="AH63" s="37"/>
      <c r="AI63" s="37"/>
      <c r="AJ63" t="s">
        <v>293</v>
      </c>
    </row>
    <row r="64" spans="1:36" s="36" customFormat="1" ht="15" x14ac:dyDescent="0.25">
      <c r="A64">
        <v>3.14</v>
      </c>
      <c r="B64">
        <v>3.36</v>
      </c>
      <c r="C64">
        <v>2.33</v>
      </c>
      <c r="D64" s="20">
        <f t="shared" si="0"/>
        <v>4.5274934554888624E-2</v>
      </c>
      <c r="E64" s="17">
        <f>IF(OR($A64="",$B64="",$C64=""),"",A64*'MPTO_working_3-way'!$I63)</f>
        <v>3.2314736699904318</v>
      </c>
      <c r="F64" s="21">
        <f>IF(OR($A64="",$B64="",$C64=""),"",B64*'MPTO_working_3-way'!$I63)</f>
        <v>3.457882653238169</v>
      </c>
      <c r="G64" s="22">
        <f>IF(OR($A64="",$B64="",$C64=""),"",C64*'MPTO_working_3-way'!$I63)</f>
        <v>2.3978769589419446</v>
      </c>
      <c r="H64" s="17"/>
      <c r="I64" s="21"/>
      <c r="J64" s="22"/>
      <c r="K64" s="17"/>
      <c r="L64" s="21"/>
      <c r="M64" s="22"/>
      <c r="N64" s="23">
        <f t="shared" si="4"/>
        <v>30.945633544430549</v>
      </c>
      <c r="O64" s="24">
        <f t="shared" si="5"/>
        <v>28.919431348069025</v>
      </c>
      <c r="P64" s="24">
        <f t="shared" si="6"/>
        <v>41.703557652151041</v>
      </c>
      <c r="Q64" t="s">
        <v>229</v>
      </c>
      <c r="R64" t="s">
        <v>230</v>
      </c>
      <c r="S64" s="58" t="s">
        <v>287</v>
      </c>
      <c r="AD64" s="37"/>
      <c r="AE64" s="37"/>
      <c r="AH64" s="37"/>
      <c r="AI64" s="37"/>
      <c r="AJ64" t="s">
        <v>293</v>
      </c>
    </row>
    <row r="65" spans="1:36" s="36" customFormat="1" ht="15" x14ac:dyDescent="0.25">
      <c r="A65">
        <v>2.4700000000000002</v>
      </c>
      <c r="B65">
        <v>3.02</v>
      </c>
      <c r="C65">
        <v>3.14</v>
      </c>
      <c r="D65" s="20">
        <f t="shared" si="0"/>
        <v>5.4455464989328961E-2</v>
      </c>
      <c r="E65" s="17">
        <f>IF(OR($A65="",$B65="",$C65=""),"",A65*'MPTO_working_3-way'!$I64)</f>
        <v>2.5793254087493316</v>
      </c>
      <c r="F65" s="21">
        <f>IF(OR($A65="",$B65="",$C65=""),"",B65*'MPTO_working_3-way'!$I64)</f>
        <v>3.1536691232481702</v>
      </c>
      <c r="G65" s="22">
        <f>IF(OR($A65="",$B65="",$C65=""),"",C65*'MPTO_working_3-way'!$I64)</f>
        <v>3.2789804791388262</v>
      </c>
      <c r="H65" s="17"/>
      <c r="I65" s="21"/>
      <c r="J65" s="22"/>
      <c r="K65" s="17"/>
      <c r="L65" s="21"/>
      <c r="M65" s="22"/>
      <c r="N65" s="23">
        <f t="shared" si="4"/>
        <v>38.769827048882597</v>
      </c>
      <c r="O65" s="24">
        <f t="shared" si="5"/>
        <v>31.709096957198685</v>
      </c>
      <c r="P65" s="24">
        <f t="shared" si="6"/>
        <v>30.497284334630582</v>
      </c>
      <c r="Q65" t="s">
        <v>231</v>
      </c>
      <c r="R65" t="s">
        <v>232</v>
      </c>
      <c r="S65" s="58" t="s">
        <v>287</v>
      </c>
      <c r="AD65" s="37"/>
      <c r="AE65" s="37"/>
      <c r="AH65" s="37"/>
      <c r="AI65" s="37"/>
      <c r="AJ65" t="s">
        <v>294</v>
      </c>
    </row>
    <row r="66" spans="1:36" s="36" customFormat="1" ht="15" x14ac:dyDescent="0.25">
      <c r="A66">
        <v>3.4</v>
      </c>
      <c r="B66">
        <v>3.09</v>
      </c>
      <c r="C66">
        <v>2.2799999999999998</v>
      </c>
      <c r="D66" s="20">
        <f t="shared" si="0"/>
        <v>5.6338733756149395E-2</v>
      </c>
      <c r="E66" s="17">
        <f>IF(OR($A66="",$B66="",$C66=""),"",A66*'MPTO_working_3-way'!$I65)</f>
        <v>3.5501125863923479</v>
      </c>
      <c r="F66" s="21">
        <f>IF(OR($A66="",$B66="",$C66=""),"",B66*'MPTO_working_3-way'!$I65)</f>
        <v>3.226425850574222</v>
      </c>
      <c r="G66" s="22">
        <f>IF(OR($A66="",$B66="",$C66=""),"",C66*'MPTO_working_3-way'!$I65)</f>
        <v>2.3806637344042803</v>
      </c>
      <c r="H66" s="17"/>
      <c r="I66" s="21"/>
      <c r="J66" s="22"/>
      <c r="K66" s="17"/>
      <c r="L66" s="21"/>
      <c r="M66" s="22"/>
      <c r="N66" s="23">
        <f t="shared" si="4"/>
        <v>28.168120747297422</v>
      </c>
      <c r="O66" s="24">
        <f t="shared" si="5"/>
        <v>30.994048718709134</v>
      </c>
      <c r="P66" s="24">
        <f t="shared" si="6"/>
        <v>42.005092342461062</v>
      </c>
      <c r="Q66" t="s">
        <v>233</v>
      </c>
      <c r="R66" t="s">
        <v>234</v>
      </c>
      <c r="S66" s="58" t="s">
        <v>287</v>
      </c>
      <c r="AD66" s="37"/>
      <c r="AE66" s="37"/>
      <c r="AH66" s="37"/>
      <c r="AI66" s="37"/>
      <c r="AJ66" t="s">
        <v>294</v>
      </c>
    </row>
    <row r="67" spans="1:36" s="36" customFormat="1" ht="15" x14ac:dyDescent="0.25">
      <c r="A67">
        <v>4.28</v>
      </c>
      <c r="B67">
        <v>3.03</v>
      </c>
      <c r="C67">
        <v>2.0299999999999998</v>
      </c>
      <c r="D67" s="20">
        <f t="shared" si="0"/>
        <v>5.6288700551837767E-2</v>
      </c>
      <c r="E67" s="17">
        <f>IF(OR($A67="",$B67="",$C67=""),"",A67*'MPTO_working_3-way'!$I66)</f>
        <v>4.4737767198949232</v>
      </c>
      <c r="F67" s="21">
        <f>IF(OR($A67="",$B67="",$C67=""),"",B67*'MPTO_working_3-way'!$I66)</f>
        <v>3.1671830517013122</v>
      </c>
      <c r="G67" s="22">
        <f>IF(OR($A67="",$B67="",$C67=""),"",C67*'MPTO_working_3-way'!$I66)</f>
        <v>2.1219081171464236</v>
      </c>
      <c r="H67" s="17"/>
      <c r="I67" s="21"/>
      <c r="J67" s="22"/>
      <c r="K67" s="17"/>
      <c r="L67" s="21"/>
      <c r="M67" s="22"/>
      <c r="N67" s="23">
        <f t="shared" si="4"/>
        <v>22.352478959287161</v>
      </c>
      <c r="O67" s="24">
        <f t="shared" si="5"/>
        <v>31.573798661963387</v>
      </c>
      <c r="P67" s="24">
        <f t="shared" si="6"/>
        <v>47.127394061945353</v>
      </c>
      <c r="Q67" t="s">
        <v>235</v>
      </c>
      <c r="R67" t="s">
        <v>236</v>
      </c>
      <c r="S67" s="58" t="s">
        <v>287</v>
      </c>
      <c r="AD67" s="37"/>
      <c r="AE67" s="37"/>
      <c r="AH67" s="37"/>
      <c r="AI67" s="37"/>
      <c r="AJ67" t="s">
        <v>294</v>
      </c>
    </row>
    <row r="68" spans="1:36" s="36" customFormat="1" ht="15" x14ac:dyDescent="0.25">
      <c r="A68">
        <v>3.96</v>
      </c>
      <c r="B68">
        <v>3.95</v>
      </c>
      <c r="C68">
        <v>1.85</v>
      </c>
      <c r="D68" s="20">
        <f t="shared" ref="D68:D105" si="7">IF(OR($A68="",$B68="",$C68=""),"",(1/A68)+(1/B68)+(1/C68)-1)</f>
        <v>4.6230350027818279E-2</v>
      </c>
      <c r="E68" s="17">
        <f>IF(OR($A68="",$B68="",$C68=""),"",A68*'MPTO_working_3-way'!$I67)</f>
        <v>4.1756436413577429</v>
      </c>
      <c r="F68" s="21">
        <f>IF(OR($A68="",$B68="",$C68=""),"",B68*'MPTO_working_3-way'!$I67)</f>
        <v>4.1650990867078495</v>
      </c>
      <c r="G68" s="22">
        <f>IF(OR($A68="",$B68="",$C68=""),"",C68*'MPTO_working_3-way'!$I67)</f>
        <v>1.9507426102302587</v>
      </c>
      <c r="H68" s="17"/>
      <c r="I68" s="21"/>
      <c r="J68" s="22"/>
      <c r="K68" s="17"/>
      <c r="L68" s="21"/>
      <c r="M68" s="22"/>
      <c r="N68" s="23">
        <f t="shared" si="4"/>
        <v>23.948403788471811</v>
      </c>
      <c r="O68" s="24">
        <f t="shared" si="5"/>
        <v>24.009032658822374</v>
      </c>
      <c r="P68" s="24">
        <f t="shared" si="6"/>
        <v>51.262529190458586</v>
      </c>
      <c r="Q68" t="s">
        <v>237</v>
      </c>
      <c r="R68" t="s">
        <v>238</v>
      </c>
      <c r="S68" s="58" t="s">
        <v>287</v>
      </c>
      <c r="AD68" s="37"/>
      <c r="AE68" s="37"/>
      <c r="AH68" s="37"/>
      <c r="AI68" s="37"/>
      <c r="AJ68" t="s">
        <v>297</v>
      </c>
    </row>
    <row r="69" spans="1:36" s="36" customFormat="1" ht="15" x14ac:dyDescent="0.25">
      <c r="A69">
        <v>1.22</v>
      </c>
      <c r="B69">
        <v>6.59</v>
      </c>
      <c r="C69">
        <v>11.38</v>
      </c>
      <c r="D69" s="20">
        <f t="shared" si="7"/>
        <v>5.9290661647233067E-2</v>
      </c>
      <c r="E69" s="17">
        <f>IF(OR($A69="",$B69="",$C69=""),"",A69*'MPTO_working_3-way'!$I68)</f>
        <v>1.2887332551825021</v>
      </c>
      <c r="F69" s="21">
        <f>IF(OR($A69="",$B69="",$C69=""),"",B69*'MPTO_working_3-way'!$I68)</f>
        <v>6.9612722554530242</v>
      </c>
      <c r="G69" s="22">
        <f>IF(OR($A69="",$B69="",$C69=""),"",C69*'MPTO_working_3-way'!$I68)</f>
        <v>12.021134790144981</v>
      </c>
      <c r="H69" s="17"/>
      <c r="I69" s="21"/>
      <c r="J69" s="22"/>
      <c r="K69" s="17"/>
      <c r="L69" s="21"/>
      <c r="M69" s="22"/>
      <c r="N69" s="23">
        <f t="shared" ref="N69:N105" si="8">(1/E69)* 100</f>
        <v>77.595576584883446</v>
      </c>
      <c r="O69" s="24">
        <f t="shared" ref="O69:O105" si="9">(1/F69)* 100</f>
        <v>14.365190202360822</v>
      </c>
      <c r="P69" s="24">
        <f t="shared" ref="P69:P105" si="10">(1/G69)* 100</f>
        <v>8.3186821997853961</v>
      </c>
      <c r="Q69" t="s">
        <v>239</v>
      </c>
      <c r="R69" t="s">
        <v>240</v>
      </c>
      <c r="S69" s="58" t="s">
        <v>287</v>
      </c>
      <c r="AD69" s="37"/>
      <c r="AE69" s="37"/>
      <c r="AH69" s="37"/>
      <c r="AI69" s="37"/>
      <c r="AJ69" t="s">
        <v>297</v>
      </c>
    </row>
    <row r="70" spans="1:36" s="36" customFormat="1" ht="15" x14ac:dyDescent="0.25">
      <c r="A70">
        <v>1.47</v>
      </c>
      <c r="B70">
        <v>4.6100000000000003</v>
      </c>
      <c r="C70">
        <v>6.56</v>
      </c>
      <c r="D70" s="20">
        <f t="shared" si="7"/>
        <v>4.9630872930093606E-2</v>
      </c>
      <c r="E70" s="17">
        <f>IF(OR($A70="",$B70="",$C70=""),"",A70*'MPTO_working_3-way'!$I69)</f>
        <v>1.5527443898112014</v>
      </c>
      <c r="F70" s="21">
        <f>IF(OR($A70="",$B70="",$C70=""),"",B70*'MPTO_working_3-way'!$I69)</f>
        <v>4.8694909095439725</v>
      </c>
      <c r="G70" s="22">
        <f>IF(OR($A70="",$B70="",$C70=""),"",C70*'MPTO_working_3-way'!$I69)</f>
        <v>6.9292538756200557</v>
      </c>
      <c r="H70" s="17"/>
      <c r="I70" s="21"/>
      <c r="J70" s="22"/>
      <c r="K70" s="17"/>
      <c r="L70" s="21"/>
      <c r="M70" s="22"/>
      <c r="N70" s="23">
        <f t="shared" si="8"/>
        <v>64.402100343224561</v>
      </c>
      <c r="O70" s="24">
        <f t="shared" si="9"/>
        <v>20.536027658251648</v>
      </c>
      <c r="P70" s="24">
        <f t="shared" si="10"/>
        <v>14.431568217155505</v>
      </c>
      <c r="Q70" t="s">
        <v>241</v>
      </c>
      <c r="R70" t="s">
        <v>242</v>
      </c>
      <c r="S70" s="58" t="s">
        <v>287</v>
      </c>
      <c r="AD70" s="37"/>
      <c r="AE70" s="37"/>
      <c r="AH70" s="37"/>
      <c r="AI70" s="37"/>
      <c r="AJ70" t="s">
        <v>297</v>
      </c>
    </row>
    <row r="71" spans="1:36" s="36" customFormat="1" ht="15" x14ac:dyDescent="0.25">
      <c r="A71">
        <v>2.95</v>
      </c>
      <c r="B71">
        <v>3.94</v>
      </c>
      <c r="C71">
        <v>2.2999999999999998</v>
      </c>
      <c r="D71" s="20">
        <f t="shared" si="7"/>
        <v>2.7572766142094585E-2</v>
      </c>
      <c r="E71" s="17">
        <f>IF(OR($A71="",$B71="",$C71=""),"",A71*'MPTO_working_3-way'!$I70)</f>
        <v>3.0863795325820642</v>
      </c>
      <c r="F71" s="21">
        <f>IF(OR($A71="",$B71="",$C71=""),"",B71*'MPTO_working_3-way'!$I70)</f>
        <v>4.1221475791096038</v>
      </c>
      <c r="G71" s="22">
        <f>IF(OR($A71="",$B71="",$C71=""),"",C71*'MPTO_working_3-way'!$I70)</f>
        <v>2.4063298050639816</v>
      </c>
      <c r="H71" s="17"/>
      <c r="I71" s="21"/>
      <c r="J71" s="22"/>
      <c r="K71" s="17"/>
      <c r="L71" s="21"/>
      <c r="M71" s="22"/>
      <c r="N71" s="23">
        <f t="shared" si="8"/>
        <v>32.400422224268716</v>
      </c>
      <c r="O71" s="24">
        <f t="shared" si="9"/>
        <v>24.259199381114904</v>
      </c>
      <c r="P71" s="24">
        <f t="shared" si="10"/>
        <v>41.557063287649015</v>
      </c>
      <c r="Q71" t="s">
        <v>98</v>
      </c>
      <c r="R71" t="s">
        <v>116</v>
      </c>
      <c r="S71" s="58" t="s">
        <v>287</v>
      </c>
      <c r="AD71" s="37"/>
      <c r="AE71" s="37"/>
      <c r="AH71" s="37"/>
      <c r="AI71" s="37"/>
      <c r="AJ71" t="s">
        <v>119</v>
      </c>
    </row>
    <row r="72" spans="1:36" s="36" customFormat="1" ht="15" x14ac:dyDescent="0.25">
      <c r="A72">
        <v>2.5</v>
      </c>
      <c r="B72">
        <v>3.68</v>
      </c>
      <c r="C72">
        <v>2.81</v>
      </c>
      <c r="D72" s="20">
        <f t="shared" si="7"/>
        <v>2.7611016555779022E-2</v>
      </c>
      <c r="E72" s="17">
        <f>IF(OR($A72="",$B72="",$C72=""),"",A72*'MPTO_working_3-way'!$I71)</f>
        <v>2.6482266541180826</v>
      </c>
      <c r="F72" s="21">
        <f>IF(OR($A72="",$B72="",$C72=""),"",B72*'MPTO_working_3-way'!$I71)</f>
        <v>3.8981896348618177</v>
      </c>
      <c r="G72" s="22">
        <f>IF(OR($A72="",$B72="",$C72=""),"",C72*'MPTO_working_3-way'!$I71)</f>
        <v>2.9766067592287251</v>
      </c>
      <c r="H72" s="17"/>
      <c r="I72" s="21"/>
      <c r="J72" s="22"/>
      <c r="K72" s="17"/>
      <c r="L72" s="21"/>
      <c r="M72" s="22"/>
      <c r="N72" s="23">
        <f t="shared" si="8"/>
        <v>37.761118310812478</v>
      </c>
      <c r="O72" s="24">
        <f t="shared" si="9"/>
        <v>25.652933635062823</v>
      </c>
      <c r="P72" s="24">
        <f t="shared" si="10"/>
        <v>33.595300988267326</v>
      </c>
      <c r="Q72" t="s">
        <v>105</v>
      </c>
      <c r="R72" t="s">
        <v>89</v>
      </c>
      <c r="S72" s="58" t="s">
        <v>287</v>
      </c>
      <c r="AD72" s="37"/>
      <c r="AE72" s="37"/>
      <c r="AH72" s="37"/>
      <c r="AI72" s="37"/>
      <c r="AJ72" t="s">
        <v>119</v>
      </c>
    </row>
    <row r="73" spans="1:36" s="36" customFormat="1" ht="15" x14ac:dyDescent="0.25">
      <c r="A73">
        <v>2.2000000000000002</v>
      </c>
      <c r="B73">
        <v>3.71</v>
      </c>
      <c r="C73">
        <v>3.28</v>
      </c>
      <c r="D73" s="20">
        <f t="shared" si="7"/>
        <v>2.8965282301683493E-2</v>
      </c>
      <c r="E73" s="17">
        <f>IF(OR($A73="",$B73="",$C73=""),"",A73*'MPTO_working_3-way'!$I72)</f>
        <v>2.309187920446206</v>
      </c>
      <c r="F73" s="21">
        <f>IF(OR($A73="",$B73="",$C73=""),"",B73*'MPTO_working_3-way'!$I72)</f>
        <v>3.8941305385706473</v>
      </c>
      <c r="G73" s="22">
        <f>IF(OR($A73="",$B73="",$C73=""),"",C73*'MPTO_working_3-way'!$I72)</f>
        <v>3.4427892632107069</v>
      </c>
      <c r="H73" s="17"/>
      <c r="I73" s="21"/>
      <c r="J73" s="22"/>
      <c r="K73" s="17"/>
      <c r="L73" s="21"/>
      <c r="M73" s="22"/>
      <c r="N73" s="23">
        <f t="shared" si="8"/>
        <v>43.30526723900276</v>
      </c>
      <c r="O73" s="24">
        <f t="shared" si="9"/>
        <v>25.679673295365518</v>
      </c>
      <c r="P73" s="24">
        <f t="shared" si="10"/>
        <v>29.046215831038442</v>
      </c>
      <c r="Q73" t="s">
        <v>107</v>
      </c>
      <c r="R73" t="s">
        <v>100</v>
      </c>
      <c r="S73" s="58" t="s">
        <v>287</v>
      </c>
      <c r="AD73" s="37"/>
      <c r="AE73" s="37"/>
      <c r="AH73" s="37"/>
      <c r="AI73" s="37"/>
      <c r="AJ73" t="s">
        <v>119</v>
      </c>
    </row>
    <row r="74" spans="1:36" s="36" customFormat="1" ht="15" x14ac:dyDescent="0.25">
      <c r="A74">
        <v>1.53</v>
      </c>
      <c r="B74">
        <v>4.4800000000000004</v>
      </c>
      <c r="C74">
        <v>5.82</v>
      </c>
      <c r="D74" s="20">
        <f t="shared" si="7"/>
        <v>4.8630362798040228E-2</v>
      </c>
      <c r="E74" s="17">
        <f>IF(OR($A74="",$B74="",$C74=""),"",A74*'MPTO_working_3-way'!$I73)</f>
        <v>1.5721863321974048</v>
      </c>
      <c r="F74" s="21">
        <f>IF(OR($A74="",$B74="",$C74=""),"",B74*'MPTO_working_3-way'!$I73)</f>
        <v>4.6035259923165839</v>
      </c>
      <c r="G74" s="22">
        <f>IF(OR($A74="",$B74="",$C74=""),"",C74*'MPTO_working_3-way'!$I73)</f>
        <v>5.9804734989469912</v>
      </c>
      <c r="H74" s="17"/>
      <c r="I74" s="21"/>
      <c r="J74" s="22"/>
      <c r="K74" s="17"/>
      <c r="L74" s="21"/>
      <c r="M74" s="22"/>
      <c r="N74" s="23">
        <f t="shared" si="8"/>
        <v>63.605692246562498</v>
      </c>
      <c r="O74" s="24">
        <f t="shared" si="9"/>
        <v>21.722479718134068</v>
      </c>
      <c r="P74" s="24">
        <f t="shared" si="10"/>
        <v>16.721084044199419</v>
      </c>
      <c r="Q74" t="s">
        <v>111</v>
      </c>
      <c r="R74" t="s">
        <v>113</v>
      </c>
      <c r="S74" s="58" t="s">
        <v>287</v>
      </c>
      <c r="AD74" s="37"/>
      <c r="AE74" s="37"/>
      <c r="AH74" s="37"/>
      <c r="AI74" s="37"/>
      <c r="AJ74" t="s">
        <v>120</v>
      </c>
    </row>
    <row r="75" spans="1:36" s="36" customFormat="1" ht="15" x14ac:dyDescent="0.25">
      <c r="A75">
        <v>2.0099999999999998</v>
      </c>
      <c r="B75">
        <v>3.8</v>
      </c>
      <c r="C75">
        <v>3.5</v>
      </c>
      <c r="D75" s="20">
        <f t="shared" si="7"/>
        <v>4.6384618262073296E-2</v>
      </c>
      <c r="E75" s="17">
        <f>IF(OR($A75="",$B75="",$C75=""),"",A75*'MPTO_working_3-way'!$I74)</f>
        <v>2.0654981432771158</v>
      </c>
      <c r="F75" s="21">
        <f>IF(OR($A75="",$B75="",$C75=""),"",B75*'MPTO_working_3-way'!$I74)</f>
        <v>3.90492186291196</v>
      </c>
      <c r="G75" s="22">
        <f>IF(OR($A75="",$B75="",$C75=""),"",C75*'MPTO_working_3-way'!$I74)</f>
        <v>3.5966385579452265</v>
      </c>
      <c r="H75" s="17"/>
      <c r="I75" s="21"/>
      <c r="J75" s="22"/>
      <c r="K75" s="17"/>
      <c r="L75" s="21"/>
      <c r="M75" s="22"/>
      <c r="N75" s="23">
        <f t="shared" si="8"/>
        <v>48.414471020216062</v>
      </c>
      <c r="O75" s="24">
        <f t="shared" si="9"/>
        <v>25.608707039640599</v>
      </c>
      <c r="P75" s="24">
        <f t="shared" si="10"/>
        <v>27.803739071609794</v>
      </c>
      <c r="Q75" t="s">
        <v>94</v>
      </c>
      <c r="R75" t="s">
        <v>108</v>
      </c>
      <c r="S75" s="58" t="s">
        <v>287</v>
      </c>
      <c r="AD75" s="37"/>
      <c r="AE75" s="37"/>
      <c r="AH75" s="37"/>
      <c r="AI75" s="37"/>
      <c r="AJ75" t="s">
        <v>120</v>
      </c>
    </row>
    <row r="76" spans="1:36" s="36" customFormat="1" ht="15" x14ac:dyDescent="0.25">
      <c r="A76">
        <v>1.76</v>
      </c>
      <c r="B76">
        <v>4.2</v>
      </c>
      <c r="C76">
        <v>4.1500000000000004</v>
      </c>
      <c r="D76" s="20">
        <f t="shared" si="7"/>
        <v>4.7240911698742893E-2</v>
      </c>
      <c r="E76" s="17">
        <f>IF(OR($A76="",$B76="",$C76=""),"",A76*'MPTO_working_3-way'!$I75)</f>
        <v>1.810978896850963</v>
      </c>
      <c r="F76" s="21">
        <f>IF(OR($A76="",$B76="",$C76=""),"",B76*'MPTO_working_3-way'!$I75)</f>
        <v>4.3216541856670707</v>
      </c>
      <c r="G76" s="22">
        <f>IF(OR($A76="",$B76="",$C76=""),"",C76*'MPTO_working_3-way'!$I75)</f>
        <v>4.2702059215519865</v>
      </c>
      <c r="H76" s="17"/>
      <c r="I76" s="21"/>
      <c r="J76" s="22"/>
      <c r="K76" s="17"/>
      <c r="L76" s="21"/>
      <c r="M76" s="22"/>
      <c r="N76" s="23">
        <f t="shared" si="8"/>
        <v>55.218754991505371</v>
      </c>
      <c r="O76" s="24">
        <f t="shared" si="9"/>
        <v>23.139287805964155</v>
      </c>
      <c r="P76" s="24">
        <f t="shared" si="10"/>
        <v>23.418074406036013</v>
      </c>
      <c r="Q76" t="s">
        <v>112</v>
      </c>
      <c r="R76" t="s">
        <v>91</v>
      </c>
      <c r="S76" s="58" t="s">
        <v>287</v>
      </c>
      <c r="AD76" s="37"/>
      <c r="AE76" s="37"/>
      <c r="AH76" s="37"/>
      <c r="AI76" s="37"/>
      <c r="AJ76" t="s">
        <v>120</v>
      </c>
    </row>
    <row r="77" spans="1:36" s="36" customFormat="1" ht="15" x14ac:dyDescent="0.25">
      <c r="A77">
        <v>2.08</v>
      </c>
      <c r="B77">
        <v>3.54</v>
      </c>
      <c r="C77">
        <v>3.77</v>
      </c>
      <c r="D77" s="20">
        <f t="shared" si="7"/>
        <v>2.8507095865365706E-2</v>
      </c>
      <c r="E77" s="17">
        <f>IF(OR($A77="",$B77="",$C77=""),"",A77*'MPTO_working_3-way'!$I76)</f>
        <v>2.1811511546199238</v>
      </c>
      <c r="F77" s="21">
        <f>IF(OR($A77="",$B77="",$C77=""),"",B77*'MPTO_working_3-way'!$I76)</f>
        <v>3.7121514843050623</v>
      </c>
      <c r="G77" s="22">
        <f>IF(OR($A77="",$B77="",$C77=""),"",C77*'MPTO_working_3-way'!$I76)</f>
        <v>3.9533364677486116</v>
      </c>
      <c r="H77" s="17"/>
      <c r="I77" s="21"/>
      <c r="J77" s="22"/>
      <c r="K77" s="17"/>
      <c r="L77" s="21"/>
      <c r="M77" s="22"/>
      <c r="N77" s="23">
        <f t="shared" si="8"/>
        <v>45.847349821762116</v>
      </c>
      <c r="O77" s="24">
        <f t="shared" si="9"/>
        <v>26.938555827476051</v>
      </c>
      <c r="P77" s="24">
        <f t="shared" si="10"/>
        <v>25.29508955683427</v>
      </c>
      <c r="Q77" t="s">
        <v>243</v>
      </c>
      <c r="R77" t="s">
        <v>244</v>
      </c>
      <c r="S77" s="58" t="s">
        <v>287</v>
      </c>
      <c r="AD77" s="37"/>
      <c r="AE77" s="37"/>
      <c r="AH77" s="37"/>
      <c r="AI77" s="37"/>
      <c r="AJ77" t="s">
        <v>72</v>
      </c>
    </row>
    <row r="78" spans="1:36" s="36" customFormat="1" ht="15" x14ac:dyDescent="0.25">
      <c r="A78">
        <v>2.69</v>
      </c>
      <c r="B78">
        <v>3.09</v>
      </c>
      <c r="C78">
        <v>2.87</v>
      </c>
      <c r="D78" s="20">
        <f t="shared" si="7"/>
        <v>4.3803863114295405E-2</v>
      </c>
      <c r="E78" s="17">
        <f>IF(OR($A78="",$B78="",$C78=""),"",A78*'MPTO_working_3-way'!$I77)</f>
        <v>2.8147746231249773</v>
      </c>
      <c r="F78" s="21">
        <f>IF(OR($A78="",$B78="",$C78=""),"",B78*'MPTO_working_3-way'!$I77)</f>
        <v>3.2333284704298064</v>
      </c>
      <c r="G78" s="22">
        <f>IF(OR($A78="",$B78="",$C78=""),"",C78*'MPTO_working_3-way'!$I77)</f>
        <v>3.0031238544121504</v>
      </c>
      <c r="H78" s="17"/>
      <c r="I78" s="21"/>
      <c r="J78" s="22"/>
      <c r="K78" s="17"/>
      <c r="L78" s="21"/>
      <c r="M78" s="22"/>
      <c r="N78" s="23">
        <f t="shared" si="8"/>
        <v>35.526823063716371</v>
      </c>
      <c r="O78" s="24">
        <f t="shared" si="9"/>
        <v>30.927881566795161</v>
      </c>
      <c r="P78" s="24">
        <f t="shared" si="10"/>
        <v>33.298659944737643</v>
      </c>
      <c r="Q78" t="s">
        <v>245</v>
      </c>
      <c r="R78" t="s">
        <v>246</v>
      </c>
      <c r="S78" s="58" t="s">
        <v>288</v>
      </c>
      <c r="AD78" s="37"/>
      <c r="AE78" s="37"/>
      <c r="AH78" s="37"/>
      <c r="AI78" s="37"/>
      <c r="AJ78" t="s">
        <v>68</v>
      </c>
    </row>
    <row r="79" spans="1:36" s="36" customFormat="1" ht="15" x14ac:dyDescent="0.25">
      <c r="A79">
        <v>2.0699999999999998</v>
      </c>
      <c r="B79">
        <v>3.31</v>
      </c>
      <c r="C79">
        <v>3.85</v>
      </c>
      <c r="D79" s="20">
        <f t="shared" si="7"/>
        <v>4.4946850805251071E-2</v>
      </c>
      <c r="E79" s="17">
        <f>IF(OR($A79="",$B79="",$C79=""),"",A79*'MPTO_working_3-way'!$I78)</f>
        <v>2.1677886872163978</v>
      </c>
      <c r="F79" s="21">
        <f>IF(OR($A79="",$B79="",$C79=""),"",B79*'MPTO_working_3-way'!$I78)</f>
        <v>3.466367417722839</v>
      </c>
      <c r="G79" s="22">
        <f>IF(OR($A79="",$B79="",$C79=""),"",C79*'MPTO_working_3-way'!$I78)</f>
        <v>4.03187751004016</v>
      </c>
      <c r="H79" s="17"/>
      <c r="I79" s="21"/>
      <c r="J79" s="22"/>
      <c r="K79" s="17"/>
      <c r="L79" s="21"/>
      <c r="M79" s="22"/>
      <c r="N79" s="23">
        <f t="shared" si="8"/>
        <v>46.129957495260967</v>
      </c>
      <c r="O79" s="24">
        <f t="shared" si="9"/>
        <v>28.848644113350513</v>
      </c>
      <c r="P79" s="24">
        <f t="shared" si="10"/>
        <v>24.802340783166287</v>
      </c>
      <c r="Q79" t="s">
        <v>247</v>
      </c>
      <c r="R79" t="s">
        <v>77</v>
      </c>
      <c r="S79" s="58" t="s">
        <v>288</v>
      </c>
      <c r="AD79" s="37"/>
      <c r="AE79" s="37"/>
      <c r="AH79" s="37"/>
      <c r="AI79" s="37"/>
      <c r="AJ79" t="s">
        <v>68</v>
      </c>
    </row>
    <row r="80" spans="1:36" s="36" customFormat="1" ht="15" x14ac:dyDescent="0.25">
      <c r="A80">
        <v>2.97</v>
      </c>
      <c r="B80">
        <v>3.28</v>
      </c>
      <c r="C80">
        <v>2.4900000000000002</v>
      </c>
      <c r="D80" s="20">
        <f t="shared" si="7"/>
        <v>4.3184811183635707E-2</v>
      </c>
      <c r="E80" s="17">
        <f>IF(OR($A80="",$B80="",$C80=""),"",A80*'MPTO_working_3-way'!$I79)</f>
        <v>3.0546660747201364</v>
      </c>
      <c r="F80" s="21">
        <f>IF(OR($A80="",$B80="",$C80=""),"",B80*'MPTO_working_3-way'!$I79)</f>
        <v>3.3735032744383995</v>
      </c>
      <c r="G80" s="22">
        <f>IF(OR($A80="",$B80="",$C80=""),"",C80*'MPTO_working_3-way'!$I79)</f>
        <v>2.560982668704761</v>
      </c>
      <c r="H80" s="17"/>
      <c r="I80" s="21"/>
      <c r="J80" s="22"/>
      <c r="K80" s="17"/>
      <c r="L80" s="21"/>
      <c r="M80" s="22"/>
      <c r="N80" s="23">
        <f t="shared" si="8"/>
        <v>32.73680250276189</v>
      </c>
      <c r="O80" s="24">
        <f t="shared" si="9"/>
        <v>29.642775436952078</v>
      </c>
      <c r="P80" s="24">
        <f t="shared" si="10"/>
        <v>39.047511418956951</v>
      </c>
      <c r="Q80" t="s">
        <v>248</v>
      </c>
      <c r="R80" t="s">
        <v>249</v>
      </c>
      <c r="S80" s="58" t="s">
        <v>288</v>
      </c>
      <c r="AD80" s="37"/>
      <c r="AE80" s="37"/>
      <c r="AH80" s="37"/>
      <c r="AI80" s="37"/>
      <c r="AJ80" t="s">
        <v>298</v>
      </c>
    </row>
    <row r="81" spans="1:36" s="36" customFormat="1" ht="15" x14ac:dyDescent="0.25">
      <c r="A81">
        <v>1.79</v>
      </c>
      <c r="B81">
        <v>3.55</v>
      </c>
      <c r="C81">
        <v>4.26</v>
      </c>
      <c r="D81" s="20">
        <f t="shared" si="7"/>
        <v>7.5091142759724061E-2</v>
      </c>
      <c r="E81" s="17">
        <f>IF(OR($A81="",$B81="",$C81=""),"",A81*'MPTO_working_3-way'!$I80)</f>
        <v>1.8684089149745888</v>
      </c>
      <c r="F81" s="21">
        <f>IF(OR($A81="",$B81="",$C81=""),"",B81*'MPTO_working_3-way'!$I80)</f>
        <v>3.7055037140557485</v>
      </c>
      <c r="G81" s="22">
        <f>IF(OR($A81="",$B81="",$C81=""),"",C81*'MPTO_working_3-way'!$I80)</f>
        <v>4.4466044568668979</v>
      </c>
      <c r="H81" s="17"/>
      <c r="I81" s="21"/>
      <c r="J81" s="22"/>
      <c r="K81" s="17"/>
      <c r="L81" s="21"/>
      <c r="M81" s="22"/>
      <c r="N81" s="23">
        <f t="shared" si="8"/>
        <v>53.521474447342833</v>
      </c>
      <c r="O81" s="24">
        <f t="shared" si="9"/>
        <v>26.986884298801034</v>
      </c>
      <c r="P81" s="24">
        <f t="shared" si="10"/>
        <v>22.489070249000864</v>
      </c>
      <c r="Q81" t="s">
        <v>250</v>
      </c>
      <c r="R81" t="s">
        <v>251</v>
      </c>
      <c r="S81" s="58" t="s">
        <v>288</v>
      </c>
      <c r="AD81" s="37"/>
      <c r="AE81" s="37"/>
      <c r="AH81" s="37"/>
      <c r="AI81" s="37"/>
      <c r="AJ81" t="s">
        <v>298</v>
      </c>
    </row>
    <row r="82" spans="1:36" s="36" customFormat="1" ht="15" x14ac:dyDescent="0.25">
      <c r="A82">
        <v>1.25</v>
      </c>
      <c r="B82">
        <v>5.41</v>
      </c>
      <c r="C82">
        <v>10.57</v>
      </c>
      <c r="D82" s="20">
        <f t="shared" si="7"/>
        <v>7.9450262924574799E-2</v>
      </c>
      <c r="E82" s="17">
        <f>IF(OR($A82="",$B82="",$C82=""),"",A82*'MPTO_working_3-way'!$I81)</f>
        <v>1.3061835635065639</v>
      </c>
      <c r="F82" s="21">
        <f>IF(OR($A82="",$B82="",$C82=""),"",B82*'MPTO_working_3-way'!$I81)</f>
        <v>5.6531624628564083</v>
      </c>
      <c r="G82" s="22">
        <f>IF(OR($A82="",$B82="",$C82=""),"",C82*'MPTO_working_3-way'!$I81)</f>
        <v>11.045088213011503</v>
      </c>
      <c r="H82" s="17"/>
      <c r="I82" s="21"/>
      <c r="J82" s="22"/>
      <c r="K82" s="17"/>
      <c r="L82" s="21"/>
      <c r="M82" s="22"/>
      <c r="N82" s="23">
        <f t="shared" si="8"/>
        <v>76.5589177462479</v>
      </c>
      <c r="O82" s="24">
        <f t="shared" si="9"/>
        <v>17.68921389700737</v>
      </c>
      <c r="P82" s="24">
        <f t="shared" si="10"/>
        <v>9.053798219754956</v>
      </c>
      <c r="Q82" t="s">
        <v>252</v>
      </c>
      <c r="R82" t="s">
        <v>253</v>
      </c>
      <c r="S82" s="58" t="s">
        <v>288</v>
      </c>
      <c r="AD82" s="37"/>
      <c r="AE82" s="37"/>
      <c r="AH82" s="37"/>
      <c r="AI82" s="37"/>
      <c r="AJ82" t="s">
        <v>298</v>
      </c>
    </row>
    <row r="83" spans="1:36" s="36" customFormat="1" ht="15" x14ac:dyDescent="0.25">
      <c r="A83">
        <v>1.52</v>
      </c>
      <c r="B83">
        <v>3.87</v>
      </c>
      <c r="C83">
        <v>6.15</v>
      </c>
      <c r="D83" s="20">
        <f t="shared" si="7"/>
        <v>7.8894295674902803E-2</v>
      </c>
      <c r="E83" s="17">
        <f>IF(OR($A83="",$B83="",$C83=""),"",A83*'MPTO_working_3-way'!$I82)</f>
        <v>1.5856409129991262</v>
      </c>
      <c r="F83" s="21">
        <f>IF(OR($A83="",$B83="",$C83=""),"",B83*'MPTO_working_3-way'!$I82)</f>
        <v>4.0371252192806706</v>
      </c>
      <c r="G83" s="22">
        <f>IF(OR($A83="",$B83="",$C83=""),"",C83*'MPTO_working_3-way'!$I82)</f>
        <v>6.4155865887793597</v>
      </c>
      <c r="H83" s="17"/>
      <c r="I83" s="21"/>
      <c r="J83" s="22"/>
      <c r="K83" s="17"/>
      <c r="L83" s="21"/>
      <c r="M83" s="22"/>
      <c r="N83" s="23">
        <f t="shared" si="8"/>
        <v>63.065981194227106</v>
      </c>
      <c r="O83" s="24">
        <f t="shared" si="9"/>
        <v>24.770101140885064</v>
      </c>
      <c r="P83" s="24">
        <f t="shared" si="10"/>
        <v>15.587039254508165</v>
      </c>
      <c r="Q83" t="s">
        <v>254</v>
      </c>
      <c r="R83" t="s">
        <v>255</v>
      </c>
      <c r="S83" s="58" t="s">
        <v>288</v>
      </c>
      <c r="AD83" s="37"/>
      <c r="AE83" s="37"/>
      <c r="AH83" s="37"/>
      <c r="AI83" s="37"/>
      <c r="AJ83" t="s">
        <v>298</v>
      </c>
    </row>
    <row r="84" spans="1:36" s="36" customFormat="1" ht="15" x14ac:dyDescent="0.25">
      <c r="A84">
        <v>3.22</v>
      </c>
      <c r="B84">
        <v>3.08</v>
      </c>
      <c r="C84">
        <v>2.4500000000000002</v>
      </c>
      <c r="D84" s="20">
        <f t="shared" si="7"/>
        <v>4.3397596192627175E-2</v>
      </c>
      <c r="E84" s="17">
        <f>IF(OR($A84="",$B84="",$C84=""),"",A84*'MPTO_working_3-way'!$I83)</f>
        <v>3.4617934796863117</v>
      </c>
      <c r="F84" s="21">
        <f>IF(OR($A84="",$B84="",$C84=""),"",B84*'MPTO_working_3-way'!$I83)</f>
        <v>3.3112807196999503</v>
      </c>
      <c r="G84" s="22">
        <f>IF(OR($A84="",$B84="",$C84=""),"",C84*'MPTO_working_3-way'!$I83)</f>
        <v>2.6339732997613243</v>
      </c>
      <c r="H84" s="17"/>
      <c r="I84" s="21"/>
      <c r="J84" s="22"/>
      <c r="K84" s="17"/>
      <c r="L84" s="21"/>
      <c r="M84" s="22"/>
      <c r="N84" s="23">
        <f t="shared" si="8"/>
        <v>28.886760746068951</v>
      </c>
      <c r="O84" s="24">
        <f t="shared" si="9"/>
        <v>30.199795325435723</v>
      </c>
      <c r="P84" s="24">
        <f t="shared" si="10"/>
        <v>37.965456980547764</v>
      </c>
      <c r="Q84" t="s">
        <v>256</v>
      </c>
      <c r="R84" t="s">
        <v>257</v>
      </c>
      <c r="S84" s="58" t="s">
        <v>288</v>
      </c>
      <c r="AD84" s="37"/>
      <c r="AE84" s="37"/>
      <c r="AH84" s="37"/>
      <c r="AI84" s="37"/>
      <c r="AJ84" t="s">
        <v>298</v>
      </c>
    </row>
    <row r="85" spans="1:36" s="36" customFormat="1" ht="15" x14ac:dyDescent="0.25">
      <c r="A85">
        <v>2.17</v>
      </c>
      <c r="B85">
        <v>3.14</v>
      </c>
      <c r="C85">
        <v>3.42</v>
      </c>
      <c r="D85" s="20">
        <f t="shared" si="7"/>
        <v>7.1698491485888916E-2</v>
      </c>
      <c r="E85" s="17">
        <f>IF(OR($A85="",$B85="",$C85=""),"",A85*'MPTO_working_3-way'!$I84)</f>
        <v>2.3424070705463271</v>
      </c>
      <c r="F85" s="21">
        <f>IF(OR($A85="",$B85="",$C85=""),"",B85*'MPTO_working_3-way'!$I84)</f>
        <v>3.3894738255831651</v>
      </c>
      <c r="G85" s="22">
        <f>IF(OR($A85="",$B85="",$C85=""),"",C85*'MPTO_working_3-way'!$I84)</f>
        <v>3.6917198992020457</v>
      </c>
      <c r="H85" s="17"/>
      <c r="I85" s="21"/>
      <c r="J85" s="22"/>
      <c r="K85" s="17"/>
      <c r="L85" s="21"/>
      <c r="M85" s="22"/>
      <c r="N85" s="23">
        <f t="shared" si="8"/>
        <v>42.691127967213951</v>
      </c>
      <c r="O85" s="24">
        <f t="shared" si="9"/>
        <v>29.503104359507727</v>
      </c>
      <c r="P85" s="24">
        <f t="shared" si="10"/>
        <v>27.087645523056803</v>
      </c>
      <c r="Q85" t="s">
        <v>258</v>
      </c>
      <c r="R85" t="s">
        <v>259</v>
      </c>
      <c r="S85" s="58" t="s">
        <v>288</v>
      </c>
      <c r="AD85" s="37"/>
      <c r="AE85" s="37"/>
      <c r="AH85" s="37"/>
      <c r="AI85" s="37"/>
      <c r="AJ85" t="s">
        <v>298</v>
      </c>
    </row>
    <row r="86" spans="1:36" s="36" customFormat="1" ht="15" x14ac:dyDescent="0.25">
      <c r="A86">
        <v>1.21</v>
      </c>
      <c r="B86">
        <v>5.98</v>
      </c>
      <c r="C86">
        <v>10.82</v>
      </c>
      <c r="D86" s="20">
        <f t="shared" si="7"/>
        <v>8.609180303378583E-2</v>
      </c>
      <c r="E86" s="17">
        <f>IF(OR($A86="",$B86="",$C86=""),"",A86*'MPTO_working_3-way'!$I85)</f>
        <v>1.3054620977666322</v>
      </c>
      <c r="F86" s="21">
        <f>IF(OR($A86="",$B86="",$C86=""),"",B86*'MPTO_working_3-way'!$I85)</f>
        <v>6.451787888135919</v>
      </c>
      <c r="G86" s="22">
        <f>IF(OR($A86="",$B86="",$C86=""),"",C86*'MPTO_working_3-way'!$I85)</f>
        <v>11.673636279202448</v>
      </c>
      <c r="H86" s="17"/>
      <c r="I86" s="21"/>
      <c r="J86" s="22"/>
      <c r="K86" s="17"/>
      <c r="L86" s="21"/>
      <c r="M86" s="22"/>
      <c r="N86" s="23">
        <f t="shared" si="8"/>
        <v>76.601228155975349</v>
      </c>
      <c r="O86" s="24">
        <f t="shared" si="9"/>
        <v>15.499579610155545</v>
      </c>
      <c r="P86" s="24">
        <f t="shared" si="10"/>
        <v>8.5663110969251548</v>
      </c>
      <c r="Q86" t="s">
        <v>260</v>
      </c>
      <c r="R86" t="s">
        <v>261</v>
      </c>
      <c r="S86" s="58" t="s">
        <v>288</v>
      </c>
      <c r="AD86" s="37"/>
      <c r="AE86" s="37"/>
      <c r="AH86" s="37"/>
      <c r="AI86" s="37"/>
      <c r="AJ86" t="s">
        <v>298</v>
      </c>
    </row>
    <row r="87" spans="1:36" s="36" customFormat="1" ht="15" x14ac:dyDescent="0.25">
      <c r="A87">
        <v>3.02</v>
      </c>
      <c r="B87">
        <v>3.49</v>
      </c>
      <c r="C87">
        <v>2.35</v>
      </c>
      <c r="D87" s="20">
        <f t="shared" si="7"/>
        <v>4.3190693997584795E-2</v>
      </c>
      <c r="E87" s="17">
        <f>IF(OR($A87="",$B87="",$C87=""),"",A87*'MPTO_working_3-way'!$I86)</f>
        <v>3.1510607405017339</v>
      </c>
      <c r="F87" s="21">
        <f>IF(OR($A87="",$B87="",$C87=""),"",B87*'MPTO_working_3-way'!$I86)</f>
        <v>3.6414576107122691</v>
      </c>
      <c r="G87" s="22">
        <f>IF(OR($A87="",$B87="",$C87=""),"",C87*'MPTO_working_3-way'!$I86)</f>
        <v>2.451984351052674</v>
      </c>
      <c r="H87" s="17"/>
      <c r="I87" s="21"/>
      <c r="J87" s="22"/>
      <c r="K87" s="17"/>
      <c r="L87" s="21"/>
      <c r="M87" s="22"/>
      <c r="N87" s="23">
        <f t="shared" si="8"/>
        <v>31.735345090198834</v>
      </c>
      <c r="O87" s="24">
        <f t="shared" si="9"/>
        <v>27.461530708424203</v>
      </c>
      <c r="P87" s="24">
        <f t="shared" si="10"/>
        <v>40.783294541447006</v>
      </c>
      <c r="Q87" t="s">
        <v>262</v>
      </c>
      <c r="R87" t="s">
        <v>263</v>
      </c>
      <c r="S87" s="58" t="s">
        <v>288</v>
      </c>
      <c r="AD87" s="37"/>
      <c r="AE87" s="37"/>
      <c r="AH87" s="37"/>
      <c r="AI87" s="37"/>
      <c r="AJ87" t="s">
        <v>291</v>
      </c>
    </row>
    <row r="88" spans="1:36" s="36" customFormat="1" ht="15" x14ac:dyDescent="0.25">
      <c r="A88">
        <v>2.2200000000000002</v>
      </c>
      <c r="B88">
        <v>3.44</v>
      </c>
      <c r="C88">
        <v>3.49</v>
      </c>
      <c r="D88" s="20">
        <f t="shared" si="7"/>
        <v>2.7681076158453166E-2</v>
      </c>
      <c r="E88" s="17">
        <f>IF(OR($A88="",$B88="",$C88=""),"",A88*'MPTO_working_3-way'!$I87)</f>
        <v>2.3791706510986734</v>
      </c>
      <c r="F88" s="21">
        <f>IF(OR($A88="",$B88="",$C88=""),"",B88*'MPTO_working_3-way'!$I87)</f>
        <v>3.6866428107114579</v>
      </c>
      <c r="G88" s="22">
        <f>IF(OR($A88="",$B88="",$C88=""),"",C88*'MPTO_working_3-way'!$I87)</f>
        <v>3.7402277352857527</v>
      </c>
      <c r="H88" s="17"/>
      <c r="I88" s="21"/>
      <c r="J88" s="22"/>
      <c r="K88" s="17"/>
      <c r="L88" s="21"/>
      <c r="M88" s="22"/>
      <c r="N88" s="23">
        <f t="shared" si="8"/>
        <v>42.031453251922542</v>
      </c>
      <c r="O88" s="24">
        <f t="shared" si="9"/>
        <v>27.124949482345357</v>
      </c>
      <c r="P88" s="24">
        <f t="shared" si="10"/>
        <v>26.736339890907747</v>
      </c>
      <c r="Q88" t="s">
        <v>122</v>
      </c>
      <c r="R88" t="s">
        <v>124</v>
      </c>
      <c r="S88" s="58" t="s">
        <v>288</v>
      </c>
      <c r="AD88" s="37"/>
      <c r="AE88" s="37"/>
      <c r="AH88" s="37"/>
      <c r="AI88" s="37"/>
      <c r="AJ88" t="s">
        <v>121</v>
      </c>
    </row>
    <row r="89" spans="1:36" s="36" customFormat="1" ht="15" x14ac:dyDescent="0.25">
      <c r="A89">
        <v>2.33</v>
      </c>
      <c r="B89">
        <v>3.24</v>
      </c>
      <c r="C89">
        <v>3.26</v>
      </c>
      <c r="D89" s="20">
        <f t="shared" si="7"/>
        <v>4.4574990922533919E-2</v>
      </c>
      <c r="E89" s="17">
        <f>IF(OR($A89="",$B89="",$C89=""),"",A89*'MPTO_working_3-way'!$I88)</f>
        <v>2.5305939010687211</v>
      </c>
      <c r="F89" s="21">
        <f>IF(OR($A89="",$B89="",$C89=""),"",B89*'MPTO_working_3-way'!$I88)</f>
        <v>3.5189374418294661</v>
      </c>
      <c r="G89" s="22">
        <f>IF(OR($A89="",$B89="",$C89=""),"",C89*'MPTO_working_3-way'!$I88)</f>
        <v>3.5406592778901418</v>
      </c>
      <c r="H89" s="17"/>
      <c r="I89" s="21"/>
      <c r="J89" s="22"/>
      <c r="K89" s="17"/>
      <c r="L89" s="21"/>
      <c r="M89" s="22"/>
      <c r="N89" s="23">
        <f t="shared" si="8"/>
        <v>39.516415477713743</v>
      </c>
      <c r="O89" s="24">
        <f t="shared" si="9"/>
        <v>28.417669155269447</v>
      </c>
      <c r="P89" s="24">
        <f t="shared" si="10"/>
        <v>28.243327626709515</v>
      </c>
      <c r="Q89" t="s">
        <v>264</v>
      </c>
      <c r="R89" t="s">
        <v>265</v>
      </c>
      <c r="S89" s="58" t="s">
        <v>288</v>
      </c>
      <c r="AD89" s="37"/>
      <c r="AE89" s="37"/>
      <c r="AH89" s="37"/>
      <c r="AI89" s="37"/>
      <c r="AJ89" t="s">
        <v>293</v>
      </c>
    </row>
    <row r="90" spans="1:36" s="36" customFormat="1" ht="15" x14ac:dyDescent="0.25">
      <c r="A90">
        <v>1.86</v>
      </c>
      <c r="B90">
        <v>3.89</v>
      </c>
      <c r="C90">
        <v>3.97</v>
      </c>
      <c r="D90" s="20">
        <f t="shared" si="7"/>
        <v>4.6592986108253465E-2</v>
      </c>
      <c r="E90" s="17">
        <f>IF(OR($A90="",$B90="",$C90=""),"",A90*'MPTO_working_3-way'!$I89)</f>
        <v>1.9403346908355079</v>
      </c>
      <c r="F90" s="21">
        <f>IF(OR($A90="",$B90="",$C90=""),"",B90*'MPTO_working_3-way'!$I89)</f>
        <v>4.0580117996506049</v>
      </c>
      <c r="G90" s="22">
        <f>IF(OR($A90="",$B90="",$C90=""),"",C90*'MPTO_working_3-way'!$I89)</f>
        <v>4.1414670551704118</v>
      </c>
      <c r="H90" s="17"/>
      <c r="I90" s="21"/>
      <c r="J90" s="22"/>
      <c r="K90" s="17"/>
      <c r="L90" s="21"/>
      <c r="M90" s="22"/>
      <c r="N90" s="23">
        <f t="shared" si="8"/>
        <v>51.53750044892513</v>
      </c>
      <c r="O90" s="24">
        <f t="shared" si="9"/>
        <v>24.642609469151864</v>
      </c>
      <c r="P90" s="24">
        <f t="shared" si="10"/>
        <v>24.146032955919587</v>
      </c>
      <c r="Q90" t="s">
        <v>266</v>
      </c>
      <c r="R90" t="s">
        <v>267</v>
      </c>
      <c r="S90" s="58" t="s">
        <v>288</v>
      </c>
      <c r="AD90" s="37"/>
      <c r="AE90" s="37"/>
      <c r="AH90" s="37"/>
      <c r="AI90" s="37"/>
      <c r="AJ90" t="s">
        <v>293</v>
      </c>
    </row>
    <row r="91" spans="1:36" s="36" customFormat="1" ht="15" x14ac:dyDescent="0.25">
      <c r="A91">
        <v>2.37</v>
      </c>
      <c r="B91">
        <v>3.01</v>
      </c>
      <c r="C91">
        <v>3.33</v>
      </c>
      <c r="D91" s="20">
        <f t="shared" si="7"/>
        <v>5.4467142191604978E-2</v>
      </c>
      <c r="E91" s="17">
        <f>IF(OR($A91="",$B91="",$C91=""),"",A91*'MPTO_working_3-way'!$I90)</f>
        <v>2.4356041504955339</v>
      </c>
      <c r="F91" s="21">
        <f>IF(OR($A91="",$B91="",$C91=""),"",B91*'MPTO_working_3-way'!$I90)</f>
        <v>3.0933200392369438</v>
      </c>
      <c r="G91" s="22">
        <f>IF(OR($A91="",$B91="",$C91=""),"",C91*'MPTO_working_3-way'!$I90)</f>
        <v>3.4221779836076491</v>
      </c>
      <c r="H91" s="17"/>
      <c r="I91" s="21"/>
      <c r="J91" s="22"/>
      <c r="K91" s="17"/>
      <c r="L91" s="21"/>
      <c r="M91" s="22"/>
      <c r="N91" s="23">
        <f t="shared" si="8"/>
        <v>41.057574967448865</v>
      </c>
      <c r="O91" s="24">
        <f t="shared" si="9"/>
        <v>32.327725140482997</v>
      </c>
      <c r="P91" s="24">
        <f t="shared" si="10"/>
        <v>29.221156958814959</v>
      </c>
      <c r="Q91" t="s">
        <v>268</v>
      </c>
      <c r="R91" t="s">
        <v>269</v>
      </c>
      <c r="S91" s="58" t="s">
        <v>288</v>
      </c>
      <c r="AD91" s="37"/>
      <c r="AE91" s="37"/>
      <c r="AH91" s="37"/>
      <c r="AI91" s="37"/>
      <c r="AJ91" t="s">
        <v>294</v>
      </c>
    </row>
    <row r="92" spans="1:36" s="36" customFormat="1" ht="15" x14ac:dyDescent="0.25">
      <c r="A92">
        <v>2.4300000000000002</v>
      </c>
      <c r="B92">
        <v>3.31</v>
      </c>
      <c r="C92">
        <v>2.94</v>
      </c>
      <c r="D92" s="20">
        <f t="shared" si="7"/>
        <v>5.3773491792002304E-2</v>
      </c>
      <c r="E92" s="17">
        <f>IF(OR($A92="",$B92="",$C92=""),"",A92*'MPTO_working_3-way'!$I91)</f>
        <v>2.5383172279417576</v>
      </c>
      <c r="F92" s="21">
        <f>IF(OR($A92="",$B92="",$C92=""),"",B92*'MPTO_working_3-way'!$I91)</f>
        <v>3.4575432199535872</v>
      </c>
      <c r="G92" s="22">
        <f>IF(OR($A92="",$B92="",$C92=""),"",C92*'MPTO_working_3-way'!$I91)</f>
        <v>3.0710504733122495</v>
      </c>
      <c r="H92" s="17"/>
      <c r="I92" s="21"/>
      <c r="J92" s="22"/>
      <c r="K92" s="17"/>
      <c r="L92" s="21"/>
      <c r="M92" s="22"/>
      <c r="N92" s="23">
        <f t="shared" si="8"/>
        <v>39.396179050908813</v>
      </c>
      <c r="O92" s="24">
        <f t="shared" si="9"/>
        <v>28.922270421059949</v>
      </c>
      <c r="P92" s="24">
        <f t="shared" si="10"/>
        <v>32.562147991057287</v>
      </c>
      <c r="Q92" t="s">
        <v>270</v>
      </c>
      <c r="R92" t="s">
        <v>271</v>
      </c>
      <c r="S92" s="58" t="s">
        <v>288</v>
      </c>
      <c r="AD92" s="37"/>
      <c r="AE92" s="37"/>
      <c r="AH92" s="37"/>
      <c r="AI92" s="37"/>
      <c r="AJ92" t="s">
        <v>294</v>
      </c>
    </row>
    <row r="93" spans="1:36" s="36" customFormat="1" ht="15" x14ac:dyDescent="0.25">
      <c r="A93">
        <v>2.62</v>
      </c>
      <c r="B93">
        <v>3.43</v>
      </c>
      <c r="C93">
        <v>2.7</v>
      </c>
      <c r="D93" s="20">
        <f t="shared" si="7"/>
        <v>4.3594949187720555E-2</v>
      </c>
      <c r="E93" s="17">
        <f>IF(OR($A93="",$B93="",$C93=""),"",A93*'MPTO_working_3-way'!$I92)</f>
        <v>2.7420736236036243</v>
      </c>
      <c r="F93" s="21">
        <f>IF(OR($A93="",$B93="",$C93=""),"",B93*'MPTO_working_3-way'!$I92)</f>
        <v>3.5898139423513094</v>
      </c>
      <c r="G93" s="22">
        <f>IF(OR($A93="",$B93="",$C93=""),"",C93*'MPTO_working_3-way'!$I92)</f>
        <v>2.8258010624922845</v>
      </c>
      <c r="H93" s="17"/>
      <c r="I93" s="21"/>
      <c r="J93" s="22"/>
      <c r="K93" s="17"/>
      <c r="L93" s="21"/>
      <c r="M93" s="22"/>
      <c r="N93" s="23">
        <f t="shared" si="8"/>
        <v>36.468750926016469</v>
      </c>
      <c r="O93" s="24">
        <f t="shared" si="9"/>
        <v>27.856596917248734</v>
      </c>
      <c r="P93" s="24">
        <f t="shared" si="10"/>
        <v>35.388195343023391</v>
      </c>
      <c r="Q93" t="s">
        <v>272</v>
      </c>
      <c r="R93" t="s">
        <v>273</v>
      </c>
      <c r="S93" s="58" t="s">
        <v>288</v>
      </c>
      <c r="AD93" s="37"/>
      <c r="AE93" s="37"/>
      <c r="AH93" s="37"/>
      <c r="AI93" s="37"/>
      <c r="AJ93" t="s">
        <v>297</v>
      </c>
    </row>
    <row r="94" spans="1:36" s="36" customFormat="1" ht="15" x14ac:dyDescent="0.25">
      <c r="A94">
        <v>1.29</v>
      </c>
      <c r="B94">
        <v>5.92</v>
      </c>
      <c r="C94">
        <v>8.64</v>
      </c>
      <c r="D94" s="20">
        <f t="shared" si="7"/>
        <v>5.9853458109272006E-2</v>
      </c>
      <c r="E94" s="17">
        <f>IF(OR($A94="",$B94="",$C94=""),"",A94*'MPTO_working_3-way'!$I93)</f>
        <v>1.3602626134271705</v>
      </c>
      <c r="F94" s="21">
        <f>IF(OR($A94="",$B94="",$C94=""),"",B94*'MPTO_working_3-way'!$I93)</f>
        <v>6.2424454817743014</v>
      </c>
      <c r="G94" s="22">
        <f>IF(OR($A94="",$B94="",$C94=""),"",C94*'MPTO_working_3-way'!$I93)</f>
        <v>9.1105961085354679</v>
      </c>
      <c r="H94" s="17"/>
      <c r="I94" s="21"/>
      <c r="J94" s="22"/>
      <c r="K94" s="17"/>
      <c r="L94" s="21"/>
      <c r="M94" s="22"/>
      <c r="N94" s="23">
        <f t="shared" si="8"/>
        <v>73.515216115549052</v>
      </c>
      <c r="O94" s="24">
        <f t="shared" si="9"/>
        <v>16.019362971124711</v>
      </c>
      <c r="P94" s="24">
        <f t="shared" si="10"/>
        <v>10.976230183918782</v>
      </c>
      <c r="Q94" t="s">
        <v>274</v>
      </c>
      <c r="R94" t="s">
        <v>275</v>
      </c>
      <c r="S94" s="58" t="s">
        <v>288</v>
      </c>
      <c r="AD94" s="37"/>
      <c r="AE94" s="37"/>
      <c r="AH94" s="37"/>
      <c r="AI94" s="37"/>
      <c r="AJ94" t="s">
        <v>297</v>
      </c>
    </row>
    <row r="95" spans="1:36" s="36" customFormat="1" ht="15" x14ac:dyDescent="0.25">
      <c r="A95">
        <v>1.1399999999999999</v>
      </c>
      <c r="B95">
        <v>9.18</v>
      </c>
      <c r="C95">
        <v>17.34</v>
      </c>
      <c r="D95" s="20">
        <f t="shared" si="7"/>
        <v>4.3795571204057859E-2</v>
      </c>
      <c r="E95" s="17">
        <f>IF(OR($A95="",$B95="",$C95=""),"",A95*'MPTO_working_3-way'!$I94)</f>
        <v>1.2013017806428825</v>
      </c>
      <c r="F95" s="21">
        <f>IF(OR($A95="",$B95="",$C95=""),"",B95*'MPTO_working_3-way'!$I94)</f>
        <v>9.6736406546505815</v>
      </c>
      <c r="G95" s="22">
        <f>IF(OR($A95="",$B95="",$C95=""),"",C95*'MPTO_working_3-way'!$I94)</f>
        <v>18.27243234767332</v>
      </c>
      <c r="H95" s="17"/>
      <c r="I95" s="21"/>
      <c r="J95" s="22"/>
      <c r="K95" s="17"/>
      <c r="L95" s="21"/>
      <c r="M95" s="22"/>
      <c r="N95" s="23">
        <f t="shared" si="8"/>
        <v>83.243029862558359</v>
      </c>
      <c r="O95" s="24">
        <f t="shared" si="9"/>
        <v>10.337369721494175</v>
      </c>
      <c r="P95" s="24">
        <f t="shared" si="10"/>
        <v>5.4727251466733868</v>
      </c>
      <c r="Q95" t="s">
        <v>106</v>
      </c>
      <c r="R95" t="s">
        <v>102</v>
      </c>
      <c r="S95" s="58" t="s">
        <v>288</v>
      </c>
      <c r="AD95" s="37"/>
      <c r="AE95" s="37"/>
      <c r="AH95" s="37"/>
      <c r="AI95" s="37"/>
      <c r="AJ95" t="s">
        <v>119</v>
      </c>
    </row>
    <row r="96" spans="1:36" s="36" customFormat="1" ht="15" x14ac:dyDescent="0.25">
      <c r="A96">
        <v>2.11</v>
      </c>
      <c r="B96">
        <v>3.63</v>
      </c>
      <c r="C96">
        <v>3.52</v>
      </c>
      <c r="D96" s="20">
        <f t="shared" si="7"/>
        <v>3.3506652043920448E-2</v>
      </c>
      <c r="E96" s="17">
        <f>IF(OR($A96="",$B96="",$C96=""),"",A96*'MPTO_working_3-way'!$I95)</f>
        <v>2.2019853427860903</v>
      </c>
      <c r="F96" s="21">
        <f>IF(OR($A96="",$B96="",$C96=""),"",B96*'MPTO_working_3-way'!$I95)</f>
        <v>3.7882496655514255</v>
      </c>
      <c r="G96" s="22">
        <f>IF(OR($A96="",$B96="",$C96=""),"",C96*'MPTO_working_3-way'!$I95)</f>
        <v>3.6734542211407764</v>
      </c>
      <c r="H96" s="17"/>
      <c r="I96" s="21"/>
      <c r="J96" s="22"/>
      <c r="K96" s="17"/>
      <c r="L96" s="21"/>
      <c r="M96" s="22"/>
      <c r="N96" s="23">
        <f t="shared" si="8"/>
        <v>45.413562959267345</v>
      </c>
      <c r="O96" s="24">
        <f t="shared" si="9"/>
        <v>26.397415384036943</v>
      </c>
      <c r="P96" s="24">
        <f t="shared" si="10"/>
        <v>27.222334614788096</v>
      </c>
      <c r="Q96" t="s">
        <v>115</v>
      </c>
      <c r="R96" t="s">
        <v>117</v>
      </c>
      <c r="S96" s="58" t="s">
        <v>288</v>
      </c>
      <c r="AD96" s="37"/>
      <c r="AE96" s="37"/>
      <c r="AH96" s="37"/>
      <c r="AI96" s="37"/>
      <c r="AJ96" t="s">
        <v>119</v>
      </c>
    </row>
    <row r="97" spans="1:36" s="36" customFormat="1" ht="15" x14ac:dyDescent="0.25">
      <c r="A97">
        <v>3.4</v>
      </c>
      <c r="B97">
        <v>3.59</v>
      </c>
      <c r="C97">
        <v>2.17</v>
      </c>
      <c r="D97" s="20">
        <f t="shared" si="7"/>
        <v>3.3498672179807398E-2</v>
      </c>
      <c r="E97" s="17">
        <f>IF(OR($A97="",$B97="",$C97=""),"",A97*'MPTO_working_3-way'!$I96)</f>
        <v>3.6035017575715247</v>
      </c>
      <c r="F97" s="21">
        <f>IF(OR($A97="",$B97="",$C97=""),"",B97*'MPTO_working_3-way'!$I96)</f>
        <v>3.8048739146122865</v>
      </c>
      <c r="G97" s="22">
        <f>IF(OR($A97="",$B97="",$C97=""),"",C97*'MPTO_working_3-way'!$I96)</f>
        <v>2.2998820040971202</v>
      </c>
      <c r="H97" s="17"/>
      <c r="I97" s="21"/>
      <c r="J97" s="22"/>
      <c r="K97" s="17"/>
      <c r="L97" s="21"/>
      <c r="M97" s="22"/>
      <c r="N97" s="23">
        <f t="shared" si="8"/>
        <v>27.750784300266883</v>
      </c>
      <c r="O97" s="24">
        <f t="shared" si="9"/>
        <v>26.282079838692873</v>
      </c>
      <c r="P97" s="24">
        <f t="shared" si="10"/>
        <v>43.480491530372078</v>
      </c>
      <c r="Q97" t="s">
        <v>90</v>
      </c>
      <c r="R97" t="s">
        <v>99</v>
      </c>
      <c r="S97" s="58" t="s">
        <v>288</v>
      </c>
      <c r="AD97" s="37"/>
      <c r="AE97" s="37"/>
      <c r="AH97" s="37"/>
      <c r="AI97" s="37"/>
      <c r="AJ97" t="s">
        <v>119</v>
      </c>
    </row>
    <row r="98" spans="1:36" s="36" customFormat="1" ht="15" x14ac:dyDescent="0.25">
      <c r="A98">
        <v>2.66</v>
      </c>
      <c r="B98">
        <v>3.73</v>
      </c>
      <c r="C98">
        <v>2.57</v>
      </c>
      <c r="D98" s="20">
        <f t="shared" si="7"/>
        <v>3.3141422735127213E-2</v>
      </c>
      <c r="E98" s="17">
        <f>IF(OR($A98="",$B98="",$C98=""),"",A98*'MPTO_working_3-way'!$I97)</f>
        <v>2.776496219402794</v>
      </c>
      <c r="F98" s="21">
        <f>IF(OR($A98="",$B98="",$C98=""),"",B98*'MPTO_working_3-way'!$I97)</f>
        <v>3.8933574805911357</v>
      </c>
      <c r="G98" s="22">
        <f>IF(OR($A98="",$B98="",$C98=""),"",C98*'MPTO_working_3-way'!$I97)</f>
        <v>2.6825546179944286</v>
      </c>
      <c r="H98" s="17"/>
      <c r="I98" s="21"/>
      <c r="J98" s="22"/>
      <c r="K98" s="17"/>
      <c r="L98" s="21"/>
      <c r="M98" s="22"/>
      <c r="N98" s="23">
        <f t="shared" si="8"/>
        <v>36.016616662820219</v>
      </c>
      <c r="O98" s="24">
        <f t="shared" si="9"/>
        <v>25.684772204584927</v>
      </c>
      <c r="P98" s="24">
        <f t="shared" si="10"/>
        <v>37.277898958405359</v>
      </c>
      <c r="Q98" t="s">
        <v>101</v>
      </c>
      <c r="R98" t="s">
        <v>114</v>
      </c>
      <c r="S98" s="58" t="s">
        <v>288</v>
      </c>
      <c r="AD98" s="37"/>
      <c r="AE98" s="37"/>
      <c r="AH98" s="37"/>
      <c r="AI98" s="37"/>
      <c r="AJ98" t="s">
        <v>119</v>
      </c>
    </row>
    <row r="99" spans="1:36" s="36" customFormat="1" ht="15" x14ac:dyDescent="0.25">
      <c r="A99">
        <v>3.15</v>
      </c>
      <c r="B99">
        <v>3.59</v>
      </c>
      <c r="C99">
        <v>2.2799999999999998</v>
      </c>
      <c r="D99" s="20">
        <f t="shared" si="7"/>
        <v>3.4608340721813846E-2</v>
      </c>
      <c r="E99" s="17">
        <f>IF(OR($A99="",$B99="",$C99=""),"",A99*'MPTO_working_3-way'!$I98)</f>
        <v>3.2555459539383493</v>
      </c>
      <c r="F99" s="21">
        <f>IF(OR($A99="",$B99="",$C99=""),"",B99*'MPTO_working_3-way'!$I98)</f>
        <v>3.7102888808376742</v>
      </c>
      <c r="G99" s="22">
        <f>IF(OR($A99="",$B99="",$C99=""),"",C99*'MPTO_working_3-way'!$I98)</f>
        <v>2.3563951666601386</v>
      </c>
      <c r="H99" s="17"/>
      <c r="I99" s="21"/>
      <c r="J99" s="22"/>
      <c r="K99" s="17"/>
      <c r="L99" s="21"/>
      <c r="M99" s="22"/>
      <c r="N99" s="23">
        <f t="shared" si="8"/>
        <v>30.716814142655995</v>
      </c>
      <c r="O99" s="24">
        <f t="shared" si="9"/>
        <v>26.95207926166195</v>
      </c>
      <c r="P99" s="24">
        <f t="shared" si="10"/>
        <v>42.437703749722097</v>
      </c>
      <c r="Q99" t="s">
        <v>103</v>
      </c>
      <c r="R99" t="s">
        <v>104</v>
      </c>
      <c r="S99" s="58" t="s">
        <v>288</v>
      </c>
      <c r="AD99" s="37"/>
      <c r="AE99" s="37"/>
      <c r="AH99" s="37"/>
      <c r="AI99" s="37"/>
      <c r="AJ99" t="s">
        <v>119</v>
      </c>
    </row>
    <row r="100" spans="1:36" s="36" customFormat="1" ht="15" x14ac:dyDescent="0.25">
      <c r="A100">
        <v>2.02</v>
      </c>
      <c r="B100">
        <v>3.83</v>
      </c>
      <c r="C100">
        <v>3.65</v>
      </c>
      <c r="D100" s="20">
        <f t="shared" si="7"/>
        <v>3.0118713434346356E-2</v>
      </c>
      <c r="E100" s="17">
        <f>IF(OR($A100="",$B100="",$C100=""),"",A100*'MPTO_working_3-way'!$I99)</f>
        <v>2.087667317803211</v>
      </c>
      <c r="F100" s="21">
        <f>IF(OR($A100="",$B100="",$C100=""),"",B100*'MPTO_working_3-way'!$I99)</f>
        <v>3.9582999144486624</v>
      </c>
      <c r="G100" s="22">
        <f>IF(OR($A100="",$B100="",$C100=""),"",C100*'MPTO_working_3-way'!$I99)</f>
        <v>3.7722701534562968</v>
      </c>
      <c r="H100" s="17"/>
      <c r="I100" s="21"/>
      <c r="J100" s="22"/>
      <c r="K100" s="17"/>
      <c r="L100" s="21"/>
      <c r="M100" s="22"/>
      <c r="N100" s="23">
        <f t="shared" si="8"/>
        <v>47.900352296182405</v>
      </c>
      <c r="O100" s="24">
        <f t="shared" si="9"/>
        <v>25.26337118493171</v>
      </c>
      <c r="P100" s="24">
        <f t="shared" si="10"/>
        <v>26.509236065284515</v>
      </c>
      <c r="Q100" t="s">
        <v>276</v>
      </c>
      <c r="R100" t="s">
        <v>277</v>
      </c>
      <c r="S100" s="58" t="s">
        <v>288</v>
      </c>
      <c r="AD100" s="37"/>
      <c r="AE100" s="37"/>
      <c r="AH100" s="37"/>
      <c r="AI100" s="37"/>
      <c r="AJ100" t="s">
        <v>72</v>
      </c>
    </row>
    <row r="101" spans="1:36" s="36" customFormat="1" ht="15" x14ac:dyDescent="0.25">
      <c r="A101">
        <v>1.58</v>
      </c>
      <c r="B101">
        <v>3.88</v>
      </c>
      <c r="C101">
        <v>6.31</v>
      </c>
      <c r="D101" s="20">
        <f t="shared" si="7"/>
        <v>4.9121956556222424E-2</v>
      </c>
      <c r="E101" s="17">
        <f>IF(OR($A101="",$B101="",$C101=""),"",A101*'MPTO_working_3-way'!$I100)</f>
        <v>1.632363447921501</v>
      </c>
      <c r="F101" s="21">
        <f>IF(OR($A101="",$B101="",$C101=""),"",B101*'MPTO_working_3-way'!$I100)</f>
        <v>4.0085887202122938</v>
      </c>
      <c r="G101" s="22">
        <f>IF(OR($A101="",$B101="",$C101=""),"",C101*'MPTO_working_3-way'!$I100)</f>
        <v>6.5191223774586522</v>
      </c>
      <c r="H101" s="17"/>
      <c r="I101" s="21"/>
      <c r="J101" s="22"/>
      <c r="K101" s="17"/>
      <c r="L101" s="21"/>
      <c r="M101" s="22"/>
      <c r="N101" s="23">
        <f t="shared" si="8"/>
        <v>61.260866951738379</v>
      </c>
      <c r="O101" s="24">
        <f t="shared" si="9"/>
        <v>24.946435511274906</v>
      </c>
      <c r="P101" s="24">
        <f t="shared" si="10"/>
        <v>15.339488079833066</v>
      </c>
      <c r="Q101" t="s">
        <v>278</v>
      </c>
      <c r="R101" t="s">
        <v>279</v>
      </c>
      <c r="S101" s="58" t="s">
        <v>289</v>
      </c>
      <c r="AD101" s="37"/>
      <c r="AE101" s="37"/>
      <c r="AH101" s="37"/>
      <c r="AI101" s="37"/>
      <c r="AJ101" t="s">
        <v>68</v>
      </c>
    </row>
    <row r="102" spans="1:36" s="36" customFormat="1" ht="15" x14ac:dyDescent="0.25">
      <c r="A102">
        <v>3.26</v>
      </c>
      <c r="B102">
        <v>3.17</v>
      </c>
      <c r="C102">
        <v>2.44</v>
      </c>
      <c r="D102" s="20">
        <f t="shared" si="7"/>
        <v>3.2041945080650613E-2</v>
      </c>
      <c r="E102" s="17">
        <f>IF(OR($A102="",$B102="",$C102=""),"",A102*'MPTO_working_3-way'!$I101)</f>
        <v>3.3728231907531128</v>
      </c>
      <c r="F102" s="21">
        <f>IF(OR($A102="",$B102="",$C102=""),"",B102*'MPTO_working_3-way'!$I101)</f>
        <v>3.2797084400881498</v>
      </c>
      <c r="G102" s="22">
        <f>IF(OR($A102="",$B102="",$C102=""),"",C102*'MPTO_working_3-way'!$I101)</f>
        <v>2.5244443513612258</v>
      </c>
      <c r="H102" s="17"/>
      <c r="I102" s="21"/>
      <c r="J102" s="22"/>
      <c r="K102" s="17"/>
      <c r="L102" s="21"/>
      <c r="M102" s="22"/>
      <c r="N102" s="23">
        <f t="shared" si="8"/>
        <v>29.648752497361457</v>
      </c>
      <c r="O102" s="24">
        <f t="shared" si="9"/>
        <v>30.490515186560994</v>
      </c>
      <c r="P102" s="24">
        <f t="shared" si="10"/>
        <v>39.612677516966535</v>
      </c>
      <c r="Q102" t="s">
        <v>280</v>
      </c>
      <c r="R102" t="s">
        <v>281</v>
      </c>
      <c r="S102" s="58" t="s">
        <v>289</v>
      </c>
      <c r="AD102" s="37"/>
      <c r="AE102" s="37"/>
      <c r="AH102" s="37"/>
      <c r="AI102" s="37"/>
      <c r="AJ102" t="s">
        <v>81</v>
      </c>
    </row>
    <row r="103" spans="1:36" s="36" customFormat="1" ht="15" x14ac:dyDescent="0.25">
      <c r="A103">
        <v>1.48</v>
      </c>
      <c r="B103">
        <v>4.17</v>
      </c>
      <c r="C103">
        <v>7.48</v>
      </c>
      <c r="D103" s="20">
        <f t="shared" si="7"/>
        <v>4.917366872508655E-2</v>
      </c>
      <c r="E103" s="17">
        <f>IF(OR($A103="",$B103="",$C103=""),"",A103*'MPTO_working_3-way'!$I102)</f>
        <v>1.5245756958828325</v>
      </c>
      <c r="F103" s="21">
        <f>IF(OR($A103="",$B103="",$C103=""),"",B103*'MPTO_working_3-way'!$I102)</f>
        <v>4.2955950350212246</v>
      </c>
      <c r="G103" s="22">
        <f>IF(OR($A103="",$B103="",$C103=""),"",C103*'MPTO_working_3-way'!$I102)</f>
        <v>7.7052879764889113</v>
      </c>
      <c r="H103" s="17"/>
      <c r="I103" s="21"/>
      <c r="J103" s="22"/>
      <c r="K103" s="17"/>
      <c r="L103" s="21"/>
      <c r="M103" s="22"/>
      <c r="N103" s="23">
        <f t="shared" si="8"/>
        <v>65.592020304438364</v>
      </c>
      <c r="O103" s="24">
        <f t="shared" si="9"/>
        <v>23.2796618826304</v>
      </c>
      <c r="P103" s="24">
        <f t="shared" si="10"/>
        <v>12.978100274140209</v>
      </c>
      <c r="Q103" t="s">
        <v>282</v>
      </c>
      <c r="R103" t="s">
        <v>283</v>
      </c>
      <c r="S103" s="58" t="s">
        <v>289</v>
      </c>
      <c r="AD103" s="37"/>
      <c r="AE103" s="37"/>
      <c r="AH103" s="37"/>
      <c r="AI103" s="37"/>
      <c r="AJ103" t="s">
        <v>298</v>
      </c>
    </row>
    <row r="104" spans="1:36" s="36" customFormat="1" ht="15" x14ac:dyDescent="0.25">
      <c r="A104">
        <v>1.34</v>
      </c>
      <c r="B104">
        <v>5.34</v>
      </c>
      <c r="C104">
        <v>8.36</v>
      </c>
      <c r="D104" s="20">
        <f t="shared" si="7"/>
        <v>5.3151799199796956E-2</v>
      </c>
      <c r="E104" s="17">
        <f>IF(OR($A104="",$B104="",$C104=""),"",A104*'MPTO_working_3-way'!$I103)</f>
        <v>1.405823421785338</v>
      </c>
      <c r="F104" s="21">
        <f>IF(OR($A104="",$B104="",$C104=""),"",B104*'MPTO_working_3-way'!$I103)</f>
        <v>5.6023112480102277</v>
      </c>
      <c r="G104" s="22">
        <f>IF(OR($A104="",$B104="",$C104=""),"",C104*'MPTO_working_3-way'!$I103)</f>
        <v>8.7706595568100187</v>
      </c>
      <c r="H104" s="17"/>
      <c r="I104" s="21"/>
      <c r="J104" s="22"/>
      <c r="K104" s="17"/>
      <c r="L104" s="21"/>
      <c r="M104" s="22"/>
      <c r="N104" s="23">
        <f t="shared" si="8"/>
        <v>71.132688821618942</v>
      </c>
      <c r="O104" s="24">
        <f t="shared" si="9"/>
        <v>17.849775846623476</v>
      </c>
      <c r="P104" s="24">
        <f t="shared" si="10"/>
        <v>11.401651079063324</v>
      </c>
      <c r="Q104" t="s">
        <v>284</v>
      </c>
      <c r="R104" t="s">
        <v>285</v>
      </c>
      <c r="S104" s="58" t="s">
        <v>289</v>
      </c>
      <c r="AD104" s="37"/>
      <c r="AE104" s="37"/>
      <c r="AH104" s="37"/>
      <c r="AI104" s="37"/>
      <c r="AJ104" t="s">
        <v>298</v>
      </c>
    </row>
    <row r="105" spans="1:36" s="36" customFormat="1" ht="15" x14ac:dyDescent="0.25">
      <c r="A105">
        <v>2.36</v>
      </c>
      <c r="B105">
        <v>3.08</v>
      </c>
      <c r="C105">
        <v>3.37</v>
      </c>
      <c r="D105" s="20">
        <f t="shared" si="7"/>
        <v>4.5140043279157105E-2</v>
      </c>
      <c r="E105" s="17">
        <f>IF(OR($A105="",$B105="",$C105=""),"",A105*'MPTO_working_3-way'!$I104)</f>
        <v>2.4356189903903354</v>
      </c>
      <c r="F105" s="21">
        <f>IF(OR($A105="",$B105="",$C105=""),"",B105*'MPTO_working_3-way'!$I104)</f>
        <v>3.1786891908484041</v>
      </c>
      <c r="G105" s="22">
        <f>IF(OR($A105="",$B105="",$C105=""),"",C105*'MPTO_working_3-way'!$I104)</f>
        <v>3.4779813549217926</v>
      </c>
      <c r="H105" s="17"/>
      <c r="I105" s="21"/>
      <c r="J105" s="22"/>
      <c r="K105" s="17"/>
      <c r="L105" s="21"/>
      <c r="M105" s="22"/>
      <c r="N105" s="23">
        <f t="shared" si="8"/>
        <v>41.057324809236221</v>
      </c>
      <c r="O105" s="24">
        <f t="shared" si="9"/>
        <v>31.459508620064121</v>
      </c>
      <c r="P105" s="24">
        <f t="shared" si="10"/>
        <v>28.752310548901335</v>
      </c>
      <c r="Q105" t="s">
        <v>74</v>
      </c>
      <c r="R105" t="s">
        <v>73</v>
      </c>
      <c r="S105" s="58" t="s">
        <v>290</v>
      </c>
      <c r="AD105" s="37"/>
      <c r="AE105" s="37"/>
      <c r="AH105" s="37"/>
      <c r="AI105" s="37"/>
      <c r="AJ105" t="s">
        <v>68</v>
      </c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11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11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11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2022-10-21T16:42:01Z</dcterms:modified>
</cp:coreProperties>
</file>