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347" i="3" l="1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L352" i="3" l="1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K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K252" i="3" s="1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K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96" i="3" l="1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BH293" i="3" s="1"/>
  <c r="L290" i="3"/>
  <c r="L287" i="3"/>
  <c r="L285" i="3"/>
  <c r="L282" i="3"/>
  <c r="L279" i="3"/>
  <c r="L277" i="3"/>
  <c r="BI277" i="3" s="1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K339" i="3"/>
  <c r="K333" i="3"/>
  <c r="AR333" i="3" s="1"/>
  <c r="K331" i="3"/>
  <c r="K325" i="3"/>
  <c r="K323" i="3"/>
  <c r="K317" i="3"/>
  <c r="BB317" i="3" s="1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T341" i="3"/>
  <c r="Q337" i="3"/>
  <c r="R329" i="3"/>
  <c r="L300" i="3"/>
  <c r="N337" i="3"/>
  <c r="L299" i="3"/>
  <c r="L297" i="3"/>
  <c r="AA297" i="3" s="1"/>
  <c r="L294" i="3"/>
  <c r="L291" i="3"/>
  <c r="W291" i="3" s="1"/>
  <c r="L289" i="3"/>
  <c r="L286" i="3"/>
  <c r="AE286" i="3" s="1"/>
  <c r="L283" i="3"/>
  <c r="L281" i="3"/>
  <c r="BF281" i="3" s="1"/>
  <c r="L278" i="3"/>
  <c r="L275" i="3"/>
  <c r="L273" i="3"/>
  <c r="L270" i="3"/>
  <c r="BG270" i="3" s="1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M223" i="3" s="1"/>
  <c r="L220" i="3"/>
  <c r="AF281" i="3"/>
  <c r="Z278" i="3"/>
  <c r="M263" i="3"/>
  <c r="Z263" i="3"/>
  <c r="AI263" i="3"/>
  <c r="AO261" i="3"/>
  <c r="M261" i="3"/>
  <c r="BD261" i="3"/>
  <c r="AX258" i="3"/>
  <c r="BC233" i="3"/>
  <c r="BF226" i="3"/>
  <c r="AB226" i="3"/>
  <c r="AA303" i="3"/>
  <c r="BG303" i="3"/>
  <c r="AR303" i="3"/>
  <c r="Y303" i="3"/>
  <c r="BE303" i="3"/>
  <c r="Z303" i="3"/>
  <c r="U299" i="3"/>
  <c r="AK299" i="3"/>
  <c r="BA299" i="3"/>
  <c r="R299" i="3"/>
  <c r="AH299" i="3"/>
  <c r="AX299" i="3"/>
  <c r="S299" i="3"/>
  <c r="AI299" i="3"/>
  <c r="AY299" i="3"/>
  <c r="AR299" i="3"/>
  <c r="AV299" i="3"/>
  <c r="X299" i="3"/>
  <c r="AC297" i="3"/>
  <c r="S294" i="3"/>
  <c r="AJ294" i="3"/>
  <c r="U294" i="3"/>
  <c r="N286" i="3"/>
  <c r="AV286" i="3"/>
  <c r="AJ298" i="3"/>
  <c r="AW298" i="3"/>
  <c r="O298" i="3"/>
  <c r="M293" i="3"/>
  <c r="AA290" i="3"/>
  <c r="BG290" i="3"/>
  <c r="AO290" i="3"/>
  <c r="AJ290" i="3"/>
  <c r="AT290" i="3"/>
  <c r="R290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Y282" i="3"/>
  <c r="AL282" i="3"/>
  <c r="BC282" i="3"/>
  <c r="BB277" i="3"/>
  <c r="Y274" i="3"/>
  <c r="BE274" i="3"/>
  <c r="AL274" i="3"/>
  <c r="W274" i="3"/>
  <c r="BC274" i="3"/>
  <c r="X274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Q266" i="3"/>
  <c r="AD266" i="3"/>
  <c r="AU266" i="3"/>
  <c r="AJ266" i="3"/>
  <c r="AQ254" i="3"/>
  <c r="BH254" i="3"/>
  <c r="AT254" i="3"/>
  <c r="W249" i="3"/>
  <c r="AM249" i="3"/>
  <c r="BC249" i="3"/>
  <c r="X249" i="3"/>
  <c r="AN249" i="3"/>
  <c r="BD249" i="3"/>
  <c r="U249" i="3"/>
  <c r="AK249" i="3"/>
  <c r="BA249" i="3"/>
  <c r="AP249" i="3"/>
  <c r="AT249" i="3"/>
  <c r="BB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N241" i="3"/>
  <c r="AD241" i="3"/>
  <c r="AT241" i="3"/>
  <c r="O241" i="3"/>
  <c r="AE241" i="3"/>
  <c r="AU241" i="3"/>
  <c r="P241" i="3"/>
  <c r="AF241" i="3"/>
  <c r="AV241" i="3"/>
  <c r="Q241" i="3"/>
  <c r="AK241" i="3"/>
  <c r="BE241" i="3"/>
  <c r="BI241" i="3"/>
  <c r="N238" i="3"/>
  <c r="W238" i="3"/>
  <c r="BC238" i="3"/>
  <c r="AB238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O229" i="3"/>
  <c r="BL229" i="3" s="1"/>
  <c r="AE229" i="3"/>
  <c r="AU229" i="3"/>
  <c r="P229" i="3"/>
  <c r="AF229" i="3"/>
  <c r="AV229" i="3"/>
  <c r="Q229" i="3"/>
  <c r="AW229" i="3"/>
  <c r="AH229" i="3"/>
  <c r="U229" i="3"/>
  <c r="BA229" i="3"/>
  <c r="AT229" i="3"/>
  <c r="M222" i="3"/>
  <c r="AC222" i="3"/>
  <c r="AS222" i="3"/>
  <c r="BI222" i="3"/>
  <c r="Z222" i="3"/>
  <c r="AP222" i="3"/>
  <c r="BF222" i="3"/>
  <c r="AA222" i="3"/>
  <c r="AQ222" i="3"/>
  <c r="BG222" i="3"/>
  <c r="X222" i="3"/>
  <c r="AR222" i="3"/>
  <c r="AV222" i="3"/>
  <c r="R219" i="3"/>
  <c r="Z219" i="3"/>
  <c r="AH219" i="3"/>
  <c r="AP219" i="3"/>
  <c r="AX219" i="3"/>
  <c r="BF219" i="3"/>
  <c r="S219" i="3"/>
  <c r="AA219" i="3"/>
  <c r="AI219" i="3"/>
  <c r="AQ219" i="3"/>
  <c r="AY219" i="3"/>
  <c r="BG219" i="3"/>
  <c r="T219" i="3"/>
  <c r="AB219" i="3"/>
  <c r="AJ219" i="3"/>
  <c r="AR219" i="3"/>
  <c r="AZ219" i="3"/>
  <c r="BH219" i="3"/>
  <c r="AC219" i="3"/>
  <c r="BI219" i="3"/>
  <c r="AG219" i="3"/>
  <c r="U219" i="3"/>
  <c r="BA219" i="3"/>
  <c r="AO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O257" i="3"/>
  <c r="BL257" i="3" s="1"/>
  <c r="W257" i="3"/>
  <c r="AE257" i="3"/>
  <c r="AM257" i="3"/>
  <c r="AU257" i="3"/>
  <c r="BC257" i="3"/>
  <c r="P257" i="3"/>
  <c r="X257" i="3"/>
  <c r="AF257" i="3"/>
  <c r="AN257" i="3"/>
  <c r="AV257" i="3"/>
  <c r="BD257" i="3"/>
  <c r="M257" i="3"/>
  <c r="U257" i="3"/>
  <c r="AC257" i="3"/>
  <c r="AK257" i="3"/>
  <c r="AS257" i="3"/>
  <c r="BA257" i="3"/>
  <c r="BI257" i="3"/>
  <c r="AH257" i="3"/>
  <c r="V257" i="3"/>
  <c r="BB257" i="3"/>
  <c r="AP257" i="3"/>
  <c r="N257" i="3"/>
  <c r="BJ257" i="3" s="1"/>
  <c r="AT257" i="3"/>
  <c r="O234" i="3"/>
  <c r="BL234" i="3" s="1"/>
  <c r="S234" i="3"/>
  <c r="BM234" i="3" s="1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BJ234" i="3" s="1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W227" i="3"/>
  <c r="AE227" i="3"/>
  <c r="AM227" i="3"/>
  <c r="AU227" i="3"/>
  <c r="BC227" i="3"/>
  <c r="P227" i="3"/>
  <c r="X227" i="3"/>
  <c r="AF227" i="3"/>
  <c r="AN227" i="3"/>
  <c r="AV227" i="3"/>
  <c r="BD227" i="3"/>
  <c r="M227" i="3"/>
  <c r="U227" i="3"/>
  <c r="AC227" i="3"/>
  <c r="AK227" i="3"/>
  <c r="AS227" i="3"/>
  <c r="BA227" i="3"/>
  <c r="BI227" i="3"/>
  <c r="AL227" i="3"/>
  <c r="Z227" i="3"/>
  <c r="BF227" i="3"/>
  <c r="AD227" i="3"/>
  <c r="AH227" i="3"/>
  <c r="R227" i="3"/>
  <c r="R225" i="3"/>
  <c r="Z225" i="3"/>
  <c r="AH225" i="3"/>
  <c r="AP225" i="3"/>
  <c r="P225" i="3"/>
  <c r="AA225" i="3"/>
  <c r="AK225" i="3"/>
  <c r="AV225" i="3"/>
  <c r="BD225" i="3"/>
  <c r="Q225" i="3"/>
  <c r="AB225" i="3"/>
  <c r="AM225" i="3"/>
  <c r="AW225" i="3"/>
  <c r="BE225" i="3"/>
  <c r="M225" i="3"/>
  <c r="X225" i="3"/>
  <c r="AI225" i="3"/>
  <c r="AS225" i="3"/>
  <c r="BB225" i="3"/>
  <c r="T225" i="3"/>
  <c r="BG225" i="3"/>
  <c r="AU225" i="3"/>
  <c r="AY225" i="3"/>
  <c r="AJ225" i="3"/>
  <c r="P255" i="3"/>
  <c r="AF255" i="3"/>
  <c r="AV255" i="3"/>
  <c r="M255" i="3"/>
  <c r="AC255" i="3"/>
  <c r="AS255" i="3"/>
  <c r="BI255" i="3"/>
  <c r="Z255" i="3"/>
  <c r="AP255" i="3"/>
  <c r="BF255" i="3"/>
  <c r="O255" i="3"/>
  <c r="BL255" i="3" s="1"/>
  <c r="AI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AO250" i="3"/>
  <c r="V250" i="3"/>
  <c r="BB250" i="3"/>
  <c r="AM250" i="3"/>
  <c r="AZ250" i="3"/>
  <c r="AF250" i="3"/>
  <c r="X245" i="3"/>
  <c r="AJ245" i="3"/>
  <c r="AR245" i="3"/>
  <c r="AZ245" i="3"/>
  <c r="BH245" i="3"/>
  <c r="Q245" i="3"/>
  <c r="Y245" i="3"/>
  <c r="AG245" i="3"/>
  <c r="AO245" i="3"/>
  <c r="AW245" i="3"/>
  <c r="BE245" i="3"/>
  <c r="N245" i="3"/>
  <c r="V245" i="3"/>
  <c r="AD245" i="3"/>
  <c r="AL245" i="3"/>
  <c r="AT245" i="3"/>
  <c r="BB245" i="3"/>
  <c r="W245" i="3"/>
  <c r="BC245" i="3"/>
  <c r="AQ245" i="3"/>
  <c r="O245" i="3"/>
  <c r="AU245" i="3"/>
  <c r="AI245" i="3"/>
  <c r="AA242" i="3"/>
  <c r="BG242" i="3"/>
  <c r="AR242" i="3"/>
  <c r="Y242" i="3"/>
  <c r="BE242" i="3"/>
  <c r="V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Q223" i="3"/>
  <c r="Y223" i="3"/>
  <c r="AG223" i="3"/>
  <c r="AO223" i="3"/>
  <c r="AW223" i="3"/>
  <c r="R223" i="3"/>
  <c r="Z223" i="3"/>
  <c r="AH223" i="3"/>
  <c r="AP223" i="3"/>
  <c r="AX223" i="3"/>
  <c r="BF223" i="3"/>
  <c r="S223" i="3"/>
  <c r="AA223" i="3"/>
  <c r="AI223" i="3"/>
  <c r="AQ223" i="3"/>
  <c r="AY223" i="3"/>
  <c r="BG223" i="3"/>
  <c r="AF223" i="3"/>
  <c r="BE223" i="3"/>
  <c r="AJ223" i="3"/>
  <c r="BH223" i="3"/>
  <c r="AN223" i="3"/>
  <c r="BI223" i="3"/>
  <c r="AR223" i="3"/>
  <c r="BF327" i="3"/>
  <c r="AP327" i="3"/>
  <c r="BG315" i="3"/>
  <c r="O335" i="3"/>
  <c r="BL335" i="3" s="1"/>
  <c r="W335" i="3"/>
  <c r="AE335" i="3"/>
  <c r="AM335" i="3"/>
  <c r="AU335" i="3"/>
  <c r="BC335" i="3"/>
  <c r="M335" i="3"/>
  <c r="U335" i="3"/>
  <c r="AC335" i="3"/>
  <c r="AK335" i="3"/>
  <c r="AS335" i="3"/>
  <c r="BA335" i="3"/>
  <c r="BI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W300" i="3"/>
  <c r="AE300" i="3"/>
  <c r="AM300" i="3"/>
  <c r="AU300" i="3"/>
  <c r="BC300" i="3"/>
  <c r="P300" i="3"/>
  <c r="X300" i="3"/>
  <c r="AF300" i="3"/>
  <c r="AN300" i="3"/>
  <c r="AV300" i="3"/>
  <c r="BD300" i="3"/>
  <c r="M300" i="3"/>
  <c r="U300" i="3"/>
  <c r="AC300" i="3"/>
  <c r="AK300" i="3"/>
  <c r="AS300" i="3"/>
  <c r="BA300" i="3"/>
  <c r="BI300" i="3"/>
  <c r="AP300" i="3"/>
  <c r="N300" i="3"/>
  <c r="AT300" i="3"/>
  <c r="AH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BJ260" i="3" s="1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BL260" i="3" s="1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BM260" i="3" s="1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AT329" i="3"/>
  <c r="AD329" i="3"/>
  <c r="BB327" i="3"/>
  <c r="AL327" i="3"/>
  <c r="V327" i="3"/>
  <c r="AT325" i="3"/>
  <c r="AD325" i="3"/>
  <c r="AY323" i="3"/>
  <c r="AI323" i="3"/>
  <c r="S323" i="3"/>
  <c r="BD321" i="3"/>
  <c r="AN321" i="3"/>
  <c r="BI319" i="3"/>
  <c r="AS319" i="3"/>
  <c r="AC319" i="3"/>
  <c r="M319" i="3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W276" i="3"/>
  <c r="BF339" i="3"/>
  <c r="AZ335" i="3"/>
  <c r="AJ335" i="3"/>
  <c r="T335" i="3"/>
  <c r="AT311" i="3"/>
  <c r="N311" i="3"/>
  <c r="AJ307" i="3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R309" i="3"/>
  <c r="V309" i="3"/>
  <c r="Z309" i="3"/>
  <c r="AD309" i="3"/>
  <c r="AH309" i="3"/>
  <c r="AL309" i="3"/>
  <c r="AP309" i="3"/>
  <c r="AT309" i="3"/>
  <c r="AX309" i="3"/>
  <c r="BB309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AO319" i="3"/>
  <c r="Y319" i="3"/>
  <c r="AT317" i="3"/>
  <c r="AD317" i="3"/>
  <c r="N317" i="3"/>
  <c r="AY315" i="3"/>
  <c r="AI315" i="3"/>
  <c r="S315" i="3"/>
  <c r="BD313" i="3"/>
  <c r="AL313" i="3"/>
  <c r="Q313" i="3"/>
  <c r="AD311" i="3"/>
  <c r="AB309" i="3"/>
  <c r="AO305" i="3"/>
  <c r="AL300" i="3"/>
  <c r="AV296" i="3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S283" i="3"/>
  <c r="AA283" i="3"/>
  <c r="AI283" i="3"/>
  <c r="AQ283" i="3"/>
  <c r="AY283" i="3"/>
  <c r="BG283" i="3"/>
  <c r="T283" i="3"/>
  <c r="AB283" i="3"/>
  <c r="AJ283" i="3"/>
  <c r="AR283" i="3"/>
  <c r="AZ283" i="3"/>
  <c r="BH283" i="3"/>
  <c r="Q283" i="3"/>
  <c r="Y283" i="3"/>
  <c r="AG283" i="3"/>
  <c r="AO283" i="3"/>
  <c r="AW283" i="3"/>
  <c r="BE283" i="3"/>
  <c r="Z283" i="3"/>
  <c r="BF283" i="3"/>
  <c r="AD283" i="3"/>
  <c r="R283" i="3"/>
  <c r="AX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J335" i="3" s="1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AF296" i="3"/>
  <c r="R295" i="3"/>
  <c r="BC291" i="3"/>
  <c r="AU288" i="3"/>
  <c r="BB283" i="3"/>
  <c r="BM301" i="3"/>
  <c r="BK272" i="3"/>
  <c r="BJ237" i="3"/>
  <c r="BG345" i="3" l="1"/>
  <c r="BK268" i="3"/>
  <c r="BL280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BK319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BK301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76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BN220" i="3"/>
  <c r="BL228" i="3"/>
  <c r="BJ240" i="3"/>
  <c r="BM276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BL290" i="3" s="1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BM258" i="3" s="1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BL261" i="3" s="1"/>
  <c r="S261" i="3"/>
  <c r="BM261" i="3" s="1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BK317" i="3" s="1"/>
  <c r="V317" i="3"/>
  <c r="R317" i="3"/>
  <c r="BL317" i="3" s="1"/>
  <c r="AH325" i="3"/>
  <c r="AX325" i="3"/>
  <c r="BM325" i="3" s="1"/>
  <c r="T333" i="3"/>
  <c r="AZ333" i="3"/>
  <c r="BJ333" i="3" s="1"/>
  <c r="X341" i="3"/>
  <c r="AN341" i="3"/>
  <c r="AR341" i="3"/>
  <c r="AF341" i="3"/>
  <c r="BJ341" i="3" s="1"/>
  <c r="M341" i="3"/>
  <c r="U271" i="3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N264" i="3" s="1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L258" i="3" s="1"/>
  <c r="BB258" i="3"/>
  <c r="AT258" i="3"/>
  <c r="AL258" i="3"/>
  <c r="AD258" i="3"/>
  <c r="N258" i="3"/>
  <c r="BJ258" i="3" s="1"/>
  <c r="BE258" i="3"/>
  <c r="AW258" i="3"/>
  <c r="AO258" i="3"/>
  <c r="AG258" i="3"/>
  <c r="Y258" i="3"/>
  <c r="AV261" i="3"/>
  <c r="BH261" i="3"/>
  <c r="Z261" i="3"/>
  <c r="AN261" i="3"/>
  <c r="AZ261" i="3"/>
  <c r="N261" i="3"/>
  <c r="BJ261" i="3" s="1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BM321" i="3" s="1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N341" i="3" s="1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BL301" i="3"/>
  <c r="BN301" i="3"/>
  <c r="BL246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BM257" i="3" s="1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BJ229" i="3" s="1"/>
  <c r="S229" i="3"/>
  <c r="BM229" i="3" s="1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BM335" i="3" s="1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M337" i="3"/>
  <c r="BN343" i="3"/>
  <c r="BN244" i="3"/>
  <c r="BK256" i="3"/>
  <c r="BM268" i="3"/>
  <c r="BM272" i="3"/>
  <c r="BL276" i="3"/>
  <c r="BM280" i="3"/>
  <c r="BK288" i="3"/>
  <c r="BK292" i="3"/>
  <c r="BM300" i="3"/>
  <c r="BK307" i="3"/>
  <c r="BM311" i="3"/>
  <c r="BN227" i="3"/>
  <c r="BN231" i="3"/>
  <c r="P233" i="3"/>
  <c r="W233" i="3"/>
  <c r="BE233" i="3"/>
  <c r="BM233" i="3" s="1"/>
  <c r="AJ235" i="3"/>
  <c r="AA235" i="3"/>
  <c r="BI235" i="3"/>
  <c r="U302" i="3"/>
  <c r="AU302" i="3"/>
  <c r="AD302" i="3"/>
  <c r="BK299" i="3"/>
  <c r="BJ226" i="3"/>
  <c r="BN226" i="3"/>
  <c r="BM263" i="3"/>
  <c r="X265" i="3"/>
  <c r="AK265" i="3"/>
  <c r="BF265" i="3"/>
  <c r="AM265" i="3"/>
  <c r="AH265" i="3"/>
  <c r="Q270" i="3"/>
  <c r="Z270" i="3"/>
  <c r="BF270" i="3"/>
  <c r="AQ270" i="3"/>
  <c r="AW270" i="3"/>
  <c r="AK270" i="3"/>
  <c r="BM269" i="3"/>
  <c r="BK274" i="3"/>
  <c r="Y273" i="3"/>
  <c r="AL273" i="3"/>
  <c r="AE273" i="3"/>
  <c r="O278" i="3"/>
  <c r="AF278" i="3"/>
  <c r="AS278" i="3"/>
  <c r="AX278" i="3"/>
  <c r="Z289" i="3"/>
  <c r="BH289" i="3"/>
  <c r="BL279" i="3"/>
  <c r="BM295" i="3"/>
  <c r="BL315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BJ255" i="3" s="1"/>
  <c r="V255" i="3"/>
  <c r="AD255" i="3"/>
  <c r="AL255" i="3"/>
  <c r="AT255" i="3"/>
  <c r="BB255" i="3"/>
  <c r="AA255" i="3"/>
  <c r="BG255" i="3"/>
  <c r="AE255" i="3"/>
  <c r="S255" i="3"/>
  <c r="BM255" i="3" s="1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N241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BN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BK331" i="3"/>
  <c r="BM339" i="3"/>
  <c r="BN345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36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27" i="3"/>
  <c r="BM331" i="3"/>
  <c r="BM307" i="3"/>
  <c r="BM317" i="3"/>
  <c r="BM296" i="3"/>
  <c r="BK311" i="3"/>
  <c r="BK343" i="3"/>
  <c r="BL284" i="3"/>
  <c r="BJ284" i="3"/>
  <c r="BL339" i="3"/>
  <c r="BM247" i="3"/>
  <c r="BL295" i="3"/>
  <c r="BL319" i="3"/>
  <c r="BK325" i="3"/>
  <c r="BN337" i="3"/>
  <c r="BL343" i="3"/>
  <c r="BJ243" i="3"/>
  <c r="BJ247" i="3"/>
  <c r="BL247" i="3"/>
  <c r="BK259" i="3"/>
  <c r="BM259" i="3"/>
  <c r="BM267" i="3"/>
  <c r="BM271" i="3"/>
  <c r="BM275" i="3"/>
  <c r="BL275" i="3"/>
  <c r="BM279" i="3"/>
  <c r="BN279" i="3"/>
  <c r="BM287" i="3"/>
  <c r="BK287" i="3"/>
  <c r="BL287" i="3"/>
  <c r="BM291" i="3"/>
  <c r="BK295" i="3"/>
  <c r="BK280" i="3"/>
  <c r="BL323" i="3"/>
  <c r="BJ343" i="3"/>
  <c r="BL305" i="3"/>
  <c r="BM305" i="3"/>
  <c r="BM313" i="3"/>
  <c r="BL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L311" i="3"/>
  <c r="BL220" i="3"/>
  <c r="BJ224" i="3"/>
  <c r="BL224" i="3"/>
  <c r="BJ228" i="3"/>
  <c r="BK228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N309" i="3"/>
  <c r="BJ313" i="3"/>
  <c r="BN333" i="3"/>
  <c r="BN339" i="3"/>
  <c r="BJ221" i="3"/>
  <c r="BK275" i="3"/>
  <c r="BK267" i="3"/>
  <c r="BK271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BL336" i="3" s="1"/>
  <c r="S336" i="3"/>
  <c r="BM336" i="3" s="1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BJ336" i="3" s="1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M237" i="3"/>
  <c r="BM227" i="3"/>
  <c r="BN262" i="3"/>
  <c r="BJ301" i="3"/>
  <c r="BN229" i="3"/>
  <c r="BK229" i="3"/>
  <c r="BM231" i="3"/>
  <c r="BK246" i="3"/>
  <c r="BN274" i="3"/>
  <c r="BK285" i="3"/>
  <c r="BJ294" i="3"/>
  <c r="BN258" i="3"/>
  <c r="BK258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M219" i="3"/>
  <c r="BK231" i="3"/>
  <c r="BN249" i="3"/>
  <c r="BN290" i="3"/>
  <c r="BJ303" i="3"/>
  <c r="BJ263" i="3"/>
  <c r="BK341" i="3"/>
  <c r="BN281" i="3"/>
  <c r="BN260" i="3"/>
  <c r="BK260" i="3"/>
  <c r="BN296" i="3"/>
  <c r="BN315" i="3"/>
  <c r="BJ319" i="3"/>
  <c r="BK335" i="3"/>
  <c r="BN335" i="3"/>
  <c r="BK237" i="3"/>
  <c r="BM225" i="3"/>
  <c r="BN219" i="3"/>
  <c r="BK219" i="3"/>
  <c r="BL219" i="3"/>
  <c r="BK238" i="3"/>
  <c r="BM246" i="3"/>
  <c r="BJ266" i="3"/>
  <c r="BJ277" i="3"/>
  <c r="BJ290" i="3"/>
  <c r="BK233" i="3"/>
  <c r="BN261" i="3"/>
  <c r="BK261" i="3"/>
  <c r="BN265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M236" i="3"/>
  <c r="BK244" i="3"/>
  <c r="BN248" i="3"/>
  <c r="BK248" i="3"/>
  <c r="BM252" i="3"/>
  <c r="BN256" i="3"/>
  <c r="BK264" i="3"/>
  <c r="BN276" i="3"/>
  <c r="BJ276" i="3"/>
  <c r="BN323" i="3"/>
  <c r="BN255" i="3"/>
  <c r="BK255" i="3"/>
  <c r="BK225" i="3"/>
  <c r="BN234" i="3"/>
  <c r="BK234" i="3"/>
  <c r="BK257" i="3"/>
  <c r="BN257" i="3"/>
  <c r="BK222" i="3"/>
  <c r="BN222" i="3"/>
  <c r="BJ269" i="3"/>
  <c r="BN286" i="3"/>
  <c r="BK235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K149" i="3" l="1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K188" i="3"/>
  <c r="K187" i="3"/>
  <c r="K185" i="3"/>
  <c r="K183" i="3"/>
  <c r="L180" i="3"/>
  <c r="L178" i="3"/>
  <c r="K173" i="3"/>
  <c r="K172" i="3"/>
  <c r="K171" i="3"/>
  <c r="K169" i="3"/>
  <c r="K167" i="3"/>
  <c r="L164" i="3"/>
  <c r="L162" i="3"/>
  <c r="K157" i="3"/>
  <c r="K156" i="3"/>
  <c r="K155" i="3"/>
  <c r="K153" i="3"/>
  <c r="K151" i="3"/>
  <c r="K150" i="3"/>
  <c r="L148" i="3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BL180" i="3" s="1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K204" i="3"/>
  <c r="K203" i="3"/>
  <c r="K202" i="3"/>
  <c r="K201" i="3"/>
  <c r="AA201" i="3" s="1"/>
  <c r="K200" i="3"/>
  <c r="K199" i="3"/>
  <c r="AN199" i="3" s="1"/>
  <c r="K198" i="3"/>
  <c r="K197" i="3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N206" i="3"/>
  <c r="BJ206" i="3" s="1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R211" i="3"/>
  <c r="M175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J191" i="3"/>
  <c r="Q191" i="3"/>
  <c r="AW191" i="3"/>
  <c r="AX191" i="3"/>
  <c r="N191" i="3"/>
  <c r="AT191" i="3"/>
  <c r="AE191" i="3"/>
  <c r="M183" i="3"/>
  <c r="BK183" i="3" s="1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N183" i="3"/>
  <c r="BJ183" i="3" s="1"/>
  <c r="R183" i="3"/>
  <c r="V183" i="3"/>
  <c r="Z183" i="3"/>
  <c r="AD183" i="3"/>
  <c r="AH183" i="3"/>
  <c r="AL183" i="3"/>
  <c r="AP183" i="3"/>
  <c r="AT183" i="3"/>
  <c r="AX183" i="3"/>
  <c r="BB183" i="3"/>
  <c r="BF183" i="3"/>
  <c r="S183" i="3"/>
  <c r="BM183" i="3" s="1"/>
  <c r="AA183" i="3"/>
  <c r="AI183" i="3"/>
  <c r="AQ183" i="3"/>
  <c r="AY183" i="3"/>
  <c r="BG183" i="3"/>
  <c r="T183" i="3"/>
  <c r="AB183" i="3"/>
  <c r="AJ183" i="3"/>
  <c r="AR183" i="3"/>
  <c r="AZ183" i="3"/>
  <c r="BH183" i="3"/>
  <c r="O183" i="3"/>
  <c r="BL183" i="3" s="1"/>
  <c r="W183" i="3"/>
  <c r="AE183" i="3"/>
  <c r="AM183" i="3"/>
  <c r="AU183" i="3"/>
  <c r="BC183" i="3"/>
  <c r="P183" i="3"/>
  <c r="X183" i="3"/>
  <c r="AF183" i="3"/>
  <c r="AN183" i="3"/>
  <c r="AV183" i="3"/>
  <c r="BD183" i="3"/>
  <c r="O151" i="3"/>
  <c r="W151" i="3"/>
  <c r="AE151" i="3"/>
  <c r="AM151" i="3"/>
  <c r="AU151" i="3"/>
  <c r="BC151" i="3"/>
  <c r="M151" i="3"/>
  <c r="U151" i="3"/>
  <c r="AC151" i="3"/>
  <c r="AK151" i="3"/>
  <c r="AS151" i="3"/>
  <c r="BA151" i="3"/>
  <c r="BI151" i="3"/>
  <c r="V151" i="3"/>
  <c r="AL151" i="3"/>
  <c r="BB151" i="3"/>
  <c r="X151" i="3"/>
  <c r="AN151" i="3"/>
  <c r="BD151" i="3"/>
  <c r="Z151" i="3"/>
  <c r="AP151" i="3"/>
  <c r="BF151" i="3"/>
  <c r="AB151" i="3"/>
  <c r="AR151" i="3"/>
  <c r="BH151" i="3"/>
  <c r="P119" i="3"/>
  <c r="AF119" i="3"/>
  <c r="AV119" i="3"/>
  <c r="M119" i="3"/>
  <c r="AC119" i="3"/>
  <c r="AS119" i="3"/>
  <c r="BI119" i="3"/>
  <c r="AQ119" i="3"/>
  <c r="V119" i="3"/>
  <c r="BB119" i="3"/>
  <c r="AM119" i="3"/>
  <c r="Z119" i="3"/>
  <c r="BF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V135" i="3"/>
  <c r="AL135" i="3"/>
  <c r="BB135" i="3"/>
  <c r="W135" i="3"/>
  <c r="AM135" i="3"/>
  <c r="BC135" i="3"/>
  <c r="X135" i="3"/>
  <c r="AN135" i="3"/>
  <c r="BD135" i="3"/>
  <c r="U135" i="3"/>
  <c r="AK135" i="3"/>
  <c r="BA135" i="3"/>
  <c r="T204" i="3"/>
  <c r="AJ204" i="3"/>
  <c r="AZ204" i="3"/>
  <c r="Q204" i="3"/>
  <c r="AG204" i="3"/>
  <c r="AW204" i="3"/>
  <c r="M200" i="3"/>
  <c r="AC200" i="3"/>
  <c r="AS200" i="3"/>
  <c r="BI200" i="3"/>
  <c r="Z200" i="3"/>
  <c r="AP200" i="3"/>
  <c r="BF200" i="3"/>
  <c r="S164" i="3"/>
  <c r="AA164" i="3"/>
  <c r="AI164" i="3"/>
  <c r="AQ164" i="3"/>
  <c r="AY164" i="3"/>
  <c r="BG164" i="3"/>
  <c r="U164" i="3"/>
  <c r="AF164" i="3"/>
  <c r="AP164" i="3"/>
  <c r="BA164" i="3"/>
  <c r="Q164" i="3"/>
  <c r="AB164" i="3"/>
  <c r="AL164" i="3"/>
  <c r="AW164" i="3"/>
  <c r="BH164" i="3"/>
  <c r="R164" i="3"/>
  <c r="AC164" i="3"/>
  <c r="AN164" i="3"/>
  <c r="AX164" i="3"/>
  <c r="BI164" i="3"/>
  <c r="T164" i="3"/>
  <c r="AD164" i="3"/>
  <c r="AO164" i="3"/>
  <c r="AZ164" i="3"/>
  <c r="P148" i="3"/>
  <c r="AV148" i="3"/>
  <c r="AC148" i="3"/>
  <c r="AD148" i="3"/>
  <c r="AA148" i="3"/>
  <c r="BI148" i="3"/>
  <c r="BE148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D218" i="3"/>
  <c r="AN218" i="3"/>
  <c r="X218" i="3"/>
  <c r="BE217" i="3"/>
  <c r="AO217" i="3"/>
  <c r="Y217" i="3"/>
  <c r="BF216" i="3"/>
  <c r="AP216" i="3"/>
  <c r="Z216" i="3"/>
  <c r="BG215" i="3"/>
  <c r="AQ215" i="3"/>
  <c r="AA215" i="3"/>
  <c r="BI214" i="3"/>
  <c r="AS214" i="3"/>
  <c r="AC214" i="3"/>
  <c r="M214" i="3"/>
  <c r="AW213" i="3"/>
  <c r="AG213" i="3"/>
  <c r="Q213" i="3"/>
  <c r="AX212" i="3"/>
  <c r="AH212" i="3"/>
  <c r="R212" i="3"/>
  <c r="AY211" i="3"/>
  <c r="AE211" i="3"/>
  <c r="BD210" i="3"/>
  <c r="X210" i="3"/>
  <c r="AG209" i="3"/>
  <c r="AX208" i="3"/>
  <c r="BB207" i="3"/>
  <c r="V207" i="3"/>
  <c r="AP206" i="3"/>
  <c r="BB205" i="3"/>
  <c r="AU204" i="3"/>
  <c r="O204" i="3"/>
  <c r="BF202" i="3"/>
  <c r="Z202" i="3"/>
  <c r="AJ200" i="3"/>
  <c r="AR198" i="3"/>
  <c r="AN197" i="3"/>
  <c r="AG196" i="3"/>
  <c r="AR194" i="3"/>
  <c r="BG188" i="3"/>
  <c r="AA188" i="3"/>
  <c r="AN180" i="3"/>
  <c r="BI175" i="3"/>
  <c r="AS175" i="3"/>
  <c r="AC175" i="3"/>
  <c r="Y210" i="3"/>
  <c r="AO210" i="3"/>
  <c r="BE210" i="3"/>
  <c r="V210" i="3"/>
  <c r="AL210" i="3"/>
  <c r="BB210" i="3"/>
  <c r="W208" i="3"/>
  <c r="AM208" i="3"/>
  <c r="BC208" i="3"/>
  <c r="X208" i="3"/>
  <c r="AN208" i="3"/>
  <c r="BD208" i="3"/>
  <c r="V196" i="3"/>
  <c r="AL196" i="3"/>
  <c r="BB196" i="3"/>
  <c r="W196" i="3"/>
  <c r="AM196" i="3"/>
  <c r="BC196" i="3"/>
  <c r="K190" i="3"/>
  <c r="K186" i="3"/>
  <c r="K184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W122" i="3"/>
  <c r="BC122" i="3"/>
  <c r="AN122" i="3"/>
  <c r="AD122" i="3"/>
  <c r="AW122" i="3"/>
  <c r="M122" i="3"/>
  <c r="BC218" i="3"/>
  <c r="AM218" i="3"/>
  <c r="W218" i="3"/>
  <c r="BD217" i="3"/>
  <c r="AN217" i="3"/>
  <c r="X217" i="3"/>
  <c r="BE216" i="3"/>
  <c r="AO216" i="3"/>
  <c r="Y216" i="3"/>
  <c r="BF215" i="3"/>
  <c r="AP215" i="3"/>
  <c r="Z215" i="3"/>
  <c r="BH214" i="3"/>
  <c r="AR214" i="3"/>
  <c r="AB214" i="3"/>
  <c r="BH213" i="3"/>
  <c r="AR213" i="3"/>
  <c r="AB213" i="3"/>
  <c r="BI212" i="3"/>
  <c r="AS212" i="3"/>
  <c r="AC212" i="3"/>
  <c r="M212" i="3"/>
  <c r="AT211" i="3"/>
  <c r="Y211" i="3"/>
  <c r="AU210" i="3"/>
  <c r="O210" i="3"/>
  <c r="AF209" i="3"/>
  <c r="AW208" i="3"/>
  <c r="Q208" i="3"/>
  <c r="AK207" i="3"/>
  <c r="BE206" i="3"/>
  <c r="Y206" i="3"/>
  <c r="U205" i="3"/>
  <c r="AD204" i="3"/>
  <c r="AM203" i="3"/>
  <c r="AO202" i="3"/>
  <c r="BF201" i="3"/>
  <c r="AY200" i="3"/>
  <c r="S200" i="3"/>
  <c r="BG198" i="3"/>
  <c r="AA198" i="3"/>
  <c r="AM197" i="3"/>
  <c r="AV196" i="3"/>
  <c r="P196" i="3"/>
  <c r="AI194" i="3"/>
  <c r="AX188" i="3"/>
  <c r="R188" i="3"/>
  <c r="AE180" i="3"/>
  <c r="BE175" i="3"/>
  <c r="AO175" i="3"/>
  <c r="Y175" i="3"/>
  <c r="Q180" i="3"/>
  <c r="AG180" i="3"/>
  <c r="AW180" i="3"/>
  <c r="N180" i="3"/>
  <c r="BJ180" i="3" s="1"/>
  <c r="AD180" i="3"/>
  <c r="AT180" i="3"/>
  <c r="R172" i="3"/>
  <c r="AZ172" i="3"/>
  <c r="AK172" i="3"/>
  <c r="T172" i="3"/>
  <c r="V172" i="3"/>
  <c r="BC172" i="3"/>
  <c r="V156" i="3"/>
  <c r="AL156" i="3"/>
  <c r="BB156" i="3"/>
  <c r="X156" i="3"/>
  <c r="AN156" i="3"/>
  <c r="BD156" i="3"/>
  <c r="AC156" i="3"/>
  <c r="BI156" i="3"/>
  <c r="AM156" i="3"/>
  <c r="Y156" i="3"/>
  <c r="BE156" i="3"/>
  <c r="AQ156" i="3"/>
  <c r="R140" i="3"/>
  <c r="AH140" i="3"/>
  <c r="AX140" i="3"/>
  <c r="S140" i="3"/>
  <c r="AI140" i="3"/>
  <c r="AY140" i="3"/>
  <c r="T140" i="3"/>
  <c r="AJ140" i="3"/>
  <c r="AZ140" i="3"/>
  <c r="Q140" i="3"/>
  <c r="AG140" i="3"/>
  <c r="AW140" i="3"/>
  <c r="T124" i="3"/>
  <c r="AB124" i="3"/>
  <c r="AJ124" i="3"/>
  <c r="AR124" i="3"/>
  <c r="AZ124" i="3"/>
  <c r="O124" i="3"/>
  <c r="BL124" i="3" s="1"/>
  <c r="Z124" i="3"/>
  <c r="AK124" i="3"/>
  <c r="AU124" i="3"/>
  <c r="BF124" i="3"/>
  <c r="V124" i="3"/>
  <c r="AG124" i="3"/>
  <c r="AL124" i="3"/>
  <c r="AQ124" i="3"/>
  <c r="AW124" i="3"/>
  <c r="BB124" i="3"/>
  <c r="BG124" i="3"/>
  <c r="M124" i="3"/>
  <c r="R124" i="3"/>
  <c r="W124" i="3"/>
  <c r="AC124" i="3"/>
  <c r="AH124" i="3"/>
  <c r="AM124" i="3"/>
  <c r="AS124" i="3"/>
  <c r="AX124" i="3"/>
  <c r="BC124" i="3"/>
  <c r="BH124" i="3"/>
  <c r="N124" i="3"/>
  <c r="BJ124" i="3" s="1"/>
  <c r="S124" i="3"/>
  <c r="BM124" i="3" s="1"/>
  <c r="Y124" i="3"/>
  <c r="AD124" i="3"/>
  <c r="AI124" i="3"/>
  <c r="AO124" i="3"/>
  <c r="AT124" i="3"/>
  <c r="AY124" i="3"/>
  <c r="BE124" i="3"/>
  <c r="BI124" i="3"/>
  <c r="K123" i="3"/>
  <c r="BF218" i="3"/>
  <c r="AP218" i="3"/>
  <c r="Z218" i="3"/>
  <c r="BG217" i="3"/>
  <c r="AQ217" i="3"/>
  <c r="AA217" i="3"/>
  <c r="BH216" i="3"/>
  <c r="AR216" i="3"/>
  <c r="AB216" i="3"/>
  <c r="BI215" i="3"/>
  <c r="AS215" i="3"/>
  <c r="AC215" i="3"/>
  <c r="M215" i="3"/>
  <c r="AU214" i="3"/>
  <c r="AE214" i="3"/>
  <c r="O214" i="3"/>
  <c r="AU213" i="3"/>
  <c r="AE213" i="3"/>
  <c r="O213" i="3"/>
  <c r="AV212" i="3"/>
  <c r="AF212" i="3"/>
  <c r="P212" i="3"/>
  <c r="AW211" i="3"/>
  <c r="AC211" i="3"/>
  <c r="AR210" i="3"/>
  <c r="BI209" i="3"/>
  <c r="AC209" i="3"/>
  <c r="AL208" i="3"/>
  <c r="BF207" i="3"/>
  <c r="Z207" i="3"/>
  <c r="AD206" i="3"/>
  <c r="BG204" i="3"/>
  <c r="AA204" i="3"/>
  <c r="AB203" i="3"/>
  <c r="AD202" i="3"/>
  <c r="W201" i="3"/>
  <c r="AF200" i="3"/>
  <c r="AJ199" i="3"/>
  <c r="AF198" i="3"/>
  <c r="AZ197" i="3"/>
  <c r="AJ197" i="3"/>
  <c r="AS196" i="3"/>
  <c r="M196" i="3"/>
  <c r="AF194" i="3"/>
  <c r="BC188" i="3"/>
  <c r="AM188" i="3"/>
  <c r="W188" i="3"/>
  <c r="AZ180" i="3"/>
  <c r="AJ180" i="3"/>
  <c r="T180" i="3"/>
  <c r="BA175" i="3"/>
  <c r="AK175" i="3"/>
  <c r="U175" i="3"/>
  <c r="BF172" i="3"/>
  <c r="S206" i="3"/>
  <c r="BM206" i="3" s="1"/>
  <c r="AA206" i="3"/>
  <c r="AI206" i="3"/>
  <c r="AQ206" i="3"/>
  <c r="AY206" i="3"/>
  <c r="BG206" i="3"/>
  <c r="T206" i="3"/>
  <c r="AB206" i="3"/>
  <c r="AJ206" i="3"/>
  <c r="AR206" i="3"/>
  <c r="AZ206" i="3"/>
  <c r="BH206" i="3"/>
  <c r="S202" i="3"/>
  <c r="AA202" i="3"/>
  <c r="AI202" i="3"/>
  <c r="AQ202" i="3"/>
  <c r="AY202" i="3"/>
  <c r="BG202" i="3"/>
  <c r="T202" i="3"/>
  <c r="AB202" i="3"/>
  <c r="AJ202" i="3"/>
  <c r="AR202" i="3"/>
  <c r="AZ202" i="3"/>
  <c r="BH202" i="3"/>
  <c r="Q198" i="3"/>
  <c r="Y198" i="3"/>
  <c r="AG198" i="3"/>
  <c r="AO198" i="3"/>
  <c r="AW198" i="3"/>
  <c r="BE198" i="3"/>
  <c r="N198" i="3"/>
  <c r="V198" i="3"/>
  <c r="AD198" i="3"/>
  <c r="AL198" i="3"/>
  <c r="AT198" i="3"/>
  <c r="BB198" i="3"/>
  <c r="M194" i="3"/>
  <c r="U194" i="3"/>
  <c r="AC194" i="3"/>
  <c r="AK194" i="3"/>
  <c r="AS194" i="3"/>
  <c r="BA194" i="3"/>
  <c r="BI194" i="3"/>
  <c r="R194" i="3"/>
  <c r="Z194" i="3"/>
  <c r="AH194" i="3"/>
  <c r="AP194" i="3"/>
  <c r="AX194" i="3"/>
  <c r="BF194" i="3"/>
  <c r="AA205" i="3"/>
  <c r="AQ205" i="3"/>
  <c r="BG205" i="3"/>
  <c r="AB205" i="3"/>
  <c r="AR205" i="3"/>
  <c r="BH205" i="3"/>
  <c r="Y203" i="3"/>
  <c r="AO203" i="3"/>
  <c r="BE203" i="3"/>
  <c r="V203" i="3"/>
  <c r="AL203" i="3"/>
  <c r="BB203" i="3"/>
  <c r="X201" i="3"/>
  <c r="AN201" i="3"/>
  <c r="BD201" i="3"/>
  <c r="U201" i="3"/>
  <c r="AK201" i="3"/>
  <c r="BA201" i="3"/>
  <c r="Q199" i="3"/>
  <c r="AG199" i="3"/>
  <c r="AW199" i="3"/>
  <c r="N199" i="3"/>
  <c r="AD199" i="3"/>
  <c r="AT199" i="3"/>
  <c r="M197" i="3"/>
  <c r="BK197" i="3" s="1"/>
  <c r="U197" i="3"/>
  <c r="AC197" i="3"/>
  <c r="AK197" i="3"/>
  <c r="AS197" i="3"/>
  <c r="BA197" i="3"/>
  <c r="BI197" i="3"/>
  <c r="R197" i="3"/>
  <c r="Z197" i="3"/>
  <c r="AH197" i="3"/>
  <c r="AP197" i="3"/>
  <c r="AX197" i="3"/>
  <c r="BF197" i="3"/>
  <c r="T188" i="3"/>
  <c r="AB188" i="3"/>
  <c r="AJ188" i="3"/>
  <c r="AR188" i="3"/>
  <c r="AZ188" i="3"/>
  <c r="BH188" i="3"/>
  <c r="Q188" i="3"/>
  <c r="Y188" i="3"/>
  <c r="AG188" i="3"/>
  <c r="AO188" i="3"/>
  <c r="AW188" i="3"/>
  <c r="BE188" i="3"/>
  <c r="O211" i="3"/>
  <c r="T211" i="3"/>
  <c r="AB211" i="3"/>
  <c r="AJ211" i="3"/>
  <c r="AR211" i="3"/>
  <c r="R209" i="3"/>
  <c r="Z209" i="3"/>
  <c r="AH209" i="3"/>
  <c r="AP209" i="3"/>
  <c r="AX209" i="3"/>
  <c r="BF209" i="3"/>
  <c r="S209" i="3"/>
  <c r="AA209" i="3"/>
  <c r="AI209" i="3"/>
  <c r="AQ209" i="3"/>
  <c r="AY209" i="3"/>
  <c r="BG209" i="3"/>
  <c r="S207" i="3"/>
  <c r="BM207" i="3" s="1"/>
  <c r="AA207" i="3"/>
  <c r="AI207" i="3"/>
  <c r="AQ207" i="3"/>
  <c r="AY207" i="3"/>
  <c r="BG207" i="3"/>
  <c r="T207" i="3"/>
  <c r="AB207" i="3"/>
  <c r="AJ207" i="3"/>
  <c r="AR207" i="3"/>
  <c r="AZ207" i="3"/>
  <c r="BH207" i="3"/>
  <c r="K189" i="3"/>
  <c r="K178" i="3"/>
  <c r="K176" i="3"/>
  <c r="K162" i="3"/>
  <c r="K160" i="3"/>
  <c r="K146" i="3"/>
  <c r="K144" i="3"/>
  <c r="K142" i="3"/>
  <c r="K130" i="3"/>
  <c r="K126" i="3"/>
  <c r="K114" i="3"/>
  <c r="BI218" i="3"/>
  <c r="BA218" i="3"/>
  <c r="AS218" i="3"/>
  <c r="AK218" i="3"/>
  <c r="AC218" i="3"/>
  <c r="U218" i="3"/>
  <c r="BF217" i="3"/>
  <c r="AX217" i="3"/>
  <c r="AP217" i="3"/>
  <c r="AH217" i="3"/>
  <c r="Z217" i="3"/>
  <c r="R217" i="3"/>
  <c r="BC216" i="3"/>
  <c r="AU216" i="3"/>
  <c r="AM216" i="3"/>
  <c r="AE216" i="3"/>
  <c r="W216" i="3"/>
  <c r="BH215" i="3"/>
  <c r="AZ215" i="3"/>
  <c r="AR215" i="3"/>
  <c r="AJ215" i="3"/>
  <c r="AB215" i="3"/>
  <c r="T215" i="3"/>
  <c r="BB214" i="3"/>
  <c r="AT214" i="3"/>
  <c r="AL214" i="3"/>
  <c r="AD214" i="3"/>
  <c r="V214" i="3"/>
  <c r="BF213" i="3"/>
  <c r="AX213" i="3"/>
  <c r="AP213" i="3"/>
  <c r="AH213" i="3"/>
  <c r="Z213" i="3"/>
  <c r="R213" i="3"/>
  <c r="BC212" i="3"/>
  <c r="AU212" i="3"/>
  <c r="AM212" i="3"/>
  <c r="AE212" i="3"/>
  <c r="W212" i="3"/>
  <c r="BH211" i="3"/>
  <c r="AZ211" i="3"/>
  <c r="AQ211" i="3"/>
  <c r="AG211" i="3"/>
  <c r="V211" i="3"/>
  <c r="BG210" i="3"/>
  <c r="AQ210" i="3"/>
  <c r="AA210" i="3"/>
  <c r="BH209" i="3"/>
  <c r="AR209" i="3"/>
  <c r="AB209" i="3"/>
  <c r="BI208" i="3"/>
  <c r="AS208" i="3"/>
  <c r="AC208" i="3"/>
  <c r="M208" i="3"/>
  <c r="AW207" i="3"/>
  <c r="AG207" i="3"/>
  <c r="Q207" i="3"/>
  <c r="BA206" i="3"/>
  <c r="AK206" i="3"/>
  <c r="U206" i="3"/>
  <c r="BE205" i="3"/>
  <c r="Y205" i="3"/>
  <c r="AX204" i="3"/>
  <c r="AH204" i="3"/>
  <c r="R204" i="3"/>
  <c r="AQ203" i="3"/>
  <c r="BI202" i="3"/>
  <c r="AS202" i="3"/>
  <c r="AC202" i="3"/>
  <c r="M202" i="3"/>
  <c r="AD201" i="3"/>
  <c r="BC200" i="3"/>
  <c r="AM200" i="3"/>
  <c r="W200" i="3"/>
  <c r="AY199" i="3"/>
  <c r="S199" i="3"/>
  <c r="AU198" i="3"/>
  <c r="AE198" i="3"/>
  <c r="O198" i="3"/>
  <c r="AY197" i="3"/>
  <c r="AI197" i="3"/>
  <c r="S197" i="3"/>
  <c r="BM197" i="3" s="1"/>
  <c r="BH196" i="3"/>
  <c r="AR196" i="3"/>
  <c r="AB196" i="3"/>
  <c r="BC194" i="3"/>
  <c r="AM194" i="3"/>
  <c r="W194" i="3"/>
  <c r="BB188" i="3"/>
  <c r="AL188" i="3"/>
  <c r="V188" i="3"/>
  <c r="BG180" i="3"/>
  <c r="AQ180" i="3"/>
  <c r="AA180" i="3"/>
  <c r="AW175" i="3"/>
  <c r="AG175" i="3"/>
  <c r="Q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AM181" i="3" s="1"/>
  <c r="L173" i="3"/>
  <c r="L165" i="3"/>
  <c r="L157" i="3"/>
  <c r="L149" i="3"/>
  <c r="L141" i="3"/>
  <c r="L133" i="3"/>
  <c r="L125" i="3"/>
  <c r="L117" i="3"/>
  <c r="L190" i="3"/>
  <c r="L182" i="3"/>
  <c r="BB182" i="3" s="1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T136" i="3" s="1"/>
  <c r="L128" i="3"/>
  <c r="L120" i="3"/>
  <c r="N120" i="3" s="1"/>
  <c r="L112" i="3"/>
  <c r="L192" i="3"/>
  <c r="AO192" i="3" s="1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AT195" i="3" s="1"/>
  <c r="L187" i="3"/>
  <c r="AV187" i="3" s="1"/>
  <c r="L179" i="3"/>
  <c r="L171" i="3"/>
  <c r="L163" i="3"/>
  <c r="L155" i="3"/>
  <c r="L147" i="3"/>
  <c r="O147" i="3" s="1"/>
  <c r="L139" i="3"/>
  <c r="L131" i="3"/>
  <c r="P131" i="3" s="1"/>
  <c r="L123" i="3"/>
  <c r="L115" i="3"/>
  <c r="T197" i="3" l="1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BN119" i="3" s="1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J207" i="3" s="1"/>
  <c r="BI207" i="3"/>
  <c r="AS207" i="3"/>
  <c r="AC207" i="3"/>
  <c r="M207" i="3"/>
  <c r="BK207" i="3" s="1"/>
  <c r="AX207" i="3"/>
  <c r="AH207" i="3"/>
  <c r="M209" i="3"/>
  <c r="BN209" i="3" s="1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N217" i="3" s="1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N197" i="3"/>
  <c r="BB172" i="3"/>
  <c r="S180" i="3"/>
  <c r="BM180" i="3" s="1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L207" i="3" s="1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M205" i="3" s="1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BL206" i="3" s="1"/>
  <c r="AB180" i="3"/>
  <c r="AR180" i="3"/>
  <c r="BH180" i="3"/>
  <c r="AE188" i="3"/>
  <c r="AU188" i="3"/>
  <c r="X194" i="3"/>
  <c r="AV194" i="3"/>
  <c r="AC196" i="3"/>
  <c r="BI196" i="3"/>
  <c r="AV198" i="3"/>
  <c r="P200" i="3"/>
  <c r="BK200" i="3" s="1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BN211" i="3" s="1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N191" i="3" s="1"/>
  <c r="BD191" i="3"/>
  <c r="AV191" i="3"/>
  <c r="AN191" i="3"/>
  <c r="AF191" i="3"/>
  <c r="X191" i="3"/>
  <c r="AV199" i="3"/>
  <c r="AY201" i="3"/>
  <c r="T203" i="3"/>
  <c r="R205" i="3"/>
  <c r="BL122" i="3"/>
  <c r="BN200" i="3"/>
  <c r="AP192" i="3"/>
  <c r="BN183" i="3"/>
  <c r="BN207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N188" i="3"/>
  <c r="BB197" i="3"/>
  <c r="AT197" i="3"/>
  <c r="AL197" i="3"/>
  <c r="AD197" i="3"/>
  <c r="V197" i="3"/>
  <c r="N197" i="3"/>
  <c r="BJ197" i="3" s="1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BL205" i="3" s="1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BK215" i="3"/>
  <c r="O197" i="3"/>
  <c r="BL197" i="3" s="1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BK205" i="3" s="1"/>
  <c r="AC205" i="3"/>
  <c r="AS205" i="3"/>
  <c r="BI205" i="3"/>
  <c r="BN196" i="3"/>
  <c r="P197" i="3"/>
  <c r="AF197" i="3"/>
  <c r="AV197" i="3"/>
  <c r="P199" i="3"/>
  <c r="BK199" i="3" s="1"/>
  <c r="AF199" i="3"/>
  <c r="S201" i="3"/>
  <c r="AI201" i="3"/>
  <c r="P203" i="3"/>
  <c r="AF203" i="3"/>
  <c r="AV203" i="3"/>
  <c r="N205" i="3"/>
  <c r="BJ205" i="3" s="1"/>
  <c r="AD205" i="3"/>
  <c r="AT205" i="3"/>
  <c r="BN204" i="3"/>
  <c r="BN151" i="3"/>
  <c r="AN177" i="3"/>
  <c r="BD193" i="3"/>
  <c r="BN205" i="3"/>
  <c r="BN213" i="3"/>
  <c r="BN175" i="3"/>
  <c r="U182" i="3"/>
  <c r="AM187" i="3"/>
  <c r="X193" i="3"/>
  <c r="U195" i="3"/>
  <c r="BN208" i="3"/>
  <c r="BL159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BJ198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BM115" i="3" s="1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BJ117" i="3" s="1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BL125" i="3" s="1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BK125" i="3" s="1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0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BJ166" i="3" s="1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BL185" i="3" s="1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BM185" i="3" s="1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BJ134" i="3" s="1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BM155" i="3" s="1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BL128" i="3" s="1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BL174" i="3" s="1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BK157" i="3" s="1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BM169" i="3" s="1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BK136" i="3" s="1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BL133" i="3" s="1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BJ165" i="3" s="1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BK185" i="3" s="1"/>
  <c r="AS185" i="3"/>
  <c r="W187" i="3"/>
  <c r="BC187" i="3"/>
  <c r="Y192" i="3"/>
  <c r="BE192" i="3"/>
  <c r="AN193" i="3"/>
  <c r="AK195" i="3"/>
  <c r="BK202" i="3"/>
  <c r="BG193" i="3"/>
  <c r="AQ193" i="3"/>
  <c r="AA193" i="3"/>
  <c r="BL193" i="3" s="1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BJ185" i="3" s="1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BN131" i="3" s="1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BM136" i="3" s="1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BJ171" i="3" s="1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BJ177" i="3" s="1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BN158" i="3" s="1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BK195" i="3" s="1"/>
  <c r="AS195" i="3"/>
  <c r="BC193" i="3"/>
  <c r="AM193" i="3"/>
  <c r="W193" i="3"/>
  <c r="BB193" i="3"/>
  <c r="AL193" i="3"/>
  <c r="BK193" i="3" s="1"/>
  <c r="V193" i="3"/>
  <c r="BD195" i="3"/>
  <c r="AN195" i="3"/>
  <c r="X195" i="3"/>
  <c r="BC195" i="3"/>
  <c r="AM195" i="3"/>
  <c r="W195" i="3"/>
  <c r="AV192" i="3"/>
  <c r="AF192" i="3"/>
  <c r="P192" i="3"/>
  <c r="BK192" i="3" s="1"/>
  <c r="AU192" i="3"/>
  <c r="AE192" i="3"/>
  <c r="O192" i="3"/>
  <c r="W174" i="3"/>
  <c r="BJ174" i="3" s="1"/>
  <c r="BH177" i="3"/>
  <c r="BB179" i="3"/>
  <c r="BJ179" i="3" s="1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BK129" i="3" s="1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BL136" i="3" s="1"/>
  <c r="AT136" i="3"/>
  <c r="AD136" i="3"/>
  <c r="N136" i="3"/>
  <c r="BJ136" i="3" s="1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BM166" i="3" s="1"/>
  <c r="AH166" i="3"/>
  <c r="P166" i="3"/>
  <c r="BK166" i="3" s="1"/>
  <c r="BJ156" i="3"/>
  <c r="BN140" i="3"/>
  <c r="BM156" i="3"/>
  <c r="BL156" i="3"/>
  <c r="BM198" i="3"/>
  <c r="BK209" i="3"/>
  <c r="BK122" i="3"/>
  <c r="BJ175" i="3"/>
  <c r="BL175" i="3"/>
  <c r="BM175" i="3"/>
  <c r="BK218" i="3"/>
  <c r="BK164" i="3"/>
  <c r="BK167" i="3"/>
  <c r="BK175" i="3"/>
  <c r="BJ200" i="3"/>
  <c r="BK206" i="3"/>
  <c r="BN206" i="3"/>
  <c r="BM209" i="3"/>
  <c r="BJ211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N194" i="3"/>
  <c r="BL204" i="3"/>
  <c r="BJ210" i="3"/>
  <c r="BM214" i="3"/>
  <c r="BJ215" i="3"/>
  <c r="BK216" i="3"/>
  <c r="BN218" i="3"/>
  <c r="BJ140" i="3"/>
  <c r="BL210" i="3"/>
  <c r="BM211" i="3"/>
  <c r="BL211" i="3"/>
  <c r="BK212" i="3"/>
  <c r="BN212" i="3"/>
  <c r="BJ218" i="3"/>
  <c r="BN122" i="3"/>
  <c r="BJ127" i="3"/>
  <c r="BM127" i="3"/>
  <c r="BK143" i="3"/>
  <c r="BK159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196" i="3"/>
  <c r="BM208" i="3"/>
  <c r="BK217" i="3"/>
  <c r="BJ116" i="3"/>
  <c r="BK121" i="3"/>
  <c r="BJ132" i="3"/>
  <c r="BL164" i="3"/>
  <c r="BJ167" i="3"/>
  <c r="BJ151" i="3"/>
  <c r="BM151" i="3"/>
  <c r="BK191" i="3"/>
  <c r="BL217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L209" i="3"/>
  <c r="BM203" i="3"/>
  <c r="BK194" i="3"/>
  <c r="BJ202" i="3"/>
  <c r="BM202" i="3"/>
  <c r="BJ216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K124" i="3"/>
  <c r="BN124" i="3"/>
  <c r="BN136" i="3"/>
  <c r="BM140" i="3"/>
  <c r="BL140" i="3"/>
  <c r="BK156" i="3"/>
  <c r="BN156" i="3"/>
  <c r="BJ172" i="3"/>
  <c r="BL215" i="3"/>
  <c r="BK127" i="3"/>
  <c r="BL127" i="3"/>
  <c r="BN127" i="3"/>
  <c r="BJ138" i="3"/>
  <c r="BM159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N210" i="3"/>
  <c r="BJ194" i="3"/>
  <c r="BJ204" i="3"/>
  <c r="BJ209" i="3"/>
  <c r="BJ217" i="3"/>
  <c r="BK115" i="3"/>
  <c r="BM132" i="3"/>
  <c r="BM148" i="3"/>
  <c r="BL148" i="3"/>
  <c r="BJ148" i="3"/>
  <c r="BN164" i="3"/>
  <c r="BL167" i="3"/>
  <c r="BK151" i="3"/>
  <c r="BJ157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K198" i="3"/>
  <c r="BN198" i="3"/>
  <c r="BL202" i="3"/>
  <c r="BM215" i="3"/>
  <c r="BK140" i="3"/>
  <c r="BM172" i="3"/>
  <c r="BL172" i="3"/>
  <c r="BN172" i="3"/>
  <c r="BN180" i="3"/>
  <c r="BK180" i="3"/>
  <c r="BM194" i="3"/>
  <c r="BK196" i="3"/>
  <c r="BM200" i="3"/>
  <c r="BK211" i="3"/>
  <c r="BJ214" i="3"/>
  <c r="BL218" i="3"/>
  <c r="BK134" i="3"/>
  <c r="BM138" i="3"/>
  <c r="BJ150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L208" i="3"/>
  <c r="BK210" i="3"/>
  <c r="BJ181" i="3"/>
  <c r="BM188" i="3"/>
  <c r="BL116" i="3"/>
  <c r="BN116" i="3"/>
  <c r="BJ121" i="3"/>
  <c r="BK132" i="3"/>
  <c r="BN148" i="3"/>
  <c r="BK148" i="3"/>
  <c r="BL149" i="3"/>
  <c r="BJ164" i="3"/>
  <c r="BM164" i="3"/>
  <c r="BN174" i="3"/>
  <c r="BK204" i="3"/>
  <c r="BJ135" i="3"/>
  <c r="BM135" i="3"/>
  <c r="BM167" i="3"/>
  <c r="BN202" i="3"/>
  <c r="BL119" i="3"/>
  <c r="BM119" i="3"/>
  <c r="BJ119" i="3"/>
  <c r="BL151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J203" i="3"/>
  <c r="BJ188" i="3"/>
  <c r="BM204" i="3"/>
  <c r="BL214" i="3"/>
  <c r="BK163" i="3"/>
  <c r="BK172" i="3"/>
  <c r="BK177" i="3"/>
  <c r="BL200" i="3"/>
  <c r="BM217" i="3"/>
  <c r="BM218" i="3"/>
  <c r="BN118" i="3"/>
  <c r="BJ122" i="3"/>
  <c r="BM122" i="3"/>
  <c r="BK138" i="3"/>
  <c r="BL138" i="3"/>
  <c r="BN138" i="3"/>
  <c r="BM150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196" i="3"/>
  <c r="BJ208" i="3"/>
  <c r="BK181" i="3"/>
  <c r="BL188" i="3"/>
  <c r="BK214" i="3"/>
  <c r="BK116" i="3"/>
  <c r="BM128" i="3"/>
  <c r="BL132" i="3"/>
  <c r="BM137" i="3"/>
  <c r="BL187" i="3"/>
  <c r="BK135" i="3"/>
  <c r="BL135" i="3"/>
  <c r="BN135" i="3"/>
  <c r="BN214" i="3"/>
  <c r="BK119" i="3"/>
  <c r="BL157" i="3"/>
  <c r="BJ191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37" i="3" l="1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BK82" i="3" s="1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J82" i="3" l="1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BJ62" i="3" s="1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BL62" i="3" s="1"/>
  <c r="W62" i="3"/>
  <c r="AE62" i="3"/>
  <c r="AM62" i="3"/>
  <c r="AU62" i="3"/>
  <c r="BC62" i="3"/>
  <c r="S62" i="3"/>
  <c r="BM62" i="3" s="1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BL71" i="3" s="1"/>
  <c r="W71" i="3"/>
  <c r="AE71" i="3"/>
  <c r="AM71" i="3"/>
  <c r="AU71" i="3"/>
  <c r="BC71" i="3"/>
  <c r="R71" i="3"/>
  <c r="Z71" i="3"/>
  <c r="AH71" i="3"/>
  <c r="AP71" i="3"/>
  <c r="AX71" i="3"/>
  <c r="BF71" i="3"/>
  <c r="N71" i="3"/>
  <c r="BJ71" i="3" s="1"/>
  <c r="AD71" i="3"/>
  <c r="BB71" i="3"/>
  <c r="S71" i="3"/>
  <c r="BM71" i="3" s="1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BL74" i="3" s="1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BJ74" i="3" s="1"/>
  <c r="V74" i="3"/>
  <c r="AV74" i="3"/>
  <c r="BD74" i="3"/>
  <c r="AW74" i="3"/>
  <c r="S74" i="3"/>
  <c r="BM74" i="3" s="1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BJ63" i="3" s="1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BM63" i="3" s="1"/>
  <c r="AA63" i="3"/>
  <c r="AI63" i="3"/>
  <c r="AQ63" i="3"/>
  <c r="AY63" i="3"/>
  <c r="BG63" i="3"/>
  <c r="O63" i="3"/>
  <c r="BL63" i="3" s="1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J61" i="3" l="1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<sst xmlns="http://schemas.openxmlformats.org/spreadsheetml/2006/main" count="2360" uniqueCount="370">
  <si>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</si>
  <si>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</si>
  <si>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</si>
  <si>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</si>
  <si>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</si>
  <si>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</si>
  <si>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</si>
  <si>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</si>
  <si>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</si>
  <si>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</si>
  <si>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</si>
  <si>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</si>
  <si>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</si>
  <si>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</si>
  <si>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</si>
  <si>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</si>
  <si>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</si>
  <si>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</si>
  <si>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</si>
  <si>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</si>
  <si>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</si>
  <si>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</si>
  <si>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</si>
  <si>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</si>
  <si>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</si>
  <si>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</si>
  <si>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</si>
  <si>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</si>
  <si>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</si>
  <si>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</si>
  <si>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</si>
  <si>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</si>
  <si>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</si>
  <si>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</si>
  <si>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</si>
  <si>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</si>
  <si>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</si>
  <si>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</si>
  <si>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</si>
  <si>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</si>
  <si>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</si>
  <si>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</si>
  <si>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</si>
  <si>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</si>
  <si>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</si>
  <si>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</si>
  <si>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</si>
  <si>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</si>
  <si>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</si>
  <si>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</si>
  <si>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</si>
  <si>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</si>
  <si>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</si>
  <si>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</si>
  <si>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</si>
  <si>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</si>
  <si>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</si>
  <si>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</si>
  <si>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</si>
  <si>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</si>
  <si>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</si>
  <si>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</si>
  <si>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</si>
  <si>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</si>
  <si>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</si>
  <si>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</si>
  <si>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</si>
  <si>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</si>
  <si>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</si>
  <si>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</si>
  <si>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</si>
  <si>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</si>
  <si>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</si>
  <si>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</si>
  <si>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</si>
  <si>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</si>
  <si>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</si>
  <si>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</si>
  <si>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</si>
  <si>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</si>
  <si>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</si>
  <si>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</si>
  <si>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</si>
  <si>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</si>
  <si>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</si>
  <si>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</si>
  <si>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</si>
  <si>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</si>
  <si>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</si>
  <si>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</si>
  <si>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</si>
  <si>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</si>
  <si>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</si>
  <si>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</si>
  <si>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</si>
  <si>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</si>
  <si>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</si>
  <si>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</si>
  <si>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</si>
  <si>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</si>
  <si>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</si>
  <si>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</si>
  <si>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</si>
  <si>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</si>
  <si>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</si>
  <si>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</si>
  <si>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</si>
  <si>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</si>
  <si>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</si>
  <si>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</si>
  <si>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</si>
  <si>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</si>
  <si>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</si>
  <si>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</si>
  <si>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</si>
  <si>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</si>
  <si>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</si>
  <si>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</si>
  <si>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</si>
  <si>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</si>
  <si>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</si>
  <si>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</si>
  <si>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</si>
  <si>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</si>
  <si>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</si>
  <si>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</si>
  <si>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</si>
  <si>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</si>
  <si>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</si>
  <si>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</si>
  <si>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</si>
  <si>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</si>
  <si>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</si>
  <si>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</si>
  <si>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</si>
  <si>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</si>
  <si>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</si>
  <si>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</si>
  <si>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</si>
  <si>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</si>
  <si>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</si>
  <si>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</si>
  <si>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</si>
  <si>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</si>
  <si>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</si>
  <si>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</si>
  <si>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</si>
  <si>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</si>
  <si>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</si>
  <si>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</si>
  <si>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Horsens</t>
  </si>
  <si>
    <t>Lyngby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</si>
  <si>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</si>
  <si>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</si>
  <si>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</si>
  <si>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</si>
  <si>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</si>
  <si>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</si>
  <si>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</si>
  <si>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</si>
  <si>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</si>
  <si>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</si>
  <si>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</si>
  <si>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</si>
  <si>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</si>
  <si>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</si>
  <si>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</si>
  <si>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</si>
  <si>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</si>
  <si>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</si>
  <si>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</si>
  <si>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</si>
  <si>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</si>
  <si>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</si>
  <si>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</si>
  <si>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</si>
  <si>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</si>
  <si>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</si>
  <si>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</si>
  <si>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</si>
  <si>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</si>
  <si>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</si>
  <si>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</si>
  <si>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</si>
  <si>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</si>
  <si>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</si>
  <si>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</si>
  <si>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</si>
  <si>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</si>
  <si>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</si>
  <si>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</si>
  <si>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</si>
  <si>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</si>
  <si>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</si>
  <si>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</si>
  <si>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</si>
  <si>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</si>
  <si>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</si>
  <si>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</si>
  <si>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</si>
  <si>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</si>
  <si>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</si>
  <si>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</si>
  <si>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</si>
  <si>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</si>
  <si>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</si>
  <si>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</si>
  <si>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</si>
  <si>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</si>
  <si>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</si>
  <si>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</si>
  <si>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</si>
  <si>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</si>
  <si>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</si>
  <si>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</si>
  <si>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</si>
  <si>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</si>
  <si>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</si>
  <si>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</si>
  <si>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</si>
  <si>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</si>
  <si>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</si>
  <si>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</si>
  <si>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</si>
  <si>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</si>
  <si>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</si>
  <si>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</si>
  <si>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</si>
  <si>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</si>
  <si>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</si>
  <si>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</si>
  <si>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</si>
  <si>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</si>
  <si>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</si>
  <si>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</si>
  <si>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</si>
  <si>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</si>
  <si>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</si>
  <si>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</si>
  <si>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</si>
  <si>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</si>
  <si>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Podbeskidzie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</si>
  <si>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</si>
  <si>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</si>
  <si>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</si>
  <si>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</si>
  <si>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</si>
  <si>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</si>
  <si>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</si>
  <si>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</si>
  <si>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</si>
  <si>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Astra</t>
  </si>
  <si>
    <t>Calarasi</t>
  </si>
  <si>
    <t>CFR Cluj</t>
  </si>
  <si>
    <t>Chindia Targoviste</t>
  </si>
  <si>
    <t>Din. Bucuresti</t>
  </si>
  <si>
    <t>FC Arges</t>
  </si>
  <si>
    <t>FC Botosani</t>
  </si>
  <si>
    <t>FC Hermannstadt</t>
  </si>
  <si>
    <t>FC Steaua Bucuresti</t>
  </si>
  <si>
    <t>FC Voluntari</t>
  </si>
  <si>
    <t>FCSB</t>
  </si>
  <si>
    <t>Gaz Metan Medias</t>
  </si>
  <si>
    <t>Mioveni</t>
  </si>
  <si>
    <t>Poli Iasi</t>
  </si>
  <si>
    <t>Sepsi Sf. Gheorghe</t>
  </si>
  <si>
    <t>U Craiova</t>
  </si>
  <si>
    <t>Univ. Craiova</t>
  </si>
  <si>
    <t>UTA Arad</t>
  </si>
  <si>
    <t>Viitorul Constanta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</si>
  <si>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</si>
  <si>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</si>
  <si>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</si>
  <si>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</si>
  <si>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</si>
  <si>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</si>
  <si>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</si>
  <si>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</si>
  <si>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R. Volgograd</t>
  </si>
  <si>
    <t>Rubin Kazan</t>
  </si>
  <si>
    <t>Sochi</t>
  </si>
  <si>
    <t>Spartak Moscow</t>
  </si>
  <si>
    <t>Tambov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</si>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</sst>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zoomScale="80" zoomScaleNormal="80" workbookViewId="0">
      <selection activeCell="C19" sqref="C19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350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350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350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350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350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350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350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350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350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350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350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350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350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350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350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350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350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350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350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350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350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350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350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350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350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350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362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362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362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362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362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362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362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362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362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362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362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362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362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351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351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351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351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351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351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351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351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351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351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351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351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351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351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351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351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351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351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351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351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352</v>
      </c>
      <c r="B61" t="s">
        <v>130</v>
      </c>
      <c r="C61">
        <v>1.34</v>
      </c>
      <c r="D61">
        <v>1.0448</v>
      </c>
      <c r="E61">
        <v>0.46510000000000001</v>
      </c>
    </row>
    <row r="62" spans="1:5" x14ac:dyDescent="0.25">
      <c r="A62" t="s">
        <v>352</v>
      </c>
      <c r="B62" t="s">
        <v>131</v>
      </c>
      <c r="C62">
        <v>1.34</v>
      </c>
      <c r="D62">
        <v>0.53300000000000003</v>
      </c>
      <c r="E62">
        <v>0.88590000000000002</v>
      </c>
    </row>
    <row r="63" spans="1:5" x14ac:dyDescent="0.25">
      <c r="A63" t="s">
        <v>352</v>
      </c>
      <c r="B63" t="s">
        <v>132</v>
      </c>
      <c r="C63">
        <v>1.34</v>
      </c>
      <c r="D63">
        <v>0.995</v>
      </c>
      <c r="E63">
        <v>0.12920000000000001</v>
      </c>
    </row>
    <row r="64" spans="1:5" x14ac:dyDescent="0.25">
      <c r="A64" t="s">
        <v>352</v>
      </c>
      <c r="B64" t="s">
        <v>133</v>
      </c>
      <c r="C64">
        <v>1.34</v>
      </c>
      <c r="D64">
        <v>1.1727000000000001</v>
      </c>
      <c r="E64">
        <v>1.5504</v>
      </c>
    </row>
    <row r="65" spans="1:5" x14ac:dyDescent="0.25">
      <c r="A65" t="s">
        <v>352</v>
      </c>
      <c r="B65" t="s">
        <v>134</v>
      </c>
      <c r="C65">
        <v>1.34</v>
      </c>
      <c r="D65">
        <v>0.53300000000000003</v>
      </c>
      <c r="E65">
        <v>1.5504</v>
      </c>
    </row>
    <row r="66" spans="1:5" x14ac:dyDescent="0.25">
      <c r="A66" t="s">
        <v>352</v>
      </c>
      <c r="B66" t="s">
        <v>135</v>
      </c>
      <c r="C66">
        <v>1.34</v>
      </c>
      <c r="D66">
        <v>1.4924999999999999</v>
      </c>
      <c r="E66">
        <v>1.5504</v>
      </c>
    </row>
    <row r="67" spans="1:5" x14ac:dyDescent="0.25">
      <c r="A67" t="s">
        <v>352</v>
      </c>
      <c r="B67" t="s">
        <v>136</v>
      </c>
      <c r="C67">
        <v>1.34</v>
      </c>
      <c r="D67">
        <v>1.99</v>
      </c>
      <c r="E67">
        <v>0.7752</v>
      </c>
    </row>
    <row r="68" spans="1:5" x14ac:dyDescent="0.25">
      <c r="A68" t="s">
        <v>352</v>
      </c>
      <c r="B68" t="s">
        <v>137</v>
      </c>
      <c r="C68">
        <v>1.34</v>
      </c>
      <c r="D68">
        <v>0.87060000000000004</v>
      </c>
      <c r="E68">
        <v>0.51680000000000004</v>
      </c>
    </row>
    <row r="69" spans="1:5" x14ac:dyDescent="0.25">
      <c r="A69" t="s">
        <v>352</v>
      </c>
      <c r="B69" t="s">
        <v>138</v>
      </c>
      <c r="C69">
        <v>1.34</v>
      </c>
      <c r="D69">
        <v>0.995</v>
      </c>
      <c r="E69">
        <v>0.64600000000000002</v>
      </c>
    </row>
    <row r="70" spans="1:5" x14ac:dyDescent="0.25">
      <c r="A70" t="s">
        <v>352</v>
      </c>
      <c r="B70" t="s">
        <v>139</v>
      </c>
      <c r="C70">
        <v>1.34</v>
      </c>
      <c r="D70">
        <v>0.4264</v>
      </c>
      <c r="E70">
        <v>1.9934000000000001</v>
      </c>
    </row>
    <row r="71" spans="1:5" x14ac:dyDescent="0.25">
      <c r="A71" t="s">
        <v>352</v>
      </c>
      <c r="B71" t="s">
        <v>140</v>
      </c>
      <c r="C71">
        <v>1.34</v>
      </c>
      <c r="D71">
        <v>1.4924999999999999</v>
      </c>
      <c r="E71">
        <v>0.3876</v>
      </c>
    </row>
    <row r="72" spans="1:5" x14ac:dyDescent="0.25">
      <c r="A72" t="s">
        <v>352</v>
      </c>
      <c r="B72" t="s">
        <v>141</v>
      </c>
      <c r="C72">
        <v>1.34</v>
      </c>
      <c r="D72">
        <v>1.3682000000000001</v>
      </c>
      <c r="E72">
        <v>0.12920000000000001</v>
      </c>
    </row>
    <row r="73" spans="1:5" x14ac:dyDescent="0.25">
      <c r="A73" t="s">
        <v>352</v>
      </c>
      <c r="B73" t="s">
        <v>142</v>
      </c>
      <c r="C73">
        <v>1.34</v>
      </c>
      <c r="D73">
        <v>0.87060000000000004</v>
      </c>
      <c r="E73">
        <v>0.7752</v>
      </c>
    </row>
    <row r="74" spans="1:5" x14ac:dyDescent="0.25">
      <c r="A74" t="s">
        <v>352</v>
      </c>
      <c r="B74" t="s">
        <v>143</v>
      </c>
      <c r="C74">
        <v>1.34</v>
      </c>
      <c r="D74">
        <v>0.74629999999999996</v>
      </c>
      <c r="E74">
        <v>0.64600000000000002</v>
      </c>
    </row>
    <row r="75" spans="1:5" x14ac:dyDescent="0.25">
      <c r="A75" t="s">
        <v>352</v>
      </c>
      <c r="B75" t="s">
        <v>144</v>
      </c>
      <c r="C75">
        <v>1.34</v>
      </c>
      <c r="D75">
        <v>0.95950000000000002</v>
      </c>
      <c r="E75">
        <v>2.1040999999999999</v>
      </c>
    </row>
    <row r="76" spans="1:5" x14ac:dyDescent="0.25">
      <c r="A76" t="s">
        <v>352</v>
      </c>
      <c r="B76" t="s">
        <v>145</v>
      </c>
      <c r="C76">
        <v>1.34</v>
      </c>
      <c r="D76">
        <v>0.59699999999999998</v>
      </c>
      <c r="E76">
        <v>1.2403</v>
      </c>
    </row>
    <row r="77" spans="1:5" x14ac:dyDescent="0.25">
      <c r="A77" t="s">
        <v>353</v>
      </c>
      <c r="B77" t="s">
        <v>146</v>
      </c>
      <c r="C77">
        <v>1.5907</v>
      </c>
      <c r="D77">
        <v>0.98229999999999995</v>
      </c>
      <c r="E77">
        <v>1.0133000000000001</v>
      </c>
    </row>
    <row r="78" spans="1:5" x14ac:dyDescent="0.25">
      <c r="A78" t="s">
        <v>353</v>
      </c>
      <c r="B78" t="s">
        <v>147</v>
      </c>
      <c r="C78">
        <v>1.5907</v>
      </c>
      <c r="D78">
        <v>1.1464000000000001</v>
      </c>
      <c r="E78">
        <v>0.9083</v>
      </c>
    </row>
    <row r="79" spans="1:5" x14ac:dyDescent="0.25">
      <c r="A79" t="s">
        <v>353</v>
      </c>
      <c r="B79" t="s">
        <v>148</v>
      </c>
      <c r="C79">
        <v>1.5907</v>
      </c>
      <c r="D79">
        <v>1.2573000000000001</v>
      </c>
      <c r="E79">
        <v>0.91679999999999995</v>
      </c>
    </row>
    <row r="80" spans="1:5" x14ac:dyDescent="0.25">
      <c r="A80" t="s">
        <v>353</v>
      </c>
      <c r="B80" t="s">
        <v>149</v>
      </c>
      <c r="C80">
        <v>1.5907</v>
      </c>
      <c r="D80">
        <v>1.3359000000000001</v>
      </c>
      <c r="E80">
        <v>1.2062999999999999</v>
      </c>
    </row>
    <row r="81" spans="1:5" x14ac:dyDescent="0.25">
      <c r="A81" t="s">
        <v>353</v>
      </c>
      <c r="B81" t="s">
        <v>150</v>
      </c>
      <c r="C81">
        <v>1.5907</v>
      </c>
      <c r="D81">
        <v>0.70720000000000005</v>
      </c>
      <c r="E81">
        <v>1.351</v>
      </c>
    </row>
    <row r="82" spans="1:5" x14ac:dyDescent="0.25">
      <c r="A82" t="s">
        <v>353</v>
      </c>
      <c r="B82" t="s">
        <v>151</v>
      </c>
      <c r="C82">
        <v>1.5907</v>
      </c>
      <c r="D82">
        <v>0.55010000000000003</v>
      </c>
      <c r="E82">
        <v>1.3993</v>
      </c>
    </row>
    <row r="83" spans="1:5" x14ac:dyDescent="0.25">
      <c r="A83" t="s">
        <v>353</v>
      </c>
      <c r="B83" t="s">
        <v>152</v>
      </c>
      <c r="C83">
        <v>1.5907</v>
      </c>
      <c r="D83">
        <v>1.2966</v>
      </c>
      <c r="E83">
        <v>0.33779999999999999</v>
      </c>
    </row>
    <row r="84" spans="1:5" x14ac:dyDescent="0.25">
      <c r="A84" t="s">
        <v>353</v>
      </c>
      <c r="B84" t="s">
        <v>153</v>
      </c>
      <c r="C84">
        <v>1.5907</v>
      </c>
      <c r="D84">
        <v>1.1001000000000001</v>
      </c>
      <c r="E84">
        <v>1.0133000000000001</v>
      </c>
    </row>
    <row r="85" spans="1:5" x14ac:dyDescent="0.25">
      <c r="A85" t="s">
        <v>353</v>
      </c>
      <c r="B85" t="s">
        <v>154</v>
      </c>
      <c r="C85">
        <v>1.5907</v>
      </c>
      <c r="D85">
        <v>0.74650000000000005</v>
      </c>
      <c r="E85">
        <v>0.67549999999999999</v>
      </c>
    </row>
    <row r="86" spans="1:5" x14ac:dyDescent="0.25">
      <c r="A86" t="s">
        <v>353</v>
      </c>
      <c r="B86" t="s">
        <v>155</v>
      </c>
      <c r="C86">
        <v>1.5907</v>
      </c>
      <c r="D86">
        <v>1.0216000000000001</v>
      </c>
      <c r="E86">
        <v>1.1097999999999999</v>
      </c>
    </row>
    <row r="87" spans="1:5" x14ac:dyDescent="0.25">
      <c r="A87" t="s">
        <v>353</v>
      </c>
      <c r="B87" t="s">
        <v>156</v>
      </c>
      <c r="C87">
        <v>1.5907</v>
      </c>
      <c r="D87">
        <v>0.86439999999999995</v>
      </c>
      <c r="E87">
        <v>0.96499999999999997</v>
      </c>
    </row>
    <row r="88" spans="1:5" x14ac:dyDescent="0.25">
      <c r="A88" t="s">
        <v>353</v>
      </c>
      <c r="B88" t="s">
        <v>157</v>
      </c>
      <c r="C88">
        <v>1.5907</v>
      </c>
      <c r="D88">
        <v>0.98229999999999995</v>
      </c>
      <c r="E88">
        <v>1.1097999999999999</v>
      </c>
    </row>
    <row r="89" spans="1:5" x14ac:dyDescent="0.25">
      <c r="A89" t="s">
        <v>363</v>
      </c>
      <c r="B89" t="s">
        <v>158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363</v>
      </c>
      <c r="B90" t="s">
        <v>159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363</v>
      </c>
      <c r="B91" t="s">
        <v>160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363</v>
      </c>
      <c r="B92" t="s">
        <v>161</v>
      </c>
      <c r="C92">
        <v>1.1839</v>
      </c>
      <c r="D92">
        <v>1.81</v>
      </c>
      <c r="E92">
        <v>0.50729999999999997</v>
      </c>
    </row>
    <row r="93" spans="1:5" x14ac:dyDescent="0.25">
      <c r="A93" t="s">
        <v>363</v>
      </c>
      <c r="B93" t="s">
        <v>162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363</v>
      </c>
      <c r="B94" t="s">
        <v>163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363</v>
      </c>
      <c r="B95" t="s">
        <v>164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363</v>
      </c>
      <c r="B96" t="s">
        <v>165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363</v>
      </c>
      <c r="B97" t="s">
        <v>166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363</v>
      </c>
      <c r="B98" t="s">
        <v>167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363</v>
      </c>
      <c r="B99" t="s">
        <v>168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363</v>
      </c>
      <c r="B100" t="s">
        <v>169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354</v>
      </c>
      <c r="B101" t="s">
        <v>170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354</v>
      </c>
      <c r="B102" t="s">
        <v>171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354</v>
      </c>
      <c r="B103" t="s">
        <v>172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354</v>
      </c>
      <c r="B104" t="s">
        <v>173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354</v>
      </c>
      <c r="B105" t="s">
        <v>174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354</v>
      </c>
      <c r="B106" t="s">
        <v>175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354</v>
      </c>
      <c r="B107" t="s">
        <v>176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354</v>
      </c>
      <c r="B108" t="s">
        <v>177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354</v>
      </c>
      <c r="B109" t="s">
        <v>178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354</v>
      </c>
      <c r="B110" t="s">
        <v>179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355</v>
      </c>
      <c r="B111" t="s">
        <v>180</v>
      </c>
      <c r="C111">
        <v>1.2982</v>
      </c>
      <c r="D111">
        <v>0.84030000000000005</v>
      </c>
      <c r="E111">
        <v>0.99490000000000001</v>
      </c>
    </row>
    <row r="112" spans="1:5" x14ac:dyDescent="0.25">
      <c r="A112" t="s">
        <v>355</v>
      </c>
      <c r="B112" t="s">
        <v>181</v>
      </c>
      <c r="C112">
        <v>1.2982</v>
      </c>
      <c r="D112">
        <v>1.0270999999999999</v>
      </c>
      <c r="E112">
        <v>0.91200000000000003</v>
      </c>
    </row>
    <row r="113" spans="1:5" x14ac:dyDescent="0.25">
      <c r="A113" t="s">
        <v>355</v>
      </c>
      <c r="B113" t="s">
        <v>182</v>
      </c>
      <c r="C113">
        <v>1.2982</v>
      </c>
      <c r="D113">
        <v>1.3305</v>
      </c>
      <c r="E113">
        <v>1.4923999999999999</v>
      </c>
    </row>
    <row r="114" spans="1:5" x14ac:dyDescent="0.25">
      <c r="A114" t="s">
        <v>355</v>
      </c>
      <c r="B114" t="s">
        <v>183</v>
      </c>
      <c r="C114">
        <v>1.2982</v>
      </c>
      <c r="D114">
        <v>0.70030000000000003</v>
      </c>
      <c r="E114">
        <v>1.2436</v>
      </c>
    </row>
    <row r="115" spans="1:5" x14ac:dyDescent="0.25">
      <c r="A115" t="s">
        <v>355</v>
      </c>
      <c r="B115" t="s">
        <v>184</v>
      </c>
      <c r="C115">
        <v>1.2982</v>
      </c>
      <c r="D115">
        <v>1.4005000000000001</v>
      </c>
      <c r="E115">
        <v>1.1607000000000001</v>
      </c>
    </row>
    <row r="116" spans="1:5" x14ac:dyDescent="0.25">
      <c r="A116" t="s">
        <v>355</v>
      </c>
      <c r="B116" t="s">
        <v>185</v>
      </c>
      <c r="C116">
        <v>1.2982</v>
      </c>
      <c r="D116">
        <v>1.5406</v>
      </c>
      <c r="E116">
        <v>0.99490000000000001</v>
      </c>
    </row>
    <row r="117" spans="1:5" x14ac:dyDescent="0.25">
      <c r="A117" t="s">
        <v>355</v>
      </c>
      <c r="B117" t="s">
        <v>186</v>
      </c>
      <c r="C117">
        <v>1.2982</v>
      </c>
      <c r="D117">
        <v>0.98040000000000005</v>
      </c>
      <c r="E117">
        <v>1.4923999999999999</v>
      </c>
    </row>
    <row r="118" spans="1:5" x14ac:dyDescent="0.25">
      <c r="A118" t="s">
        <v>355</v>
      </c>
      <c r="B118" t="s">
        <v>187</v>
      </c>
      <c r="C118">
        <v>1.2982</v>
      </c>
      <c r="D118">
        <v>1.5998000000000001</v>
      </c>
      <c r="E118">
        <v>0.70150000000000001</v>
      </c>
    </row>
    <row r="119" spans="1:5" x14ac:dyDescent="0.25">
      <c r="A119" t="s">
        <v>355</v>
      </c>
      <c r="B119" t="s">
        <v>188</v>
      </c>
      <c r="C119">
        <v>1.2982</v>
      </c>
      <c r="D119">
        <v>0.69330000000000003</v>
      </c>
      <c r="E119">
        <v>0.82079999999999997</v>
      </c>
    </row>
    <row r="120" spans="1:5" x14ac:dyDescent="0.25">
      <c r="A120" t="s">
        <v>355</v>
      </c>
      <c r="B120" t="s">
        <v>189</v>
      </c>
      <c r="C120">
        <v>1.2982</v>
      </c>
      <c r="D120">
        <v>0.51349999999999996</v>
      </c>
      <c r="E120">
        <v>1.0640000000000001</v>
      </c>
    </row>
    <row r="121" spans="1:5" x14ac:dyDescent="0.25">
      <c r="A121" t="s">
        <v>355</v>
      </c>
      <c r="B121" t="s">
        <v>190</v>
      </c>
      <c r="C121">
        <v>1.2982</v>
      </c>
      <c r="D121">
        <v>1.4763999999999999</v>
      </c>
      <c r="E121">
        <v>0.45600000000000002</v>
      </c>
    </row>
    <row r="122" spans="1:5" x14ac:dyDescent="0.25">
      <c r="A122" t="s">
        <v>355</v>
      </c>
      <c r="B122" t="s">
        <v>191</v>
      </c>
      <c r="C122">
        <v>1.2982</v>
      </c>
      <c r="D122">
        <v>0.63019999999999998</v>
      </c>
      <c r="E122">
        <v>0.82909999999999995</v>
      </c>
    </row>
    <row r="123" spans="1:5" x14ac:dyDescent="0.25">
      <c r="A123" t="s">
        <v>355</v>
      </c>
      <c r="B123" t="s">
        <v>192</v>
      </c>
      <c r="C123">
        <v>1.2982</v>
      </c>
      <c r="D123">
        <v>0.70030000000000003</v>
      </c>
      <c r="E123">
        <v>1.3265</v>
      </c>
    </row>
    <row r="124" spans="1:5" x14ac:dyDescent="0.25">
      <c r="A124" t="s">
        <v>355</v>
      </c>
      <c r="B124" t="s">
        <v>193</v>
      </c>
      <c r="C124">
        <v>1.2982</v>
      </c>
      <c r="D124">
        <v>0.57769999999999999</v>
      </c>
      <c r="E124">
        <v>0.76</v>
      </c>
    </row>
    <row r="125" spans="1:5" x14ac:dyDescent="0.25">
      <c r="A125" t="s">
        <v>355</v>
      </c>
      <c r="B125" t="s">
        <v>194</v>
      </c>
      <c r="C125">
        <v>1.2982</v>
      </c>
      <c r="D125">
        <v>0.70609999999999995</v>
      </c>
      <c r="E125">
        <v>0.98799999999999999</v>
      </c>
    </row>
    <row r="126" spans="1:5" x14ac:dyDescent="0.25">
      <c r="A126" t="s">
        <v>355</v>
      </c>
      <c r="B126" t="s">
        <v>195</v>
      </c>
      <c r="C126">
        <v>1.2982</v>
      </c>
      <c r="D126">
        <v>1.0912999999999999</v>
      </c>
      <c r="E126">
        <v>0.91200000000000003</v>
      </c>
    </row>
    <row r="127" spans="1:5" x14ac:dyDescent="0.25">
      <c r="A127" t="s">
        <v>355</v>
      </c>
      <c r="B127" t="s">
        <v>196</v>
      </c>
      <c r="C127">
        <v>1.2982</v>
      </c>
      <c r="D127">
        <v>0.56020000000000003</v>
      </c>
      <c r="E127">
        <v>1.2436</v>
      </c>
    </row>
    <row r="128" spans="1:5" x14ac:dyDescent="0.25">
      <c r="A128" t="s">
        <v>355</v>
      </c>
      <c r="B128" t="s">
        <v>197</v>
      </c>
      <c r="C128">
        <v>1.2982</v>
      </c>
      <c r="D128">
        <v>1.2605</v>
      </c>
      <c r="E128">
        <v>0.6633</v>
      </c>
    </row>
    <row r="129" spans="1:5" x14ac:dyDescent="0.25">
      <c r="A129" t="s">
        <v>355</v>
      </c>
      <c r="B129" t="s">
        <v>198</v>
      </c>
      <c r="C129">
        <v>1.2982</v>
      </c>
      <c r="D129">
        <v>1.6106</v>
      </c>
      <c r="E129">
        <v>0.4975</v>
      </c>
    </row>
    <row r="130" spans="1:5" x14ac:dyDescent="0.25">
      <c r="A130" t="s">
        <v>355</v>
      </c>
      <c r="B130" t="s">
        <v>199</v>
      </c>
      <c r="C130">
        <v>1.2982</v>
      </c>
      <c r="D130">
        <v>0.70609999999999995</v>
      </c>
      <c r="E130">
        <v>1.52</v>
      </c>
    </row>
    <row r="131" spans="1:5" x14ac:dyDescent="0.25">
      <c r="A131" t="s">
        <v>356</v>
      </c>
      <c r="B131" t="s">
        <v>200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356</v>
      </c>
      <c r="B132" t="s">
        <v>201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356</v>
      </c>
      <c r="B133" t="s">
        <v>202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356</v>
      </c>
      <c r="B134" t="s">
        <v>203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356</v>
      </c>
      <c r="B135" t="s">
        <v>204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356</v>
      </c>
      <c r="B136" t="s">
        <v>205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356</v>
      </c>
      <c r="B137" t="s">
        <v>206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356</v>
      </c>
      <c r="B138" t="s">
        <v>207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356</v>
      </c>
      <c r="B139" t="s">
        <v>208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356</v>
      </c>
      <c r="B140" t="s">
        <v>209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356</v>
      </c>
      <c r="B141" t="s">
        <v>210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356</v>
      </c>
      <c r="B142" t="s">
        <v>211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356</v>
      </c>
      <c r="B143" t="s">
        <v>212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356</v>
      </c>
      <c r="B144" t="s">
        <v>213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356</v>
      </c>
      <c r="B145" t="s">
        <v>214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356</v>
      </c>
      <c r="B146" t="s">
        <v>215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356</v>
      </c>
      <c r="B147" t="s">
        <v>216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356</v>
      </c>
      <c r="B148" t="s">
        <v>217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357</v>
      </c>
      <c r="B149" t="s">
        <v>218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357</v>
      </c>
      <c r="B150" t="s">
        <v>219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357</v>
      </c>
      <c r="B151" t="s">
        <v>220</v>
      </c>
      <c r="C151">
        <v>1.8142</v>
      </c>
      <c r="D151">
        <v>1.2599</v>
      </c>
      <c r="E151">
        <v>0.4783</v>
      </c>
    </row>
    <row r="152" spans="1:5" x14ac:dyDescent="0.25">
      <c r="A152" t="s">
        <v>357</v>
      </c>
      <c r="B152" t="s">
        <v>221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357</v>
      </c>
      <c r="B153" t="s">
        <v>222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357</v>
      </c>
      <c r="B154" t="s">
        <v>223</v>
      </c>
      <c r="C154">
        <v>1.8142</v>
      </c>
      <c r="D154">
        <v>0.7087</v>
      </c>
      <c r="E154">
        <v>1.0762</v>
      </c>
    </row>
    <row r="155" spans="1:5" x14ac:dyDescent="0.25">
      <c r="A155" t="s">
        <v>357</v>
      </c>
      <c r="B155" t="s">
        <v>224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357</v>
      </c>
      <c r="B156" t="s">
        <v>225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357</v>
      </c>
      <c r="B157" t="s">
        <v>226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357</v>
      </c>
      <c r="B158" t="s">
        <v>227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357</v>
      </c>
      <c r="B159" t="s">
        <v>228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357</v>
      </c>
      <c r="B160" t="s">
        <v>229</v>
      </c>
      <c r="C160">
        <v>1.8142</v>
      </c>
      <c r="D160">
        <v>0.7087</v>
      </c>
      <c r="E160">
        <v>1.5545</v>
      </c>
    </row>
    <row r="161" spans="1:5" x14ac:dyDescent="0.25">
      <c r="A161" t="s">
        <v>357</v>
      </c>
      <c r="B161" t="s">
        <v>230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357</v>
      </c>
      <c r="B162" t="s">
        <v>231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357</v>
      </c>
      <c r="B163" t="s">
        <v>232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357</v>
      </c>
      <c r="B164" t="s">
        <v>233</v>
      </c>
      <c r="C164">
        <v>1.8142</v>
      </c>
      <c r="D164">
        <v>1.2599</v>
      </c>
      <c r="E164">
        <v>1.1958</v>
      </c>
    </row>
    <row r="165" spans="1:5" x14ac:dyDescent="0.25">
      <c r="A165" t="s">
        <v>358</v>
      </c>
      <c r="B165" t="s">
        <v>234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358</v>
      </c>
      <c r="B166" t="s">
        <v>235</v>
      </c>
      <c r="C166">
        <v>1.3042</v>
      </c>
      <c r="D166">
        <v>1.1246</v>
      </c>
      <c r="E166">
        <v>1.1594</v>
      </c>
    </row>
    <row r="167" spans="1:5" x14ac:dyDescent="0.25">
      <c r="A167" t="s">
        <v>358</v>
      </c>
      <c r="B167" t="s">
        <v>236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358</v>
      </c>
      <c r="B168" t="s">
        <v>237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358</v>
      </c>
      <c r="B169" t="s">
        <v>238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358</v>
      </c>
      <c r="B170" t="s">
        <v>239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358</v>
      </c>
      <c r="B171" t="s">
        <v>240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358</v>
      </c>
      <c r="B172" t="s">
        <v>241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358</v>
      </c>
      <c r="B173" t="s">
        <v>242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358</v>
      </c>
      <c r="B174" t="s">
        <v>243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358</v>
      </c>
      <c r="B175" t="s">
        <v>244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358</v>
      </c>
      <c r="B176" t="s">
        <v>245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358</v>
      </c>
      <c r="B177" t="s">
        <v>246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358</v>
      </c>
      <c r="B178" t="s">
        <v>247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358</v>
      </c>
      <c r="B179" t="s">
        <v>248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358</v>
      </c>
      <c r="B180" t="s">
        <v>249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359</v>
      </c>
      <c r="B181" t="s">
        <v>250</v>
      </c>
      <c r="C181">
        <v>1.1584000000000001</v>
      </c>
      <c r="D181">
        <v>0.86329999999999996</v>
      </c>
      <c r="E181">
        <v>0.88160000000000005</v>
      </c>
    </row>
    <row r="182" spans="1:5" x14ac:dyDescent="0.25">
      <c r="A182" t="s">
        <v>359</v>
      </c>
      <c r="B182" t="s">
        <v>251</v>
      </c>
      <c r="C182">
        <v>1.1584000000000001</v>
      </c>
      <c r="D182">
        <v>0.86329999999999996</v>
      </c>
      <c r="E182">
        <v>1.2063999999999999</v>
      </c>
    </row>
    <row r="183" spans="1:5" x14ac:dyDescent="0.25">
      <c r="A183" t="s">
        <v>359</v>
      </c>
      <c r="B183" t="s">
        <v>252</v>
      </c>
      <c r="C183">
        <v>1.1584000000000001</v>
      </c>
      <c r="D183">
        <v>0.86329999999999996</v>
      </c>
      <c r="E183">
        <v>1.8560000000000001</v>
      </c>
    </row>
    <row r="184" spans="1:5" x14ac:dyDescent="0.25">
      <c r="A184" t="s">
        <v>359</v>
      </c>
      <c r="B184" t="s">
        <v>253</v>
      </c>
      <c r="C184">
        <v>1.1584000000000001</v>
      </c>
      <c r="D184">
        <v>1.2948999999999999</v>
      </c>
      <c r="E184">
        <v>0.46400000000000002</v>
      </c>
    </row>
    <row r="185" spans="1:5" x14ac:dyDescent="0.25">
      <c r="A185" t="s">
        <v>359</v>
      </c>
      <c r="B185" t="s">
        <v>254</v>
      </c>
      <c r="C185">
        <v>1.1584000000000001</v>
      </c>
      <c r="D185">
        <v>0.90439999999999998</v>
      </c>
      <c r="E185">
        <v>1.0606</v>
      </c>
    </row>
    <row r="186" spans="1:5" x14ac:dyDescent="0.25">
      <c r="A186" t="s">
        <v>359</v>
      </c>
      <c r="B186" t="s">
        <v>255</v>
      </c>
      <c r="C186">
        <v>1.1584000000000001</v>
      </c>
      <c r="D186">
        <v>0.81779999999999997</v>
      </c>
      <c r="E186">
        <v>1.0745</v>
      </c>
    </row>
    <row r="187" spans="1:5" x14ac:dyDescent="0.25">
      <c r="A187" t="s">
        <v>359</v>
      </c>
      <c r="B187" t="s">
        <v>256</v>
      </c>
      <c r="C187">
        <v>1.1584000000000001</v>
      </c>
      <c r="D187">
        <v>1.1222000000000001</v>
      </c>
      <c r="E187">
        <v>0.97440000000000004</v>
      </c>
    </row>
    <row r="188" spans="1:5" x14ac:dyDescent="0.25">
      <c r="A188" t="s">
        <v>359</v>
      </c>
      <c r="B188" t="s">
        <v>257</v>
      </c>
      <c r="C188">
        <v>1.1584000000000001</v>
      </c>
      <c r="D188">
        <v>1.0790999999999999</v>
      </c>
      <c r="E188">
        <v>0.97440000000000004</v>
      </c>
    </row>
    <row r="189" spans="1:5" x14ac:dyDescent="0.25">
      <c r="A189" t="s">
        <v>359</v>
      </c>
      <c r="B189" t="s">
        <v>258</v>
      </c>
      <c r="C189">
        <v>1.1584000000000001</v>
      </c>
      <c r="D189">
        <v>0.90639999999999998</v>
      </c>
      <c r="E189">
        <v>1.2063999999999999</v>
      </c>
    </row>
    <row r="190" spans="1:5" x14ac:dyDescent="0.25">
      <c r="A190" t="s">
        <v>359</v>
      </c>
      <c r="B190" t="s">
        <v>259</v>
      </c>
      <c r="C190">
        <v>1.1584000000000001</v>
      </c>
      <c r="D190">
        <v>1.7697000000000001</v>
      </c>
      <c r="E190">
        <v>0.64959999999999996</v>
      </c>
    </row>
    <row r="191" spans="1:5" x14ac:dyDescent="0.25">
      <c r="A191" t="s">
        <v>359</v>
      </c>
      <c r="B191" t="s">
        <v>260</v>
      </c>
      <c r="C191">
        <v>1.1584000000000001</v>
      </c>
      <c r="D191">
        <v>0.9496</v>
      </c>
      <c r="E191">
        <v>0.97440000000000004</v>
      </c>
    </row>
    <row r="192" spans="1:5" x14ac:dyDescent="0.25">
      <c r="A192" t="s">
        <v>359</v>
      </c>
      <c r="B192" t="s">
        <v>261</v>
      </c>
      <c r="C192">
        <v>1.1584000000000001</v>
      </c>
      <c r="D192">
        <v>0</v>
      </c>
      <c r="E192">
        <v>0</v>
      </c>
    </row>
    <row r="193" spans="1:5" x14ac:dyDescent="0.25">
      <c r="A193" t="s">
        <v>359</v>
      </c>
      <c r="B193" t="s">
        <v>262</v>
      </c>
      <c r="C193">
        <v>1.1584000000000001</v>
      </c>
      <c r="D193">
        <v>1.1654</v>
      </c>
      <c r="E193">
        <v>1.1599999999999999</v>
      </c>
    </row>
    <row r="194" spans="1:5" x14ac:dyDescent="0.25">
      <c r="A194" t="s">
        <v>359</v>
      </c>
      <c r="B194" t="s">
        <v>263</v>
      </c>
      <c r="C194">
        <v>1.1584000000000001</v>
      </c>
      <c r="D194">
        <v>0</v>
      </c>
      <c r="E194">
        <v>0</v>
      </c>
    </row>
    <row r="195" spans="1:5" x14ac:dyDescent="0.25">
      <c r="A195" t="s">
        <v>359</v>
      </c>
      <c r="B195" t="s">
        <v>264</v>
      </c>
      <c r="C195">
        <v>1.1584000000000001</v>
      </c>
      <c r="D195">
        <v>0.68149999999999999</v>
      </c>
      <c r="E195">
        <v>1.6606000000000001</v>
      </c>
    </row>
    <row r="196" spans="1:5" x14ac:dyDescent="0.25">
      <c r="A196" t="s">
        <v>359</v>
      </c>
      <c r="B196" t="s">
        <v>265</v>
      </c>
      <c r="C196">
        <v>1.1584000000000001</v>
      </c>
      <c r="D196">
        <v>1.151</v>
      </c>
      <c r="E196">
        <v>0.7954</v>
      </c>
    </row>
    <row r="197" spans="1:5" x14ac:dyDescent="0.25">
      <c r="A197" t="s">
        <v>359</v>
      </c>
      <c r="B197" t="s">
        <v>266</v>
      </c>
      <c r="C197">
        <v>1.1584000000000001</v>
      </c>
      <c r="D197">
        <v>0.86329999999999996</v>
      </c>
      <c r="E197">
        <v>0.67490000000000006</v>
      </c>
    </row>
    <row r="198" spans="1:5" x14ac:dyDescent="0.25">
      <c r="A198" t="s">
        <v>359</v>
      </c>
      <c r="B198" t="s">
        <v>267</v>
      </c>
      <c r="C198">
        <v>1.1584000000000001</v>
      </c>
      <c r="D198">
        <v>0.86329999999999996</v>
      </c>
      <c r="E198">
        <v>0.61870000000000003</v>
      </c>
    </row>
    <row r="199" spans="1:5" x14ac:dyDescent="0.25">
      <c r="A199" t="s">
        <v>359</v>
      </c>
      <c r="B199" t="s">
        <v>268</v>
      </c>
      <c r="C199">
        <v>1.1584000000000001</v>
      </c>
      <c r="D199">
        <v>0.51800000000000002</v>
      </c>
      <c r="E199">
        <v>1.1135999999999999</v>
      </c>
    </row>
    <row r="200" spans="1:5" x14ac:dyDescent="0.25">
      <c r="A200" t="s">
        <v>359</v>
      </c>
      <c r="B200" t="s">
        <v>269</v>
      </c>
      <c r="C200">
        <v>1.1584000000000001</v>
      </c>
      <c r="D200">
        <v>1.1358999999999999</v>
      </c>
      <c r="E200">
        <v>1.2699</v>
      </c>
    </row>
    <row r="201" spans="1:5" x14ac:dyDescent="0.25">
      <c r="A201" t="s">
        <v>360</v>
      </c>
      <c r="B201" t="s">
        <v>270</v>
      </c>
      <c r="C201">
        <v>1.5583</v>
      </c>
      <c r="D201">
        <v>0.98399999999999999</v>
      </c>
      <c r="E201">
        <v>0.91259999999999997</v>
      </c>
    </row>
    <row r="202" spans="1:5" x14ac:dyDescent="0.25">
      <c r="A202" t="s">
        <v>360</v>
      </c>
      <c r="B202" t="s">
        <v>271</v>
      </c>
      <c r="C202">
        <v>1.5583</v>
      </c>
      <c r="D202">
        <v>0.94120000000000004</v>
      </c>
      <c r="E202">
        <v>1.2168000000000001</v>
      </c>
    </row>
    <row r="203" spans="1:5" x14ac:dyDescent="0.25">
      <c r="A203" t="s">
        <v>360</v>
      </c>
      <c r="B203" t="s">
        <v>272</v>
      </c>
      <c r="C203">
        <v>1.5583</v>
      </c>
      <c r="D203">
        <v>1.3262</v>
      </c>
      <c r="E203">
        <v>1.0343</v>
      </c>
    </row>
    <row r="204" spans="1:5" x14ac:dyDescent="0.25">
      <c r="A204" t="s">
        <v>360</v>
      </c>
      <c r="B204" t="s">
        <v>273</v>
      </c>
      <c r="C204">
        <v>1.5583</v>
      </c>
      <c r="D204">
        <v>1.1551</v>
      </c>
      <c r="E204">
        <v>0.60840000000000005</v>
      </c>
    </row>
    <row r="205" spans="1:5" x14ac:dyDescent="0.25">
      <c r="A205" t="s">
        <v>360</v>
      </c>
      <c r="B205" t="s">
        <v>274</v>
      </c>
      <c r="C205">
        <v>1.5583</v>
      </c>
      <c r="D205">
        <v>0.77010000000000001</v>
      </c>
      <c r="E205">
        <v>0.97340000000000004</v>
      </c>
    </row>
    <row r="206" spans="1:5" x14ac:dyDescent="0.25">
      <c r="A206" t="s">
        <v>360</v>
      </c>
      <c r="B206" t="s">
        <v>275</v>
      </c>
      <c r="C206">
        <v>1.5583</v>
      </c>
      <c r="D206">
        <v>0.72729999999999995</v>
      </c>
      <c r="E206">
        <v>0.79090000000000005</v>
      </c>
    </row>
    <row r="207" spans="1:5" x14ac:dyDescent="0.25">
      <c r="A207" t="s">
        <v>360</v>
      </c>
      <c r="B207" t="s">
        <v>276</v>
      </c>
      <c r="C207">
        <v>1.5583</v>
      </c>
      <c r="D207">
        <v>1.4545999999999999</v>
      </c>
      <c r="E207">
        <v>1.3993</v>
      </c>
    </row>
    <row r="208" spans="1:5" x14ac:dyDescent="0.25">
      <c r="A208" t="s">
        <v>360</v>
      </c>
      <c r="B208" t="s">
        <v>277</v>
      </c>
      <c r="C208">
        <v>1.5583</v>
      </c>
      <c r="D208">
        <v>1.0267999999999999</v>
      </c>
      <c r="E208">
        <v>0.54749999999999999</v>
      </c>
    </row>
    <row r="209" spans="1:5" x14ac:dyDescent="0.25">
      <c r="A209" t="s">
        <v>360</v>
      </c>
      <c r="B209" t="s">
        <v>278</v>
      </c>
      <c r="C209">
        <v>1.5583</v>
      </c>
      <c r="D209">
        <v>0.21390000000000001</v>
      </c>
      <c r="E209">
        <v>1.3993</v>
      </c>
    </row>
    <row r="210" spans="1:5" x14ac:dyDescent="0.25">
      <c r="A210" t="s">
        <v>360</v>
      </c>
      <c r="B210" t="s">
        <v>279</v>
      </c>
      <c r="C210">
        <v>1.5583</v>
      </c>
      <c r="D210">
        <v>0.77010000000000001</v>
      </c>
      <c r="E210">
        <v>1.0343</v>
      </c>
    </row>
    <row r="211" spans="1:5" x14ac:dyDescent="0.25">
      <c r="A211" t="s">
        <v>360</v>
      </c>
      <c r="B211" t="s">
        <v>280</v>
      </c>
      <c r="C211">
        <v>1.5583</v>
      </c>
      <c r="D211">
        <v>1.3262</v>
      </c>
      <c r="E211">
        <v>0.73009999999999997</v>
      </c>
    </row>
    <row r="212" spans="1:5" x14ac:dyDescent="0.25">
      <c r="A212" t="s">
        <v>360</v>
      </c>
      <c r="B212" t="s">
        <v>281</v>
      </c>
      <c r="C212">
        <v>1.5583</v>
      </c>
      <c r="D212">
        <v>1.3262</v>
      </c>
      <c r="E212">
        <v>0.97340000000000004</v>
      </c>
    </row>
    <row r="213" spans="1:5" x14ac:dyDescent="0.25">
      <c r="A213" t="s">
        <v>360</v>
      </c>
      <c r="B213" t="s">
        <v>282</v>
      </c>
      <c r="C213">
        <v>1.5583</v>
      </c>
      <c r="D213">
        <v>0.47060000000000002</v>
      </c>
      <c r="E213">
        <v>1.7643</v>
      </c>
    </row>
    <row r="214" spans="1:5" x14ac:dyDescent="0.25">
      <c r="A214" t="s">
        <v>360</v>
      </c>
      <c r="B214" t="s">
        <v>283</v>
      </c>
      <c r="C214">
        <v>1.5583</v>
      </c>
      <c r="D214">
        <v>0.64170000000000005</v>
      </c>
      <c r="E214">
        <v>1.1558999999999999</v>
      </c>
    </row>
    <row r="215" spans="1:5" x14ac:dyDescent="0.25">
      <c r="A215" t="s">
        <v>360</v>
      </c>
      <c r="B215" t="s">
        <v>284</v>
      </c>
      <c r="C215">
        <v>1.5583</v>
      </c>
      <c r="D215">
        <v>0.59889999999999999</v>
      </c>
      <c r="E215">
        <v>0.66920000000000002</v>
      </c>
    </row>
    <row r="216" spans="1:5" x14ac:dyDescent="0.25">
      <c r="A216" t="s">
        <v>360</v>
      </c>
      <c r="B216" t="s">
        <v>285</v>
      </c>
      <c r="C216">
        <v>1.5583</v>
      </c>
      <c r="D216">
        <v>2.2673999999999999</v>
      </c>
      <c r="E216">
        <v>0.79090000000000005</v>
      </c>
    </row>
    <row r="217" spans="1:5" x14ac:dyDescent="0.25">
      <c r="A217" t="s">
        <v>361</v>
      </c>
      <c r="B217" t="s">
        <v>286</v>
      </c>
      <c r="C217">
        <v>1.4911000000000001</v>
      </c>
      <c r="D217">
        <v>1.0898000000000001</v>
      </c>
      <c r="E217">
        <v>0.47060000000000002</v>
      </c>
    </row>
    <row r="218" spans="1:5" x14ac:dyDescent="0.25">
      <c r="A218" t="s">
        <v>361</v>
      </c>
      <c r="B218" t="s">
        <v>287</v>
      </c>
      <c r="C218">
        <v>1.4911000000000001</v>
      </c>
      <c r="D218">
        <v>1.006</v>
      </c>
      <c r="E218">
        <v>1.2548999999999999</v>
      </c>
    </row>
    <row r="219" spans="1:5" x14ac:dyDescent="0.25">
      <c r="A219" t="s">
        <v>361</v>
      </c>
      <c r="B219" t="s">
        <v>288</v>
      </c>
      <c r="C219">
        <v>1.4911000000000001</v>
      </c>
      <c r="D219">
        <v>1.4251</v>
      </c>
      <c r="E219">
        <v>0.82350000000000001</v>
      </c>
    </row>
    <row r="220" spans="1:5" x14ac:dyDescent="0.25">
      <c r="A220" t="s">
        <v>361</v>
      </c>
      <c r="B220" t="s">
        <v>289</v>
      </c>
      <c r="C220">
        <v>1.4911000000000001</v>
      </c>
      <c r="D220">
        <v>1.1736</v>
      </c>
      <c r="E220">
        <v>0.94120000000000004</v>
      </c>
    </row>
    <row r="221" spans="1:5" x14ac:dyDescent="0.25">
      <c r="A221" t="s">
        <v>361</v>
      </c>
      <c r="B221" t="s">
        <v>290</v>
      </c>
      <c r="C221">
        <v>1.4911000000000001</v>
      </c>
      <c r="D221">
        <v>0.92210000000000003</v>
      </c>
      <c r="E221">
        <v>1.2941</v>
      </c>
    </row>
    <row r="222" spans="1:5" x14ac:dyDescent="0.25">
      <c r="A222" t="s">
        <v>361</v>
      </c>
      <c r="B222" t="s">
        <v>291</v>
      </c>
      <c r="C222">
        <v>1.4911000000000001</v>
      </c>
      <c r="D222">
        <v>1.4371</v>
      </c>
      <c r="E222">
        <v>1.3445</v>
      </c>
    </row>
    <row r="223" spans="1:5" x14ac:dyDescent="0.25">
      <c r="A223" t="s">
        <v>361</v>
      </c>
      <c r="B223" t="s">
        <v>292</v>
      </c>
      <c r="C223">
        <v>1.4911000000000001</v>
      </c>
      <c r="D223">
        <v>0.38319999999999999</v>
      </c>
      <c r="E223">
        <v>0.40339999999999998</v>
      </c>
    </row>
    <row r="224" spans="1:5" x14ac:dyDescent="0.25">
      <c r="A224" t="s">
        <v>361</v>
      </c>
      <c r="B224" t="s">
        <v>293</v>
      </c>
      <c r="C224">
        <v>1.4911000000000001</v>
      </c>
      <c r="D224">
        <v>1.5328999999999999</v>
      </c>
      <c r="E224">
        <v>1.0755999999999999</v>
      </c>
    </row>
    <row r="225" spans="1:5" x14ac:dyDescent="0.25">
      <c r="A225" t="s">
        <v>361</v>
      </c>
      <c r="B225" t="s">
        <v>294</v>
      </c>
      <c r="C225">
        <v>1.4911000000000001</v>
      </c>
      <c r="D225">
        <v>0.57479999999999998</v>
      </c>
      <c r="E225">
        <v>0.67230000000000001</v>
      </c>
    </row>
    <row r="226" spans="1:5" x14ac:dyDescent="0.25">
      <c r="A226" t="s">
        <v>361</v>
      </c>
      <c r="B226" t="s">
        <v>295</v>
      </c>
      <c r="C226">
        <v>1.4911000000000001</v>
      </c>
      <c r="D226">
        <v>1.7884</v>
      </c>
      <c r="E226">
        <v>1.0980000000000001</v>
      </c>
    </row>
    <row r="227" spans="1:5" x14ac:dyDescent="0.25">
      <c r="A227" t="s">
        <v>361</v>
      </c>
      <c r="B227" t="s">
        <v>296</v>
      </c>
      <c r="C227">
        <v>1.4911000000000001</v>
      </c>
      <c r="D227">
        <v>0.33529999999999999</v>
      </c>
      <c r="E227">
        <v>0.62749999999999995</v>
      </c>
    </row>
    <row r="228" spans="1:5" x14ac:dyDescent="0.25">
      <c r="A228" t="s">
        <v>361</v>
      </c>
      <c r="B228" t="s">
        <v>297</v>
      </c>
      <c r="C228">
        <v>1.4911000000000001</v>
      </c>
      <c r="D228">
        <v>0.95809999999999995</v>
      </c>
      <c r="E228">
        <v>1.0755999999999999</v>
      </c>
    </row>
    <row r="229" spans="1:5" x14ac:dyDescent="0.25">
      <c r="A229" t="s">
        <v>361</v>
      </c>
      <c r="B229" t="s">
        <v>298</v>
      </c>
      <c r="C229">
        <v>1.4911000000000001</v>
      </c>
      <c r="D229">
        <v>0.47899999999999998</v>
      </c>
      <c r="E229">
        <v>1.3445</v>
      </c>
    </row>
    <row r="230" spans="1:5" x14ac:dyDescent="0.25">
      <c r="A230" t="s">
        <v>361</v>
      </c>
      <c r="B230" t="s">
        <v>299</v>
      </c>
      <c r="C230">
        <v>1.4911000000000001</v>
      </c>
      <c r="D230">
        <v>1.2455000000000001</v>
      </c>
      <c r="E230">
        <v>1.2101</v>
      </c>
    </row>
    <row r="231" spans="1:5" x14ac:dyDescent="0.25">
      <c r="A231" t="s">
        <v>361</v>
      </c>
      <c r="B231" t="s">
        <v>300</v>
      </c>
      <c r="C231">
        <v>1.4911000000000001</v>
      </c>
      <c r="D231">
        <v>0.78239999999999998</v>
      </c>
      <c r="E231">
        <v>0.94120000000000004</v>
      </c>
    </row>
    <row r="232" spans="1:5" x14ac:dyDescent="0.25">
      <c r="A232" t="s">
        <v>361</v>
      </c>
      <c r="B232" t="s">
        <v>301</v>
      </c>
      <c r="C232">
        <v>1.4911000000000001</v>
      </c>
      <c r="D232">
        <v>0.76649999999999996</v>
      </c>
      <c r="E232">
        <v>1.4790000000000001</v>
      </c>
    </row>
    <row r="233" spans="1:5" x14ac:dyDescent="0.25">
      <c r="A233" t="s">
        <v>302</v>
      </c>
      <c r="B233" t="s">
        <v>303</v>
      </c>
      <c r="C233">
        <v>1.5840000000000001</v>
      </c>
      <c r="D233">
        <v>0.72150000000000003</v>
      </c>
      <c r="E233">
        <v>0.92249999999999999</v>
      </c>
    </row>
    <row r="234" spans="1:5" x14ac:dyDescent="0.25">
      <c r="A234" t="s">
        <v>302</v>
      </c>
      <c r="B234" t="s">
        <v>304</v>
      </c>
      <c r="C234">
        <v>1.5840000000000001</v>
      </c>
      <c r="D234">
        <v>0.63129999999999997</v>
      </c>
      <c r="E234">
        <v>0.92249999999999999</v>
      </c>
    </row>
    <row r="235" spans="1:5" x14ac:dyDescent="0.25">
      <c r="A235" t="s">
        <v>302</v>
      </c>
      <c r="B235" t="s">
        <v>305</v>
      </c>
      <c r="C235">
        <v>1.5840000000000001</v>
      </c>
      <c r="D235">
        <v>0.89439999999999997</v>
      </c>
      <c r="E235">
        <v>1.1531</v>
      </c>
    </row>
    <row r="236" spans="1:5" x14ac:dyDescent="0.25">
      <c r="A236" t="s">
        <v>302</v>
      </c>
      <c r="B236" t="s">
        <v>306</v>
      </c>
      <c r="C236">
        <v>1.5840000000000001</v>
      </c>
      <c r="D236">
        <v>1.1837</v>
      </c>
      <c r="E236">
        <v>1.2685</v>
      </c>
    </row>
    <row r="237" spans="1:5" x14ac:dyDescent="0.25">
      <c r="A237" t="s">
        <v>302</v>
      </c>
      <c r="B237" t="s">
        <v>307</v>
      </c>
      <c r="C237">
        <v>1.5840000000000001</v>
      </c>
      <c r="D237">
        <v>1.1223000000000001</v>
      </c>
      <c r="E237">
        <v>0.82</v>
      </c>
    </row>
    <row r="238" spans="1:5" x14ac:dyDescent="0.25">
      <c r="A238" t="s">
        <v>302</v>
      </c>
      <c r="B238" t="s">
        <v>308</v>
      </c>
      <c r="C238">
        <v>1.5840000000000001</v>
      </c>
      <c r="D238">
        <v>1.0522</v>
      </c>
      <c r="E238">
        <v>1.23</v>
      </c>
    </row>
    <row r="239" spans="1:5" x14ac:dyDescent="0.25">
      <c r="A239" t="s">
        <v>302</v>
      </c>
      <c r="B239" t="s">
        <v>309</v>
      </c>
      <c r="C239">
        <v>1.5840000000000001</v>
      </c>
      <c r="D239">
        <v>1.1048</v>
      </c>
      <c r="E239">
        <v>0.5766</v>
      </c>
    </row>
    <row r="240" spans="1:5" x14ac:dyDescent="0.25">
      <c r="A240" t="s">
        <v>302</v>
      </c>
      <c r="B240" t="s">
        <v>310</v>
      </c>
      <c r="C240">
        <v>1.5840000000000001</v>
      </c>
      <c r="D240">
        <v>0.54110000000000003</v>
      </c>
      <c r="E240">
        <v>1.3179000000000001</v>
      </c>
    </row>
    <row r="241" spans="1:5" x14ac:dyDescent="0.25">
      <c r="A241" t="s">
        <v>302</v>
      </c>
      <c r="B241" t="s">
        <v>311</v>
      </c>
      <c r="C241">
        <v>1.5840000000000001</v>
      </c>
      <c r="D241">
        <v>1.2625999999999999</v>
      </c>
      <c r="E241">
        <v>0.82</v>
      </c>
    </row>
    <row r="242" spans="1:5" x14ac:dyDescent="0.25">
      <c r="A242" t="s">
        <v>302</v>
      </c>
      <c r="B242" t="s">
        <v>312</v>
      </c>
      <c r="C242">
        <v>1.5840000000000001</v>
      </c>
      <c r="D242">
        <v>0.81169999999999998</v>
      </c>
      <c r="E242">
        <v>0.79069999999999996</v>
      </c>
    </row>
    <row r="243" spans="1:5" x14ac:dyDescent="0.25">
      <c r="A243" t="s">
        <v>302</v>
      </c>
      <c r="B243" t="s">
        <v>313</v>
      </c>
      <c r="C243">
        <v>1.5840000000000001</v>
      </c>
      <c r="D243">
        <v>0.63129999999999997</v>
      </c>
      <c r="E243">
        <v>1.9475</v>
      </c>
    </row>
    <row r="244" spans="1:5" x14ac:dyDescent="0.25">
      <c r="A244" t="s">
        <v>302</v>
      </c>
      <c r="B244" t="s">
        <v>314</v>
      </c>
      <c r="C244">
        <v>1.5840000000000001</v>
      </c>
      <c r="D244">
        <v>1.0101</v>
      </c>
      <c r="E244">
        <v>1.2915000000000001</v>
      </c>
    </row>
    <row r="245" spans="1:5" x14ac:dyDescent="0.25">
      <c r="A245" t="s">
        <v>302</v>
      </c>
      <c r="B245" t="s">
        <v>315</v>
      </c>
      <c r="C245">
        <v>1.5840000000000001</v>
      </c>
      <c r="D245">
        <v>1.1364000000000001</v>
      </c>
      <c r="E245">
        <v>0.92249999999999999</v>
      </c>
    </row>
    <row r="246" spans="1:5" x14ac:dyDescent="0.25">
      <c r="A246" t="s">
        <v>302</v>
      </c>
      <c r="B246" t="s">
        <v>316</v>
      </c>
      <c r="C246">
        <v>1.5840000000000001</v>
      </c>
      <c r="D246">
        <v>0.84179999999999999</v>
      </c>
      <c r="E246">
        <v>0.61499999999999999</v>
      </c>
    </row>
    <row r="247" spans="1:5" x14ac:dyDescent="0.25">
      <c r="A247" t="s">
        <v>302</v>
      </c>
      <c r="B247" t="s">
        <v>317</v>
      </c>
      <c r="C247">
        <v>1.5840000000000001</v>
      </c>
      <c r="D247">
        <v>1.2625999999999999</v>
      </c>
      <c r="E247">
        <v>0.83860000000000001</v>
      </c>
    </row>
    <row r="248" spans="1:5" x14ac:dyDescent="0.25">
      <c r="A248" t="s">
        <v>302</v>
      </c>
      <c r="B248" t="s">
        <v>318</v>
      </c>
      <c r="C248">
        <v>1.5840000000000001</v>
      </c>
      <c r="D248">
        <v>1.1223000000000001</v>
      </c>
      <c r="E248">
        <v>0.92249999999999999</v>
      </c>
    </row>
    <row r="249" spans="1:5" x14ac:dyDescent="0.25">
      <c r="A249" t="s">
        <v>302</v>
      </c>
      <c r="B249" t="s">
        <v>319</v>
      </c>
      <c r="C249">
        <v>1.5840000000000001</v>
      </c>
      <c r="D249">
        <v>1.5431999999999999</v>
      </c>
      <c r="E249">
        <v>0.82</v>
      </c>
    </row>
    <row r="250" spans="1:5" x14ac:dyDescent="0.25">
      <c r="A250" t="s">
        <v>302</v>
      </c>
      <c r="B250" t="s">
        <v>320</v>
      </c>
      <c r="C250">
        <v>1.5840000000000001</v>
      </c>
      <c r="D250">
        <v>0.94699999999999995</v>
      </c>
      <c r="E250">
        <v>0.80720000000000003</v>
      </c>
    </row>
    <row r="251" spans="1:5" x14ac:dyDescent="0.25">
      <c r="A251" t="s">
        <v>302</v>
      </c>
      <c r="B251" t="s">
        <v>321</v>
      </c>
      <c r="C251">
        <v>1.5840000000000001</v>
      </c>
      <c r="D251">
        <v>1.1924999999999999</v>
      </c>
      <c r="E251">
        <v>0.71750000000000003</v>
      </c>
    </row>
    <row r="252" spans="1:5" x14ac:dyDescent="0.25">
      <c r="A252" t="s">
        <v>302</v>
      </c>
      <c r="B252" t="s">
        <v>322</v>
      </c>
      <c r="C252">
        <v>1.5840000000000001</v>
      </c>
      <c r="D252">
        <v>0.91190000000000004</v>
      </c>
      <c r="E252">
        <v>0.71750000000000003</v>
      </c>
    </row>
    <row r="253" spans="1:5" x14ac:dyDescent="0.25">
      <c r="A253" t="s">
        <v>302</v>
      </c>
      <c r="B253" t="s">
        <v>323</v>
      </c>
      <c r="C253">
        <v>1.5840000000000001</v>
      </c>
      <c r="D253">
        <v>1.0522</v>
      </c>
      <c r="E253">
        <v>0.92249999999999999</v>
      </c>
    </row>
    <row r="254" spans="1:5" x14ac:dyDescent="0.25">
      <c r="A254" t="s">
        <v>302</v>
      </c>
      <c r="B254" t="s">
        <v>324</v>
      </c>
      <c r="C254">
        <v>1.5840000000000001</v>
      </c>
      <c r="D254">
        <v>0.98199999999999998</v>
      </c>
      <c r="E254">
        <v>0.92249999999999999</v>
      </c>
    </row>
    <row r="255" spans="1:5" x14ac:dyDescent="0.25">
      <c r="A255" t="s">
        <v>302</v>
      </c>
      <c r="B255" t="s">
        <v>325</v>
      </c>
      <c r="C255">
        <v>1.5840000000000001</v>
      </c>
      <c r="D255">
        <v>0.94699999999999995</v>
      </c>
      <c r="E255">
        <v>1.4991000000000001</v>
      </c>
    </row>
    <row r="256" spans="1:5" x14ac:dyDescent="0.25">
      <c r="A256" t="s">
        <v>302</v>
      </c>
      <c r="B256" t="s">
        <v>326</v>
      </c>
      <c r="C256">
        <v>1.5840000000000001</v>
      </c>
      <c r="D256">
        <v>1.0330999999999999</v>
      </c>
      <c r="E256">
        <v>0.75480000000000003</v>
      </c>
    </row>
    <row r="257" spans="1:5" x14ac:dyDescent="0.25">
      <c r="A257" t="s">
        <v>302</v>
      </c>
      <c r="B257" t="s">
        <v>327</v>
      </c>
      <c r="C257">
        <v>1.5840000000000001</v>
      </c>
      <c r="D257">
        <v>1.1924999999999999</v>
      </c>
      <c r="E257">
        <v>1.0249999999999999</v>
      </c>
    </row>
    <row r="258" spans="1:5" x14ac:dyDescent="0.25">
      <c r="A258" t="s">
        <v>302</v>
      </c>
      <c r="B258" t="s">
        <v>328</v>
      </c>
      <c r="C258">
        <v>1.5840000000000001</v>
      </c>
      <c r="D258">
        <v>0.86809999999999998</v>
      </c>
      <c r="E258">
        <v>1.3837999999999999</v>
      </c>
    </row>
    <row r="259" spans="1:5" x14ac:dyDescent="0.25">
      <c r="A259" t="s">
        <v>302</v>
      </c>
      <c r="B259" t="s">
        <v>329</v>
      </c>
      <c r="C259">
        <v>1.5840000000000001</v>
      </c>
      <c r="D259">
        <v>0.63129999999999997</v>
      </c>
      <c r="E259">
        <v>1.1531</v>
      </c>
    </row>
    <row r="260" spans="1:5" x14ac:dyDescent="0.25">
      <c r="A260" t="s">
        <v>369</v>
      </c>
      <c r="B260" t="s">
        <v>347</v>
      </c>
      <c r="C260">
        <v>1.8667</v>
      </c>
      <c r="D260">
        <v>2.9464000000000001</v>
      </c>
      <c r="E260">
        <v>0.625</v>
      </c>
    </row>
    <row r="261" spans="1:5" x14ac:dyDescent="0.25">
      <c r="A261" t="s">
        <v>369</v>
      </c>
      <c r="B261" t="s">
        <v>346</v>
      </c>
      <c r="C261">
        <v>1.8667</v>
      </c>
      <c r="D261">
        <v>0.80359999999999998</v>
      </c>
      <c r="E261">
        <v>0.9375</v>
      </c>
    </row>
    <row r="262" spans="1:5" x14ac:dyDescent="0.25">
      <c r="A262" t="s">
        <v>369</v>
      </c>
      <c r="B262" t="s">
        <v>342</v>
      </c>
      <c r="C262">
        <v>1.8667</v>
      </c>
      <c r="D262">
        <v>0.53569999999999995</v>
      </c>
      <c r="E262">
        <v>1.25</v>
      </c>
    </row>
    <row r="263" spans="1:5" x14ac:dyDescent="0.25">
      <c r="A263" t="s">
        <v>369</v>
      </c>
      <c r="B263" t="s">
        <v>344</v>
      </c>
      <c r="C263">
        <v>1.8667</v>
      </c>
      <c r="D263">
        <v>0.53569999999999995</v>
      </c>
      <c r="E263">
        <v>0.9375</v>
      </c>
    </row>
    <row r="264" spans="1:5" x14ac:dyDescent="0.25">
      <c r="A264" t="s">
        <v>369</v>
      </c>
      <c r="B264" t="s">
        <v>340</v>
      </c>
      <c r="C264">
        <v>1.8667</v>
      </c>
      <c r="D264">
        <v>1.0713999999999999</v>
      </c>
      <c r="E264">
        <v>2.1875</v>
      </c>
    </row>
    <row r="265" spans="1:5" x14ac:dyDescent="0.25">
      <c r="A265" t="s">
        <v>369</v>
      </c>
      <c r="B265" t="s">
        <v>349</v>
      </c>
      <c r="C265">
        <v>1.8667</v>
      </c>
      <c r="D265">
        <v>0</v>
      </c>
      <c r="E265">
        <v>1.25</v>
      </c>
    </row>
    <row r="266" spans="1:5" x14ac:dyDescent="0.25">
      <c r="A266" t="s">
        <v>369</v>
      </c>
      <c r="B266" t="s">
        <v>348</v>
      </c>
      <c r="C266">
        <v>1.8667</v>
      </c>
      <c r="D266">
        <v>0.53569999999999995</v>
      </c>
      <c r="E266">
        <v>0.625</v>
      </c>
    </row>
    <row r="267" spans="1:5" x14ac:dyDescent="0.25">
      <c r="A267" t="s">
        <v>369</v>
      </c>
      <c r="B267" t="s">
        <v>343</v>
      </c>
      <c r="C267">
        <v>1.8667</v>
      </c>
      <c r="D267">
        <v>1.0713999999999999</v>
      </c>
      <c r="E267">
        <v>1.25</v>
      </c>
    </row>
    <row r="268" spans="1:5" x14ac:dyDescent="0.25">
      <c r="A268" t="s">
        <v>369</v>
      </c>
      <c r="B268" t="s">
        <v>341</v>
      </c>
      <c r="C268">
        <v>1.8667</v>
      </c>
      <c r="D268">
        <v>0</v>
      </c>
      <c r="E268">
        <v>0</v>
      </c>
    </row>
    <row r="269" spans="1:5" x14ac:dyDescent="0.25">
      <c r="A269" t="s">
        <v>369</v>
      </c>
      <c r="B269" t="s">
        <v>345</v>
      </c>
      <c r="C269">
        <v>1.8667</v>
      </c>
      <c r="D269">
        <v>1.6071</v>
      </c>
      <c r="E269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157" zoomScale="80" zoomScaleNormal="80" workbookViewId="0">
      <selection activeCell="B180" sqref="B180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350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350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350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350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350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350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350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350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350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350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350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350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350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350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350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350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350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350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350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350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350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350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350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350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350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350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362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362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362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362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362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362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362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362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362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362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362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362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362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351</v>
      </c>
      <c r="B41" t="s">
        <v>110</v>
      </c>
      <c r="C41">
        <v>1.0596000000000001</v>
      </c>
      <c r="D41">
        <v>0.94379999999999997</v>
      </c>
      <c r="E41">
        <v>1.7061999999999999</v>
      </c>
    </row>
    <row r="42" spans="1:5" x14ac:dyDescent="0.25">
      <c r="A42" t="s">
        <v>351</v>
      </c>
      <c r="B42" t="s">
        <v>111</v>
      </c>
      <c r="C42">
        <v>1.0596000000000001</v>
      </c>
      <c r="D42">
        <v>1.4156</v>
      </c>
      <c r="E42">
        <v>0.85309999999999997</v>
      </c>
    </row>
    <row r="43" spans="1:5" x14ac:dyDescent="0.25">
      <c r="A43" t="s">
        <v>351</v>
      </c>
      <c r="B43" t="s">
        <v>112</v>
      </c>
      <c r="C43">
        <v>1.0596000000000001</v>
      </c>
      <c r="D43">
        <v>1.0617000000000001</v>
      </c>
      <c r="E43">
        <v>0.63980000000000004</v>
      </c>
    </row>
    <row r="44" spans="1:5" x14ac:dyDescent="0.25">
      <c r="A44" t="s">
        <v>351</v>
      </c>
      <c r="B44" t="s">
        <v>113</v>
      </c>
      <c r="C44">
        <v>1.0596000000000001</v>
      </c>
      <c r="D44">
        <v>0.82579999999999998</v>
      </c>
      <c r="E44">
        <v>0.9597</v>
      </c>
    </row>
    <row r="45" spans="1:5" x14ac:dyDescent="0.25">
      <c r="A45" t="s">
        <v>351</v>
      </c>
      <c r="B45" t="s">
        <v>114</v>
      </c>
      <c r="C45">
        <v>1.0596000000000001</v>
      </c>
      <c r="D45">
        <v>1.3482000000000001</v>
      </c>
      <c r="E45">
        <v>1.4624999999999999</v>
      </c>
    </row>
    <row r="46" spans="1:5" x14ac:dyDescent="0.25">
      <c r="A46" t="s">
        <v>351</v>
      </c>
      <c r="B46" t="s">
        <v>115</v>
      </c>
      <c r="C46">
        <v>1.0596000000000001</v>
      </c>
      <c r="D46">
        <v>1.4681</v>
      </c>
      <c r="E46">
        <v>0.85309999999999997</v>
      </c>
    </row>
    <row r="47" spans="1:5" x14ac:dyDescent="0.25">
      <c r="A47" t="s">
        <v>351</v>
      </c>
      <c r="B47" t="s">
        <v>116</v>
      </c>
      <c r="C47">
        <v>1.0596000000000001</v>
      </c>
      <c r="D47">
        <v>0.5393</v>
      </c>
      <c r="E47">
        <v>0.73119999999999996</v>
      </c>
    </row>
    <row r="48" spans="1:5" x14ac:dyDescent="0.25">
      <c r="A48" t="s">
        <v>351</v>
      </c>
      <c r="B48" t="s">
        <v>117</v>
      </c>
      <c r="C48">
        <v>1.0596000000000001</v>
      </c>
      <c r="D48">
        <v>1.0617000000000001</v>
      </c>
      <c r="E48">
        <v>1.5995999999999999</v>
      </c>
    </row>
    <row r="49" spans="1:5" x14ac:dyDescent="0.25">
      <c r="A49" t="s">
        <v>351</v>
      </c>
      <c r="B49" t="s">
        <v>118</v>
      </c>
      <c r="C49">
        <v>1.0596000000000001</v>
      </c>
      <c r="D49">
        <v>0.70779999999999998</v>
      </c>
      <c r="E49">
        <v>0.42649999999999999</v>
      </c>
    </row>
    <row r="50" spans="1:5" x14ac:dyDescent="0.25">
      <c r="A50" t="s">
        <v>351</v>
      </c>
      <c r="B50" t="s">
        <v>119</v>
      </c>
      <c r="C50">
        <v>1.0596000000000001</v>
      </c>
      <c r="D50">
        <v>0.80889999999999995</v>
      </c>
      <c r="E50">
        <v>0.73119999999999996</v>
      </c>
    </row>
    <row r="51" spans="1:5" x14ac:dyDescent="0.25">
      <c r="A51" t="s">
        <v>351</v>
      </c>
      <c r="B51" t="s">
        <v>120</v>
      </c>
      <c r="C51">
        <v>1.0596000000000001</v>
      </c>
      <c r="D51">
        <v>2.2021000000000002</v>
      </c>
      <c r="E51">
        <v>0.56869999999999998</v>
      </c>
    </row>
    <row r="52" spans="1:5" x14ac:dyDescent="0.25">
      <c r="A52" t="s">
        <v>351</v>
      </c>
      <c r="B52" t="s">
        <v>121</v>
      </c>
      <c r="C52">
        <v>1.0596000000000001</v>
      </c>
      <c r="D52">
        <v>0.70779999999999998</v>
      </c>
      <c r="E52">
        <v>0.74650000000000005</v>
      </c>
    </row>
    <row r="53" spans="1:5" x14ac:dyDescent="0.25">
      <c r="A53" t="s">
        <v>351</v>
      </c>
      <c r="B53" t="s">
        <v>122</v>
      </c>
      <c r="C53">
        <v>1.0596000000000001</v>
      </c>
      <c r="D53">
        <v>0.94379999999999997</v>
      </c>
      <c r="E53">
        <v>1.1375</v>
      </c>
    </row>
    <row r="54" spans="1:5" x14ac:dyDescent="0.25">
      <c r="A54" t="s">
        <v>351</v>
      </c>
      <c r="B54" t="s">
        <v>123</v>
      </c>
      <c r="C54">
        <v>1.0596000000000001</v>
      </c>
      <c r="D54">
        <v>0.47189999999999999</v>
      </c>
      <c r="E54">
        <v>1.2796000000000001</v>
      </c>
    </row>
    <row r="55" spans="1:5" x14ac:dyDescent="0.25">
      <c r="A55" t="s">
        <v>351</v>
      </c>
      <c r="B55" t="s">
        <v>124</v>
      </c>
      <c r="C55">
        <v>1.0596000000000001</v>
      </c>
      <c r="D55">
        <v>1.2977000000000001</v>
      </c>
      <c r="E55">
        <v>1.0664</v>
      </c>
    </row>
    <row r="56" spans="1:5" x14ac:dyDescent="0.25">
      <c r="A56" t="s">
        <v>351</v>
      </c>
      <c r="B56" t="s">
        <v>125</v>
      </c>
      <c r="C56">
        <v>1.0596000000000001</v>
      </c>
      <c r="D56">
        <v>0.47189999999999999</v>
      </c>
      <c r="E56">
        <v>0.99529999999999996</v>
      </c>
    </row>
    <row r="57" spans="1:5" x14ac:dyDescent="0.25">
      <c r="A57" t="s">
        <v>351</v>
      </c>
      <c r="B57" t="s">
        <v>126</v>
      </c>
      <c r="C57">
        <v>1.0596000000000001</v>
      </c>
      <c r="D57">
        <v>1.3482000000000001</v>
      </c>
      <c r="E57">
        <v>0.60940000000000005</v>
      </c>
    </row>
    <row r="58" spans="1:5" x14ac:dyDescent="0.25">
      <c r="A58" t="s">
        <v>351</v>
      </c>
      <c r="B58" t="s">
        <v>127</v>
      </c>
      <c r="C58">
        <v>1.0596000000000001</v>
      </c>
      <c r="D58">
        <v>0.94379999999999997</v>
      </c>
      <c r="E58">
        <v>1.5843</v>
      </c>
    </row>
    <row r="59" spans="1:5" x14ac:dyDescent="0.25">
      <c r="A59" t="s">
        <v>351</v>
      </c>
      <c r="B59" t="s">
        <v>128</v>
      </c>
      <c r="C59">
        <v>1.0596000000000001</v>
      </c>
      <c r="D59">
        <v>0.73399999999999999</v>
      </c>
      <c r="E59">
        <v>1.327</v>
      </c>
    </row>
    <row r="60" spans="1:5" x14ac:dyDescent="0.25">
      <c r="A60" t="s">
        <v>351</v>
      </c>
      <c r="B60" t="s">
        <v>129</v>
      </c>
      <c r="C60">
        <v>1.0596000000000001</v>
      </c>
      <c r="D60">
        <v>0.70779999999999998</v>
      </c>
      <c r="E60">
        <v>0.74650000000000005</v>
      </c>
    </row>
    <row r="61" spans="1:5" x14ac:dyDescent="0.25">
      <c r="A61" t="s">
        <v>352</v>
      </c>
      <c r="B61" t="s">
        <v>130</v>
      </c>
      <c r="C61">
        <v>1.29</v>
      </c>
      <c r="D61">
        <v>0.66449999999999998</v>
      </c>
      <c r="E61">
        <v>1.0661</v>
      </c>
    </row>
    <row r="62" spans="1:5" x14ac:dyDescent="0.25">
      <c r="A62" t="s">
        <v>352</v>
      </c>
      <c r="B62" t="s">
        <v>131</v>
      </c>
      <c r="C62">
        <v>1.29</v>
      </c>
      <c r="D62">
        <v>0.90439999999999998</v>
      </c>
      <c r="E62">
        <v>1.6169</v>
      </c>
    </row>
    <row r="63" spans="1:5" x14ac:dyDescent="0.25">
      <c r="A63" t="s">
        <v>352</v>
      </c>
      <c r="B63" t="s">
        <v>132</v>
      </c>
      <c r="C63">
        <v>1.29</v>
      </c>
      <c r="D63">
        <v>1.4212</v>
      </c>
      <c r="E63">
        <v>0.87060000000000004</v>
      </c>
    </row>
    <row r="64" spans="1:5" x14ac:dyDescent="0.25">
      <c r="A64" t="s">
        <v>352</v>
      </c>
      <c r="B64" t="s">
        <v>133</v>
      </c>
      <c r="C64">
        <v>1.29</v>
      </c>
      <c r="D64">
        <v>0.51680000000000004</v>
      </c>
      <c r="E64">
        <v>1.4924999999999999</v>
      </c>
    </row>
    <row r="65" spans="1:5" x14ac:dyDescent="0.25">
      <c r="A65" t="s">
        <v>352</v>
      </c>
      <c r="B65" t="s">
        <v>134</v>
      </c>
      <c r="C65">
        <v>1.29</v>
      </c>
      <c r="D65">
        <v>0.7752</v>
      </c>
      <c r="E65">
        <v>1.4924999999999999</v>
      </c>
    </row>
    <row r="66" spans="1:5" x14ac:dyDescent="0.25">
      <c r="A66" t="s">
        <v>352</v>
      </c>
      <c r="B66" t="s">
        <v>135</v>
      </c>
      <c r="C66">
        <v>1.29</v>
      </c>
      <c r="D66">
        <v>0.7752</v>
      </c>
      <c r="E66">
        <v>0.74629999999999996</v>
      </c>
    </row>
    <row r="67" spans="1:5" x14ac:dyDescent="0.25">
      <c r="A67" t="s">
        <v>352</v>
      </c>
      <c r="B67" t="s">
        <v>136</v>
      </c>
      <c r="C67">
        <v>1.29</v>
      </c>
      <c r="D67">
        <v>1.9934000000000001</v>
      </c>
      <c r="E67">
        <v>0.85289999999999999</v>
      </c>
    </row>
    <row r="68" spans="1:5" x14ac:dyDescent="0.25">
      <c r="A68" t="s">
        <v>352</v>
      </c>
      <c r="B68" t="s">
        <v>137</v>
      </c>
      <c r="C68">
        <v>1.29</v>
      </c>
      <c r="D68">
        <v>0.3876</v>
      </c>
      <c r="E68">
        <v>0.74629999999999996</v>
      </c>
    </row>
    <row r="69" spans="1:5" x14ac:dyDescent="0.25">
      <c r="A69" t="s">
        <v>352</v>
      </c>
      <c r="B69" t="s">
        <v>138</v>
      </c>
      <c r="C69">
        <v>1.29</v>
      </c>
      <c r="D69">
        <v>0.443</v>
      </c>
      <c r="E69">
        <v>0.85289999999999999</v>
      </c>
    </row>
    <row r="70" spans="1:5" x14ac:dyDescent="0.25">
      <c r="A70" t="s">
        <v>352</v>
      </c>
      <c r="B70" t="s">
        <v>139</v>
      </c>
      <c r="C70">
        <v>1.29</v>
      </c>
      <c r="D70">
        <v>0.25840000000000002</v>
      </c>
      <c r="E70">
        <v>1.3682000000000001</v>
      </c>
    </row>
    <row r="71" spans="1:5" x14ac:dyDescent="0.25">
      <c r="A71" t="s">
        <v>352</v>
      </c>
      <c r="B71" t="s">
        <v>140</v>
      </c>
      <c r="C71">
        <v>1.29</v>
      </c>
      <c r="D71">
        <v>1.7719</v>
      </c>
      <c r="E71">
        <v>0.63970000000000005</v>
      </c>
    </row>
    <row r="72" spans="1:5" x14ac:dyDescent="0.25">
      <c r="A72" t="s">
        <v>352</v>
      </c>
      <c r="B72" t="s">
        <v>141</v>
      </c>
      <c r="C72">
        <v>1.29</v>
      </c>
      <c r="D72">
        <v>1.8088</v>
      </c>
      <c r="E72">
        <v>0.62190000000000001</v>
      </c>
    </row>
    <row r="73" spans="1:5" x14ac:dyDescent="0.25">
      <c r="A73" t="s">
        <v>352</v>
      </c>
      <c r="B73" t="s">
        <v>142</v>
      </c>
      <c r="C73">
        <v>1.29</v>
      </c>
      <c r="D73">
        <v>1.4212</v>
      </c>
      <c r="E73">
        <v>0.87060000000000004</v>
      </c>
    </row>
    <row r="74" spans="1:5" x14ac:dyDescent="0.25">
      <c r="A74" t="s">
        <v>352</v>
      </c>
      <c r="B74" t="s">
        <v>143</v>
      </c>
      <c r="C74">
        <v>1.29</v>
      </c>
      <c r="D74">
        <v>1.7719</v>
      </c>
      <c r="E74">
        <v>1.2793000000000001</v>
      </c>
    </row>
    <row r="75" spans="1:5" x14ac:dyDescent="0.25">
      <c r="A75" t="s">
        <v>352</v>
      </c>
      <c r="B75" t="s">
        <v>144</v>
      </c>
      <c r="C75">
        <v>1.29</v>
      </c>
      <c r="D75">
        <v>0.31009999999999999</v>
      </c>
      <c r="E75">
        <v>0.59699999999999998</v>
      </c>
    </row>
    <row r="76" spans="1:5" x14ac:dyDescent="0.25">
      <c r="A76" t="s">
        <v>352</v>
      </c>
      <c r="B76" t="s">
        <v>145</v>
      </c>
      <c r="C76">
        <v>1.29</v>
      </c>
      <c r="D76">
        <v>0.443</v>
      </c>
      <c r="E76">
        <v>0.95950000000000002</v>
      </c>
    </row>
    <row r="77" spans="1:5" x14ac:dyDescent="0.25">
      <c r="A77" t="s">
        <v>353</v>
      </c>
      <c r="B77" t="s">
        <v>146</v>
      </c>
      <c r="C77">
        <v>1.2952999999999999</v>
      </c>
      <c r="D77">
        <v>0.9083</v>
      </c>
      <c r="E77">
        <v>0.77659999999999996</v>
      </c>
    </row>
    <row r="78" spans="1:5" x14ac:dyDescent="0.25">
      <c r="A78" t="s">
        <v>353</v>
      </c>
      <c r="B78" t="s">
        <v>147</v>
      </c>
      <c r="C78">
        <v>1.2952999999999999</v>
      </c>
      <c r="D78">
        <v>0.86850000000000005</v>
      </c>
      <c r="E78">
        <v>0.90369999999999995</v>
      </c>
    </row>
    <row r="79" spans="1:5" x14ac:dyDescent="0.25">
      <c r="A79" t="s">
        <v>353</v>
      </c>
      <c r="B79" t="s">
        <v>148</v>
      </c>
      <c r="C79">
        <v>1.2952999999999999</v>
      </c>
      <c r="D79">
        <v>1.2544999999999999</v>
      </c>
      <c r="E79">
        <v>0.74650000000000005</v>
      </c>
    </row>
    <row r="80" spans="1:5" x14ac:dyDescent="0.25">
      <c r="A80" t="s">
        <v>353</v>
      </c>
      <c r="B80" t="s">
        <v>149</v>
      </c>
      <c r="C80">
        <v>1.2952999999999999</v>
      </c>
      <c r="D80">
        <v>1.3028</v>
      </c>
      <c r="E80">
        <v>1.1001000000000001</v>
      </c>
    </row>
    <row r="81" spans="1:5" x14ac:dyDescent="0.25">
      <c r="A81" t="s">
        <v>353</v>
      </c>
      <c r="B81" t="s">
        <v>150</v>
      </c>
      <c r="C81">
        <v>1.2952999999999999</v>
      </c>
      <c r="D81">
        <v>0.57899999999999996</v>
      </c>
      <c r="E81">
        <v>1.218</v>
      </c>
    </row>
    <row r="82" spans="1:5" x14ac:dyDescent="0.25">
      <c r="A82" t="s">
        <v>353</v>
      </c>
      <c r="B82" t="s">
        <v>151</v>
      </c>
      <c r="C82">
        <v>1.2952999999999999</v>
      </c>
      <c r="D82">
        <v>1.0615000000000001</v>
      </c>
      <c r="E82">
        <v>1.3359000000000001</v>
      </c>
    </row>
    <row r="83" spans="1:5" x14ac:dyDescent="0.25">
      <c r="A83" t="s">
        <v>353</v>
      </c>
      <c r="B83" t="s">
        <v>152</v>
      </c>
      <c r="C83">
        <v>1.2952999999999999</v>
      </c>
      <c r="D83">
        <v>1.1579999999999999</v>
      </c>
      <c r="E83">
        <v>1.0216000000000001</v>
      </c>
    </row>
    <row r="84" spans="1:5" x14ac:dyDescent="0.25">
      <c r="A84" t="s">
        <v>353</v>
      </c>
      <c r="B84" t="s">
        <v>153</v>
      </c>
      <c r="C84">
        <v>1.2952999999999999</v>
      </c>
      <c r="D84">
        <v>1.1097999999999999</v>
      </c>
      <c r="E84">
        <v>1.1787000000000001</v>
      </c>
    </row>
    <row r="85" spans="1:5" x14ac:dyDescent="0.25">
      <c r="A85" t="s">
        <v>353</v>
      </c>
      <c r="B85" t="s">
        <v>154</v>
      </c>
      <c r="C85">
        <v>1.2952999999999999</v>
      </c>
      <c r="D85">
        <v>1.0133000000000001</v>
      </c>
      <c r="E85">
        <v>0.98229999999999995</v>
      </c>
    </row>
    <row r="86" spans="1:5" x14ac:dyDescent="0.25">
      <c r="A86" t="s">
        <v>353</v>
      </c>
      <c r="B86" t="s">
        <v>155</v>
      </c>
      <c r="C86">
        <v>1.2952999999999999</v>
      </c>
      <c r="D86">
        <v>0.82030000000000003</v>
      </c>
      <c r="E86">
        <v>0.58940000000000003</v>
      </c>
    </row>
    <row r="87" spans="1:5" x14ac:dyDescent="0.25">
      <c r="A87" t="s">
        <v>353</v>
      </c>
      <c r="B87" t="s">
        <v>156</v>
      </c>
      <c r="C87">
        <v>1.2952999999999999</v>
      </c>
      <c r="D87">
        <v>1.1097999999999999</v>
      </c>
      <c r="E87">
        <v>1.1001000000000001</v>
      </c>
    </row>
    <row r="88" spans="1:5" x14ac:dyDescent="0.25">
      <c r="A88" t="s">
        <v>353</v>
      </c>
      <c r="B88" t="s">
        <v>157</v>
      </c>
      <c r="C88">
        <v>1.2952999999999999</v>
      </c>
      <c r="D88">
        <v>0.82030000000000003</v>
      </c>
      <c r="E88">
        <v>1.0609</v>
      </c>
    </row>
    <row r="89" spans="1:5" x14ac:dyDescent="0.25">
      <c r="A89" t="s">
        <v>363</v>
      </c>
      <c r="B89" t="s">
        <v>158</v>
      </c>
      <c r="C89">
        <v>1.1264000000000001</v>
      </c>
      <c r="D89">
        <v>0.88780000000000003</v>
      </c>
      <c r="E89">
        <v>1.6893</v>
      </c>
    </row>
    <row r="90" spans="1:5" x14ac:dyDescent="0.25">
      <c r="A90" t="s">
        <v>363</v>
      </c>
      <c r="B90" t="s">
        <v>159</v>
      </c>
      <c r="C90">
        <v>1.1264000000000001</v>
      </c>
      <c r="D90">
        <v>0.77680000000000005</v>
      </c>
      <c r="E90">
        <v>1.0558000000000001</v>
      </c>
    </row>
    <row r="91" spans="1:5" x14ac:dyDescent="0.25">
      <c r="A91" t="s">
        <v>363</v>
      </c>
      <c r="B91" t="s">
        <v>160</v>
      </c>
      <c r="C91">
        <v>1.1264000000000001</v>
      </c>
      <c r="D91">
        <v>0.88780000000000003</v>
      </c>
      <c r="E91">
        <v>0.28160000000000002</v>
      </c>
    </row>
    <row r="92" spans="1:5" x14ac:dyDescent="0.25">
      <c r="A92" t="s">
        <v>363</v>
      </c>
      <c r="B92" t="s">
        <v>161</v>
      </c>
      <c r="C92">
        <v>1.1264000000000001</v>
      </c>
      <c r="D92">
        <v>1.2206999999999999</v>
      </c>
      <c r="E92">
        <v>0.31669999999999998</v>
      </c>
    </row>
    <row r="93" spans="1:5" x14ac:dyDescent="0.25">
      <c r="A93" t="s">
        <v>363</v>
      </c>
      <c r="B93" t="s">
        <v>162</v>
      </c>
      <c r="C93">
        <v>1.1264000000000001</v>
      </c>
      <c r="D93">
        <v>1.2206999999999999</v>
      </c>
      <c r="E93">
        <v>1.2669999999999999</v>
      </c>
    </row>
    <row r="94" spans="1:5" x14ac:dyDescent="0.25">
      <c r="A94" t="s">
        <v>363</v>
      </c>
      <c r="B94" t="s">
        <v>163</v>
      </c>
      <c r="C94">
        <v>1.1264000000000001</v>
      </c>
      <c r="D94">
        <v>0.77680000000000005</v>
      </c>
      <c r="E94">
        <v>1.3726</v>
      </c>
    </row>
    <row r="95" spans="1:5" x14ac:dyDescent="0.25">
      <c r="A95" t="s">
        <v>363</v>
      </c>
      <c r="B95" t="s">
        <v>164</v>
      </c>
      <c r="C95">
        <v>1.1264000000000001</v>
      </c>
      <c r="D95">
        <v>1.2683</v>
      </c>
      <c r="E95">
        <v>0.96530000000000005</v>
      </c>
    </row>
    <row r="96" spans="1:5" x14ac:dyDescent="0.25">
      <c r="A96" t="s">
        <v>363</v>
      </c>
      <c r="B96" t="s">
        <v>165</v>
      </c>
      <c r="C96">
        <v>1.1264000000000001</v>
      </c>
      <c r="D96">
        <v>0.88780000000000003</v>
      </c>
      <c r="E96">
        <v>1.3726</v>
      </c>
    </row>
    <row r="97" spans="1:5" x14ac:dyDescent="0.25">
      <c r="A97" t="s">
        <v>363</v>
      </c>
      <c r="B97" t="s">
        <v>166</v>
      </c>
      <c r="C97">
        <v>1.1264000000000001</v>
      </c>
      <c r="D97">
        <v>1.4796</v>
      </c>
      <c r="E97">
        <v>0.84470000000000001</v>
      </c>
    </row>
    <row r="98" spans="1:5" x14ac:dyDescent="0.25">
      <c r="A98" t="s">
        <v>363</v>
      </c>
      <c r="B98" t="s">
        <v>167</v>
      </c>
      <c r="C98">
        <v>1.1264000000000001</v>
      </c>
      <c r="D98">
        <v>1.1414</v>
      </c>
      <c r="E98">
        <v>0.84470000000000001</v>
      </c>
    </row>
    <row r="99" spans="1:5" x14ac:dyDescent="0.25">
      <c r="A99" t="s">
        <v>363</v>
      </c>
      <c r="B99" t="s">
        <v>168</v>
      </c>
      <c r="C99">
        <v>1.1264000000000001</v>
      </c>
      <c r="D99">
        <v>0.76100000000000001</v>
      </c>
      <c r="E99">
        <v>1.3272999999999999</v>
      </c>
    </row>
    <row r="100" spans="1:5" x14ac:dyDescent="0.25">
      <c r="A100" t="s">
        <v>363</v>
      </c>
      <c r="B100" t="s">
        <v>169</v>
      </c>
      <c r="C100">
        <v>1.1264000000000001</v>
      </c>
      <c r="D100">
        <v>0.76100000000000001</v>
      </c>
      <c r="E100">
        <v>0.48270000000000002</v>
      </c>
    </row>
    <row r="101" spans="1:5" x14ac:dyDescent="0.25">
      <c r="A101" t="s">
        <v>354</v>
      </c>
      <c r="B101" t="s">
        <v>170</v>
      </c>
      <c r="C101">
        <v>1.2072000000000001</v>
      </c>
      <c r="D101">
        <v>0.66269999999999996</v>
      </c>
      <c r="E101">
        <v>0.91859999999999997</v>
      </c>
    </row>
    <row r="102" spans="1:5" x14ac:dyDescent="0.25">
      <c r="A102" t="s">
        <v>354</v>
      </c>
      <c r="B102" t="s">
        <v>171</v>
      </c>
      <c r="C102">
        <v>1.2072000000000001</v>
      </c>
      <c r="D102">
        <v>0.90369999999999995</v>
      </c>
      <c r="E102">
        <v>0.76549999999999996</v>
      </c>
    </row>
    <row r="103" spans="1:5" x14ac:dyDescent="0.25">
      <c r="A103" t="s">
        <v>354</v>
      </c>
      <c r="B103" t="s">
        <v>172</v>
      </c>
      <c r="C103">
        <v>1.2072000000000001</v>
      </c>
      <c r="D103">
        <v>1.3116000000000001</v>
      </c>
      <c r="E103">
        <v>1.1483000000000001</v>
      </c>
    </row>
    <row r="104" spans="1:5" x14ac:dyDescent="0.25">
      <c r="A104" t="s">
        <v>354</v>
      </c>
      <c r="B104" t="s">
        <v>173</v>
      </c>
      <c r="C104">
        <v>1.2072000000000001</v>
      </c>
      <c r="D104">
        <v>1.1597</v>
      </c>
      <c r="E104">
        <v>1.1483000000000001</v>
      </c>
    </row>
    <row r="105" spans="1:5" x14ac:dyDescent="0.25">
      <c r="A105" t="s">
        <v>354</v>
      </c>
      <c r="B105" t="s">
        <v>174</v>
      </c>
      <c r="C105">
        <v>1.2072000000000001</v>
      </c>
      <c r="D105">
        <v>0.75929999999999997</v>
      </c>
      <c r="E105">
        <v>1.1483000000000001</v>
      </c>
    </row>
    <row r="106" spans="1:5" x14ac:dyDescent="0.25">
      <c r="A106" t="s">
        <v>354</v>
      </c>
      <c r="B106" t="s">
        <v>175</v>
      </c>
      <c r="C106">
        <v>1.2072000000000001</v>
      </c>
      <c r="D106">
        <v>0.60240000000000005</v>
      </c>
      <c r="E106">
        <v>1.3223</v>
      </c>
    </row>
    <row r="107" spans="1:5" x14ac:dyDescent="0.25">
      <c r="A107" t="s">
        <v>354</v>
      </c>
      <c r="B107" t="s">
        <v>176</v>
      </c>
      <c r="C107">
        <v>1.2072000000000001</v>
      </c>
      <c r="D107">
        <v>1.4911000000000001</v>
      </c>
      <c r="E107">
        <v>0.61240000000000006</v>
      </c>
    </row>
    <row r="108" spans="1:5" x14ac:dyDescent="0.25">
      <c r="A108" t="s">
        <v>354</v>
      </c>
      <c r="B108" t="s">
        <v>177</v>
      </c>
      <c r="C108">
        <v>1.2072000000000001</v>
      </c>
      <c r="D108">
        <v>0.97899999999999998</v>
      </c>
      <c r="E108">
        <v>0.55669999999999997</v>
      </c>
    </row>
    <row r="109" spans="1:5" x14ac:dyDescent="0.25">
      <c r="A109" t="s">
        <v>354</v>
      </c>
      <c r="B109" t="s">
        <v>178</v>
      </c>
      <c r="C109">
        <v>1.2072000000000001</v>
      </c>
      <c r="D109">
        <v>1.3806</v>
      </c>
      <c r="E109">
        <v>1.0845</v>
      </c>
    </row>
    <row r="110" spans="1:5" x14ac:dyDescent="0.25">
      <c r="A110" t="s">
        <v>354</v>
      </c>
      <c r="B110" t="s">
        <v>179</v>
      </c>
      <c r="C110">
        <v>1.2072000000000001</v>
      </c>
      <c r="D110">
        <v>0.75929999999999997</v>
      </c>
      <c r="E110">
        <v>1.2121</v>
      </c>
    </row>
    <row r="111" spans="1:5" x14ac:dyDescent="0.25">
      <c r="A111" t="s">
        <v>355</v>
      </c>
      <c r="B111" t="s">
        <v>180</v>
      </c>
      <c r="C111">
        <v>1.0965</v>
      </c>
      <c r="D111">
        <v>0.91200000000000003</v>
      </c>
      <c r="E111">
        <v>1.0270999999999999</v>
      </c>
    </row>
    <row r="112" spans="1:5" x14ac:dyDescent="0.25">
      <c r="A112" t="s">
        <v>355</v>
      </c>
      <c r="B112" t="s">
        <v>181</v>
      </c>
      <c r="C112">
        <v>1.0965</v>
      </c>
      <c r="D112">
        <v>1.1856</v>
      </c>
      <c r="E112">
        <v>1.1554</v>
      </c>
    </row>
    <row r="113" spans="1:5" x14ac:dyDescent="0.25">
      <c r="A113" t="s">
        <v>355</v>
      </c>
      <c r="B113" t="s">
        <v>182</v>
      </c>
      <c r="C113">
        <v>1.0965</v>
      </c>
      <c r="D113">
        <v>0.91200000000000003</v>
      </c>
      <c r="E113">
        <v>0.83450000000000002</v>
      </c>
    </row>
    <row r="114" spans="1:5" x14ac:dyDescent="0.25">
      <c r="A114" t="s">
        <v>355</v>
      </c>
      <c r="B114" t="s">
        <v>183</v>
      </c>
      <c r="C114">
        <v>1.0965</v>
      </c>
      <c r="D114">
        <v>0.53200000000000003</v>
      </c>
      <c r="E114">
        <v>0.51349999999999996</v>
      </c>
    </row>
    <row r="115" spans="1:5" x14ac:dyDescent="0.25">
      <c r="A115" t="s">
        <v>355</v>
      </c>
      <c r="B115" t="s">
        <v>184</v>
      </c>
      <c r="C115">
        <v>1.0965</v>
      </c>
      <c r="D115">
        <v>0.74619999999999997</v>
      </c>
      <c r="E115">
        <v>1.0504</v>
      </c>
    </row>
    <row r="116" spans="1:5" x14ac:dyDescent="0.25">
      <c r="A116" t="s">
        <v>355</v>
      </c>
      <c r="B116" t="s">
        <v>185</v>
      </c>
      <c r="C116">
        <v>1.0965</v>
      </c>
      <c r="D116">
        <v>1.1399999999999999</v>
      </c>
      <c r="E116">
        <v>0.77029999999999998</v>
      </c>
    </row>
    <row r="117" spans="1:5" x14ac:dyDescent="0.25">
      <c r="A117" t="s">
        <v>355</v>
      </c>
      <c r="B117" t="s">
        <v>186</v>
      </c>
      <c r="C117">
        <v>1.0965</v>
      </c>
      <c r="D117">
        <v>0.76</v>
      </c>
      <c r="E117">
        <v>0.96289999999999998</v>
      </c>
    </row>
    <row r="118" spans="1:5" x14ac:dyDescent="0.25">
      <c r="A118" t="s">
        <v>355</v>
      </c>
      <c r="B118" t="s">
        <v>187</v>
      </c>
      <c r="C118">
        <v>1.0965</v>
      </c>
      <c r="D118">
        <v>2.5535999999999999</v>
      </c>
      <c r="E118">
        <v>0.3851</v>
      </c>
    </row>
    <row r="119" spans="1:5" x14ac:dyDescent="0.25">
      <c r="A119" t="s">
        <v>355</v>
      </c>
      <c r="B119" t="s">
        <v>188</v>
      </c>
      <c r="C119">
        <v>1.0965</v>
      </c>
      <c r="D119">
        <v>1.0640000000000001</v>
      </c>
      <c r="E119">
        <v>0.57769999999999999</v>
      </c>
    </row>
    <row r="120" spans="1:5" x14ac:dyDescent="0.25">
      <c r="A120" t="s">
        <v>355</v>
      </c>
      <c r="B120" t="s">
        <v>189</v>
      </c>
      <c r="C120">
        <v>1.0965</v>
      </c>
      <c r="D120">
        <v>0.4975</v>
      </c>
      <c r="E120">
        <v>1.4005000000000001</v>
      </c>
    </row>
    <row r="121" spans="1:5" x14ac:dyDescent="0.25">
      <c r="A121" t="s">
        <v>355</v>
      </c>
      <c r="B121" t="s">
        <v>190</v>
      </c>
      <c r="C121">
        <v>1.0965</v>
      </c>
      <c r="D121">
        <v>0.6633</v>
      </c>
      <c r="E121">
        <v>0.63019999999999998</v>
      </c>
    </row>
    <row r="122" spans="1:5" x14ac:dyDescent="0.25">
      <c r="A122" t="s">
        <v>355</v>
      </c>
      <c r="B122" t="s">
        <v>191</v>
      </c>
      <c r="C122">
        <v>1.0965</v>
      </c>
      <c r="D122">
        <v>1.216</v>
      </c>
      <c r="E122">
        <v>0.83450000000000002</v>
      </c>
    </row>
    <row r="123" spans="1:5" x14ac:dyDescent="0.25">
      <c r="A123" t="s">
        <v>355</v>
      </c>
      <c r="B123" t="s">
        <v>192</v>
      </c>
      <c r="C123">
        <v>1.0965</v>
      </c>
      <c r="D123">
        <v>1.0640000000000001</v>
      </c>
      <c r="E123">
        <v>1.0270999999999999</v>
      </c>
    </row>
    <row r="124" spans="1:5" x14ac:dyDescent="0.25">
      <c r="A124" t="s">
        <v>355</v>
      </c>
      <c r="B124" t="s">
        <v>193</v>
      </c>
      <c r="C124">
        <v>1.0965</v>
      </c>
      <c r="D124">
        <v>1.0778000000000001</v>
      </c>
      <c r="E124">
        <v>1.4005000000000001</v>
      </c>
    </row>
    <row r="125" spans="1:5" x14ac:dyDescent="0.25">
      <c r="A125" t="s">
        <v>355</v>
      </c>
      <c r="B125" t="s">
        <v>194</v>
      </c>
      <c r="C125">
        <v>1.0965</v>
      </c>
      <c r="D125">
        <v>0.74619999999999997</v>
      </c>
      <c r="E125">
        <v>1.1204000000000001</v>
      </c>
    </row>
    <row r="126" spans="1:5" x14ac:dyDescent="0.25">
      <c r="A126" t="s">
        <v>355</v>
      </c>
      <c r="B126" t="s">
        <v>195</v>
      </c>
      <c r="C126">
        <v>1.0965</v>
      </c>
      <c r="D126">
        <v>0.82909999999999995</v>
      </c>
      <c r="E126">
        <v>0.91039999999999999</v>
      </c>
    </row>
    <row r="127" spans="1:5" x14ac:dyDescent="0.25">
      <c r="A127" t="s">
        <v>355</v>
      </c>
      <c r="B127" t="s">
        <v>196</v>
      </c>
      <c r="C127">
        <v>1.0965</v>
      </c>
      <c r="D127">
        <v>0.76</v>
      </c>
      <c r="E127">
        <v>1.3480000000000001</v>
      </c>
    </row>
    <row r="128" spans="1:5" x14ac:dyDescent="0.25">
      <c r="A128" t="s">
        <v>355</v>
      </c>
      <c r="B128" t="s">
        <v>197</v>
      </c>
      <c r="C128">
        <v>1.0965</v>
      </c>
      <c r="D128">
        <v>1.3680000000000001</v>
      </c>
      <c r="E128">
        <v>0.96289999999999998</v>
      </c>
    </row>
    <row r="129" spans="1:5" x14ac:dyDescent="0.25">
      <c r="A129" t="s">
        <v>355</v>
      </c>
      <c r="B129" t="s">
        <v>198</v>
      </c>
      <c r="C129">
        <v>1.0965</v>
      </c>
      <c r="D129">
        <v>1.7411000000000001</v>
      </c>
      <c r="E129">
        <v>0.98040000000000005</v>
      </c>
    </row>
    <row r="130" spans="1:5" x14ac:dyDescent="0.25">
      <c r="A130" t="s">
        <v>355</v>
      </c>
      <c r="B130" t="s">
        <v>199</v>
      </c>
      <c r="C130">
        <v>1.0965</v>
      </c>
      <c r="D130">
        <v>0.41449999999999998</v>
      </c>
      <c r="E130">
        <v>2.1707999999999998</v>
      </c>
    </row>
    <row r="131" spans="1:5" x14ac:dyDescent="0.25">
      <c r="A131" t="s">
        <v>356</v>
      </c>
      <c r="B131" t="s">
        <v>200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356</v>
      </c>
      <c r="B132" t="s">
        <v>201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356</v>
      </c>
      <c r="B133" t="s">
        <v>202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356</v>
      </c>
      <c r="B134" t="s">
        <v>203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356</v>
      </c>
      <c r="B135" t="s">
        <v>204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356</v>
      </c>
      <c r="B136" t="s">
        <v>205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356</v>
      </c>
      <c r="B137" t="s">
        <v>206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356</v>
      </c>
      <c r="B138" t="s">
        <v>207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356</v>
      </c>
      <c r="B139" t="s">
        <v>208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356</v>
      </c>
      <c r="B140" t="s">
        <v>209</v>
      </c>
      <c r="C140">
        <v>1.0585</v>
      </c>
      <c r="D140">
        <v>1.3646</v>
      </c>
      <c r="E140">
        <v>0.8347</v>
      </c>
    </row>
    <row r="141" spans="1:5" x14ac:dyDescent="0.25">
      <c r="A141" t="s">
        <v>356</v>
      </c>
      <c r="B141" t="s">
        <v>210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356</v>
      </c>
      <c r="B142" t="s">
        <v>211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356</v>
      </c>
      <c r="B143" t="s">
        <v>212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356</v>
      </c>
      <c r="B144" t="s">
        <v>213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356</v>
      </c>
      <c r="B145" t="s">
        <v>214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356</v>
      </c>
      <c r="B146" t="s">
        <v>215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356</v>
      </c>
      <c r="B147" t="s">
        <v>216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356</v>
      </c>
      <c r="B148" t="s">
        <v>217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357</v>
      </c>
      <c r="B149" t="s">
        <v>218</v>
      </c>
      <c r="C149">
        <v>1.1947000000000001</v>
      </c>
      <c r="D149">
        <v>0.97650000000000003</v>
      </c>
      <c r="E149">
        <v>0.55120000000000002</v>
      </c>
    </row>
    <row r="150" spans="1:5" x14ac:dyDescent="0.25">
      <c r="A150" t="s">
        <v>357</v>
      </c>
      <c r="B150" t="s">
        <v>219</v>
      </c>
      <c r="C150">
        <v>1.1947000000000001</v>
      </c>
      <c r="D150">
        <v>0.59789999999999999</v>
      </c>
      <c r="E150">
        <v>1.2599</v>
      </c>
    </row>
    <row r="151" spans="1:5" x14ac:dyDescent="0.25">
      <c r="A151" t="s">
        <v>357</v>
      </c>
      <c r="B151" t="s">
        <v>220</v>
      </c>
      <c r="C151">
        <v>1.1947000000000001</v>
      </c>
      <c r="D151">
        <v>0.71750000000000003</v>
      </c>
      <c r="E151">
        <v>1.0237000000000001</v>
      </c>
    </row>
    <row r="152" spans="1:5" x14ac:dyDescent="0.25">
      <c r="A152" t="s">
        <v>357</v>
      </c>
      <c r="B152" t="s">
        <v>221</v>
      </c>
      <c r="C152">
        <v>1.1947000000000001</v>
      </c>
      <c r="D152">
        <v>0.59789999999999999</v>
      </c>
      <c r="E152">
        <v>0.78739999999999999</v>
      </c>
    </row>
    <row r="153" spans="1:5" x14ac:dyDescent="0.25">
      <c r="A153" t="s">
        <v>357</v>
      </c>
      <c r="B153" t="s">
        <v>222</v>
      </c>
      <c r="C153">
        <v>1.1947000000000001</v>
      </c>
      <c r="D153">
        <v>1.1958</v>
      </c>
      <c r="E153">
        <v>0.86619999999999997</v>
      </c>
    </row>
    <row r="154" spans="1:5" x14ac:dyDescent="0.25">
      <c r="A154" t="s">
        <v>357</v>
      </c>
      <c r="B154" t="s">
        <v>223</v>
      </c>
      <c r="C154">
        <v>1.1947000000000001</v>
      </c>
      <c r="D154">
        <v>0.95660000000000001</v>
      </c>
      <c r="E154">
        <v>0.7087</v>
      </c>
    </row>
    <row r="155" spans="1:5" x14ac:dyDescent="0.25">
      <c r="A155" t="s">
        <v>357</v>
      </c>
      <c r="B155" t="s">
        <v>224</v>
      </c>
      <c r="C155">
        <v>1.1947000000000001</v>
      </c>
      <c r="D155">
        <v>1.4349000000000001</v>
      </c>
      <c r="E155">
        <v>0.63</v>
      </c>
    </row>
    <row r="156" spans="1:5" x14ac:dyDescent="0.25">
      <c r="A156" t="s">
        <v>357</v>
      </c>
      <c r="B156" t="s">
        <v>225</v>
      </c>
      <c r="C156">
        <v>1.1947000000000001</v>
      </c>
      <c r="D156">
        <v>0.83699999999999997</v>
      </c>
      <c r="E156">
        <v>1.1024</v>
      </c>
    </row>
    <row r="157" spans="1:5" x14ac:dyDescent="0.25">
      <c r="A157" t="s">
        <v>357</v>
      </c>
      <c r="B157" t="s">
        <v>226</v>
      </c>
      <c r="C157">
        <v>1.1947000000000001</v>
      </c>
      <c r="D157">
        <v>1.3152999999999999</v>
      </c>
      <c r="E157">
        <v>0.86619999999999997</v>
      </c>
    </row>
    <row r="158" spans="1:5" x14ac:dyDescent="0.25">
      <c r="A158" t="s">
        <v>357</v>
      </c>
      <c r="B158" t="s">
        <v>227</v>
      </c>
      <c r="C158">
        <v>1.1947000000000001</v>
      </c>
      <c r="D158">
        <v>1.2555000000000001</v>
      </c>
      <c r="E158">
        <v>1.1024</v>
      </c>
    </row>
    <row r="159" spans="1:5" x14ac:dyDescent="0.25">
      <c r="A159" t="s">
        <v>357</v>
      </c>
      <c r="B159" t="s">
        <v>228</v>
      </c>
      <c r="C159">
        <v>1.1947000000000001</v>
      </c>
      <c r="D159">
        <v>0.73240000000000005</v>
      </c>
      <c r="E159">
        <v>1.1024</v>
      </c>
    </row>
    <row r="160" spans="1:5" x14ac:dyDescent="0.25">
      <c r="A160" t="s">
        <v>357</v>
      </c>
      <c r="B160" t="s">
        <v>229</v>
      </c>
      <c r="C160">
        <v>1.1947000000000001</v>
      </c>
      <c r="D160">
        <v>1.1958</v>
      </c>
      <c r="E160">
        <v>1.2599</v>
      </c>
    </row>
    <row r="161" spans="1:5" x14ac:dyDescent="0.25">
      <c r="A161" t="s">
        <v>357</v>
      </c>
      <c r="B161" t="s">
        <v>230</v>
      </c>
      <c r="C161">
        <v>1.1947000000000001</v>
      </c>
      <c r="D161">
        <v>0.59789999999999999</v>
      </c>
      <c r="E161">
        <v>1.4174</v>
      </c>
    </row>
    <row r="162" spans="1:5" x14ac:dyDescent="0.25">
      <c r="A162" t="s">
        <v>357</v>
      </c>
      <c r="B162" t="s">
        <v>231</v>
      </c>
      <c r="C162">
        <v>1.1947000000000001</v>
      </c>
      <c r="D162">
        <v>0.94169999999999998</v>
      </c>
      <c r="E162">
        <v>0.89570000000000005</v>
      </c>
    </row>
    <row r="163" spans="1:5" x14ac:dyDescent="0.25">
      <c r="A163" t="s">
        <v>357</v>
      </c>
      <c r="B163" t="s">
        <v>232</v>
      </c>
      <c r="C163">
        <v>1.1947000000000001</v>
      </c>
      <c r="D163">
        <v>1.4349000000000001</v>
      </c>
      <c r="E163">
        <v>0.86619999999999997</v>
      </c>
    </row>
    <row r="164" spans="1:5" x14ac:dyDescent="0.25">
      <c r="A164" t="s">
        <v>357</v>
      </c>
      <c r="B164" t="s">
        <v>233</v>
      </c>
      <c r="C164">
        <v>1.1947000000000001</v>
      </c>
      <c r="D164">
        <v>1.3152999999999999</v>
      </c>
      <c r="E164">
        <v>1.4961</v>
      </c>
    </row>
    <row r="165" spans="1:5" x14ac:dyDescent="0.25">
      <c r="A165" t="s">
        <v>358</v>
      </c>
      <c r="B165" t="s">
        <v>234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358</v>
      </c>
      <c r="B166" t="s">
        <v>235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358</v>
      </c>
      <c r="B167" t="s">
        <v>236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358</v>
      </c>
      <c r="B168" t="s">
        <v>237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358</v>
      </c>
      <c r="B169" t="s">
        <v>238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358</v>
      </c>
      <c r="B170" t="s">
        <v>239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358</v>
      </c>
      <c r="B171" t="s">
        <v>240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358</v>
      </c>
      <c r="B172" t="s">
        <v>241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358</v>
      </c>
      <c r="B173" t="s">
        <v>242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358</v>
      </c>
      <c r="B174" t="s">
        <v>243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358</v>
      </c>
      <c r="B175" t="s">
        <v>244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358</v>
      </c>
      <c r="B176" t="s">
        <v>245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358</v>
      </c>
      <c r="B177" t="s">
        <v>246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358</v>
      </c>
      <c r="B178" t="s">
        <v>247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358</v>
      </c>
      <c r="B179" t="s">
        <v>248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358</v>
      </c>
      <c r="B180" t="s">
        <v>249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359</v>
      </c>
      <c r="B181" t="s">
        <v>250</v>
      </c>
      <c r="C181">
        <v>1.0775999999999999</v>
      </c>
      <c r="D181">
        <v>0.92800000000000005</v>
      </c>
      <c r="E181">
        <v>0.9496</v>
      </c>
    </row>
    <row r="182" spans="1:5" x14ac:dyDescent="0.25">
      <c r="A182" t="s">
        <v>359</v>
      </c>
      <c r="B182" t="s">
        <v>251</v>
      </c>
      <c r="C182">
        <v>1.0775999999999999</v>
      </c>
      <c r="D182">
        <v>1.1721999999999999</v>
      </c>
      <c r="E182">
        <v>1.1358999999999999</v>
      </c>
    </row>
    <row r="183" spans="1:5" x14ac:dyDescent="0.25">
      <c r="A183" t="s">
        <v>359</v>
      </c>
      <c r="B183" t="s">
        <v>252</v>
      </c>
      <c r="C183">
        <v>1.0775999999999999</v>
      </c>
      <c r="D183">
        <v>0</v>
      </c>
      <c r="E183">
        <v>3.4529999999999998</v>
      </c>
    </row>
    <row r="184" spans="1:5" x14ac:dyDescent="0.25">
      <c r="A184" t="s">
        <v>359</v>
      </c>
      <c r="B184" t="s">
        <v>253</v>
      </c>
      <c r="C184">
        <v>1.0775999999999999</v>
      </c>
      <c r="D184">
        <v>1.2527999999999999</v>
      </c>
      <c r="E184">
        <v>0.43159999999999998</v>
      </c>
    </row>
    <row r="185" spans="1:5" x14ac:dyDescent="0.25">
      <c r="A185" t="s">
        <v>359</v>
      </c>
      <c r="B185" t="s">
        <v>254</v>
      </c>
      <c r="C185">
        <v>1.0775999999999999</v>
      </c>
      <c r="D185">
        <v>0.5373</v>
      </c>
      <c r="E185">
        <v>0.36349999999999999</v>
      </c>
    </row>
    <row r="186" spans="1:5" x14ac:dyDescent="0.25">
      <c r="A186" t="s">
        <v>359</v>
      </c>
      <c r="B186" t="s">
        <v>255</v>
      </c>
      <c r="C186">
        <v>1.0775999999999999</v>
      </c>
      <c r="D186">
        <v>0.88160000000000005</v>
      </c>
      <c r="E186">
        <v>1.1654</v>
      </c>
    </row>
    <row r="187" spans="1:5" x14ac:dyDescent="0.25">
      <c r="A187" t="s">
        <v>359</v>
      </c>
      <c r="B187" t="s">
        <v>256</v>
      </c>
      <c r="C187">
        <v>1.0775999999999999</v>
      </c>
      <c r="D187">
        <v>0.83030000000000004</v>
      </c>
      <c r="E187">
        <v>1.2266999999999999</v>
      </c>
    </row>
    <row r="188" spans="1:5" x14ac:dyDescent="0.25">
      <c r="A188" t="s">
        <v>359</v>
      </c>
      <c r="B188" t="s">
        <v>257</v>
      </c>
      <c r="C188">
        <v>1.0775999999999999</v>
      </c>
      <c r="D188">
        <v>1.2527999999999999</v>
      </c>
      <c r="E188">
        <v>1.4244000000000001</v>
      </c>
    </row>
    <row r="189" spans="1:5" x14ac:dyDescent="0.25">
      <c r="A189" t="s">
        <v>359</v>
      </c>
      <c r="B189" t="s">
        <v>258</v>
      </c>
      <c r="C189">
        <v>1.0775999999999999</v>
      </c>
      <c r="D189">
        <v>0.61870000000000003</v>
      </c>
      <c r="E189">
        <v>1.0277000000000001</v>
      </c>
    </row>
    <row r="190" spans="1:5" x14ac:dyDescent="0.25">
      <c r="A190" t="s">
        <v>359</v>
      </c>
      <c r="B190" t="s">
        <v>259</v>
      </c>
      <c r="C190">
        <v>1.0775999999999999</v>
      </c>
      <c r="D190">
        <v>1.3187</v>
      </c>
      <c r="E190">
        <v>0.99960000000000004</v>
      </c>
    </row>
    <row r="191" spans="1:5" x14ac:dyDescent="0.25">
      <c r="A191" t="s">
        <v>359</v>
      </c>
      <c r="B191" t="s">
        <v>260</v>
      </c>
      <c r="C191">
        <v>1.0775999999999999</v>
      </c>
      <c r="D191">
        <v>0.92800000000000005</v>
      </c>
      <c r="E191">
        <v>1.0595000000000001</v>
      </c>
    </row>
    <row r="192" spans="1:5" x14ac:dyDescent="0.25">
      <c r="A192" t="s">
        <v>359</v>
      </c>
      <c r="B192" t="s">
        <v>261</v>
      </c>
      <c r="C192">
        <v>1.0775999999999999</v>
      </c>
      <c r="D192">
        <v>1.8560000000000001</v>
      </c>
      <c r="E192">
        <v>0</v>
      </c>
    </row>
    <row r="193" spans="1:5" x14ac:dyDescent="0.25">
      <c r="A193" t="s">
        <v>359</v>
      </c>
      <c r="B193" t="s">
        <v>262</v>
      </c>
      <c r="C193">
        <v>1.0775999999999999</v>
      </c>
      <c r="D193">
        <v>1.0257000000000001</v>
      </c>
      <c r="E193">
        <v>1.1813</v>
      </c>
    </row>
    <row r="194" spans="1:5" x14ac:dyDescent="0.25">
      <c r="A194" t="s">
        <v>359</v>
      </c>
      <c r="B194" t="s">
        <v>263</v>
      </c>
      <c r="C194">
        <v>1.0775999999999999</v>
      </c>
      <c r="D194">
        <v>1.8560000000000001</v>
      </c>
      <c r="E194">
        <v>0.86329999999999996</v>
      </c>
    </row>
    <row r="195" spans="1:5" x14ac:dyDescent="0.25">
      <c r="A195" t="s">
        <v>359</v>
      </c>
      <c r="B195" t="s">
        <v>264</v>
      </c>
      <c r="C195">
        <v>1.0775999999999999</v>
      </c>
      <c r="D195">
        <v>0.97440000000000004</v>
      </c>
      <c r="E195">
        <v>1.9422999999999999</v>
      </c>
    </row>
    <row r="196" spans="1:5" x14ac:dyDescent="0.25">
      <c r="A196" t="s">
        <v>359</v>
      </c>
      <c r="B196" t="s">
        <v>265</v>
      </c>
      <c r="C196">
        <v>1.0775999999999999</v>
      </c>
      <c r="D196">
        <v>1.2527999999999999</v>
      </c>
      <c r="E196">
        <v>0.90639999999999998</v>
      </c>
    </row>
    <row r="197" spans="1:5" x14ac:dyDescent="0.25">
      <c r="A197" t="s">
        <v>359</v>
      </c>
      <c r="B197" t="s">
        <v>266</v>
      </c>
      <c r="C197">
        <v>1.0775999999999999</v>
      </c>
      <c r="D197">
        <v>1.3498000000000001</v>
      </c>
      <c r="E197">
        <v>0.39240000000000003</v>
      </c>
    </row>
    <row r="198" spans="1:5" x14ac:dyDescent="0.25">
      <c r="A198" t="s">
        <v>359</v>
      </c>
      <c r="B198" t="s">
        <v>267</v>
      </c>
      <c r="C198">
        <v>1.0775999999999999</v>
      </c>
      <c r="D198">
        <v>0.61870000000000003</v>
      </c>
      <c r="E198">
        <v>0.57550000000000001</v>
      </c>
    </row>
    <row r="199" spans="1:5" x14ac:dyDescent="0.25">
      <c r="A199" t="s">
        <v>359</v>
      </c>
      <c r="B199" t="s">
        <v>268</v>
      </c>
      <c r="C199">
        <v>1.0775999999999999</v>
      </c>
      <c r="D199">
        <v>1.0257000000000001</v>
      </c>
      <c r="E199">
        <v>0.95409999999999995</v>
      </c>
    </row>
    <row r="200" spans="1:5" x14ac:dyDescent="0.25">
      <c r="A200" t="s">
        <v>359</v>
      </c>
      <c r="B200" t="s">
        <v>269</v>
      </c>
      <c r="C200">
        <v>1.0775999999999999</v>
      </c>
      <c r="D200">
        <v>0.97019999999999995</v>
      </c>
      <c r="E200">
        <v>0.70630000000000004</v>
      </c>
    </row>
    <row r="201" spans="1:5" x14ac:dyDescent="0.25">
      <c r="A201" t="s">
        <v>360</v>
      </c>
      <c r="B201" t="s">
        <v>270</v>
      </c>
      <c r="C201">
        <v>1.0958000000000001</v>
      </c>
      <c r="D201">
        <v>0.79090000000000005</v>
      </c>
      <c r="E201">
        <v>0.98399999999999999</v>
      </c>
    </row>
    <row r="202" spans="1:5" x14ac:dyDescent="0.25">
      <c r="A202" t="s">
        <v>360</v>
      </c>
      <c r="B202" t="s">
        <v>271</v>
      </c>
      <c r="C202">
        <v>1.0958000000000001</v>
      </c>
      <c r="D202">
        <v>0.36499999999999999</v>
      </c>
      <c r="E202">
        <v>1.3262</v>
      </c>
    </row>
    <row r="203" spans="1:5" x14ac:dyDescent="0.25">
      <c r="A203" t="s">
        <v>360</v>
      </c>
      <c r="B203" t="s">
        <v>272</v>
      </c>
      <c r="C203">
        <v>1.0958000000000001</v>
      </c>
      <c r="D203">
        <v>1.2168000000000001</v>
      </c>
      <c r="E203">
        <v>0.6845</v>
      </c>
    </row>
    <row r="204" spans="1:5" x14ac:dyDescent="0.25">
      <c r="A204" t="s">
        <v>360</v>
      </c>
      <c r="B204" t="s">
        <v>273</v>
      </c>
      <c r="C204">
        <v>1.0958000000000001</v>
      </c>
      <c r="D204">
        <v>1.0343</v>
      </c>
      <c r="E204">
        <v>0.98399999999999999</v>
      </c>
    </row>
    <row r="205" spans="1:5" x14ac:dyDescent="0.25">
      <c r="A205" t="s">
        <v>360</v>
      </c>
      <c r="B205" t="s">
        <v>274</v>
      </c>
      <c r="C205">
        <v>1.0958000000000001</v>
      </c>
      <c r="D205">
        <v>1.1558999999999999</v>
      </c>
      <c r="E205">
        <v>0.81289999999999996</v>
      </c>
    </row>
    <row r="206" spans="1:5" x14ac:dyDescent="0.25">
      <c r="A206" t="s">
        <v>360</v>
      </c>
      <c r="B206" t="s">
        <v>275</v>
      </c>
      <c r="C206">
        <v>1.0958000000000001</v>
      </c>
      <c r="D206">
        <v>1.0951</v>
      </c>
      <c r="E206">
        <v>1.1123000000000001</v>
      </c>
    </row>
    <row r="207" spans="1:5" x14ac:dyDescent="0.25">
      <c r="A207" t="s">
        <v>360</v>
      </c>
      <c r="B207" t="s">
        <v>276</v>
      </c>
      <c r="C207">
        <v>1.0958000000000001</v>
      </c>
      <c r="D207">
        <v>1.0951</v>
      </c>
      <c r="E207">
        <v>0.94120000000000004</v>
      </c>
    </row>
    <row r="208" spans="1:5" x14ac:dyDescent="0.25">
      <c r="A208" t="s">
        <v>360</v>
      </c>
      <c r="B208" t="s">
        <v>277</v>
      </c>
      <c r="C208">
        <v>1.0958000000000001</v>
      </c>
      <c r="D208">
        <v>1.2776000000000001</v>
      </c>
      <c r="E208">
        <v>1.1123000000000001</v>
      </c>
    </row>
    <row r="209" spans="1:5" x14ac:dyDescent="0.25">
      <c r="A209" t="s">
        <v>360</v>
      </c>
      <c r="B209" t="s">
        <v>278</v>
      </c>
      <c r="C209">
        <v>1.0958000000000001</v>
      </c>
      <c r="D209">
        <v>0.60840000000000005</v>
      </c>
      <c r="E209">
        <v>1.2406999999999999</v>
      </c>
    </row>
    <row r="210" spans="1:5" x14ac:dyDescent="0.25">
      <c r="A210" t="s">
        <v>360</v>
      </c>
      <c r="B210" t="s">
        <v>279</v>
      </c>
      <c r="C210">
        <v>1.0958000000000001</v>
      </c>
      <c r="D210">
        <v>1.4601</v>
      </c>
      <c r="E210">
        <v>0.6845</v>
      </c>
    </row>
    <row r="211" spans="1:5" x14ac:dyDescent="0.25">
      <c r="A211" t="s">
        <v>360</v>
      </c>
      <c r="B211" t="s">
        <v>280</v>
      </c>
      <c r="C211">
        <v>1.0958000000000001</v>
      </c>
      <c r="D211">
        <v>1.0951</v>
      </c>
      <c r="E211">
        <v>0.89839999999999998</v>
      </c>
    </row>
    <row r="212" spans="1:5" x14ac:dyDescent="0.25">
      <c r="A212" t="s">
        <v>360</v>
      </c>
      <c r="B212" t="s">
        <v>281</v>
      </c>
      <c r="C212">
        <v>1.0958000000000001</v>
      </c>
      <c r="D212">
        <v>1.5209999999999999</v>
      </c>
      <c r="E212">
        <v>0.89839999999999998</v>
      </c>
    </row>
    <row r="213" spans="1:5" x14ac:dyDescent="0.25">
      <c r="A213" t="s">
        <v>360</v>
      </c>
      <c r="B213" t="s">
        <v>282</v>
      </c>
      <c r="C213">
        <v>1.0958000000000001</v>
      </c>
      <c r="D213">
        <v>0.48670000000000002</v>
      </c>
      <c r="E213">
        <v>1.5401</v>
      </c>
    </row>
    <row r="214" spans="1:5" x14ac:dyDescent="0.25">
      <c r="A214" t="s">
        <v>360</v>
      </c>
      <c r="B214" t="s">
        <v>283</v>
      </c>
      <c r="C214">
        <v>1.0958000000000001</v>
      </c>
      <c r="D214">
        <v>0.66920000000000002</v>
      </c>
      <c r="E214">
        <v>1.1551</v>
      </c>
    </row>
    <row r="215" spans="1:5" x14ac:dyDescent="0.25">
      <c r="A215" t="s">
        <v>360</v>
      </c>
      <c r="B215" t="s">
        <v>284</v>
      </c>
      <c r="C215">
        <v>1.0958000000000001</v>
      </c>
      <c r="D215">
        <v>0.73009999999999997</v>
      </c>
      <c r="E215">
        <v>1.0694999999999999</v>
      </c>
    </row>
    <row r="216" spans="1:5" x14ac:dyDescent="0.25">
      <c r="A216" t="s">
        <v>360</v>
      </c>
      <c r="B216" t="s">
        <v>285</v>
      </c>
      <c r="C216">
        <v>1.0958000000000001</v>
      </c>
      <c r="D216">
        <v>1.3993</v>
      </c>
      <c r="E216">
        <v>0.55620000000000003</v>
      </c>
    </row>
    <row r="217" spans="1:5" x14ac:dyDescent="0.25">
      <c r="A217" t="s">
        <v>361</v>
      </c>
      <c r="B217" t="s">
        <v>286</v>
      </c>
      <c r="C217">
        <v>1.0625</v>
      </c>
      <c r="D217">
        <v>1.2548999999999999</v>
      </c>
      <c r="E217">
        <v>1.006</v>
      </c>
    </row>
    <row r="218" spans="1:5" x14ac:dyDescent="0.25">
      <c r="A218" t="s">
        <v>361</v>
      </c>
      <c r="B218" t="s">
        <v>287</v>
      </c>
      <c r="C218">
        <v>1.0625</v>
      </c>
      <c r="D218">
        <v>0.58819999999999995</v>
      </c>
      <c r="E218">
        <v>1.3412999999999999</v>
      </c>
    </row>
    <row r="219" spans="1:5" x14ac:dyDescent="0.25">
      <c r="A219" t="s">
        <v>361</v>
      </c>
      <c r="B219" t="s">
        <v>288</v>
      </c>
      <c r="C219">
        <v>1.0625</v>
      </c>
      <c r="D219">
        <v>1.2548999999999999</v>
      </c>
      <c r="E219">
        <v>0.55889999999999995</v>
      </c>
    </row>
    <row r="220" spans="1:5" x14ac:dyDescent="0.25">
      <c r="A220" t="s">
        <v>361</v>
      </c>
      <c r="B220" t="s">
        <v>289</v>
      </c>
      <c r="C220">
        <v>1.0625</v>
      </c>
      <c r="D220">
        <v>1.2548999999999999</v>
      </c>
      <c r="E220">
        <v>0.55889999999999995</v>
      </c>
    </row>
    <row r="221" spans="1:5" x14ac:dyDescent="0.25">
      <c r="A221" t="s">
        <v>361</v>
      </c>
      <c r="B221" t="s">
        <v>290</v>
      </c>
      <c r="C221">
        <v>1.0625</v>
      </c>
      <c r="D221">
        <v>0.62749999999999995</v>
      </c>
      <c r="E221">
        <v>0.55889999999999995</v>
      </c>
    </row>
    <row r="222" spans="1:5" x14ac:dyDescent="0.25">
      <c r="A222" t="s">
        <v>361</v>
      </c>
      <c r="B222" t="s">
        <v>291</v>
      </c>
      <c r="C222">
        <v>1.0625</v>
      </c>
      <c r="D222">
        <v>1.0755999999999999</v>
      </c>
      <c r="E222">
        <v>0.76649999999999996</v>
      </c>
    </row>
    <row r="223" spans="1:5" x14ac:dyDescent="0.25">
      <c r="A223" t="s">
        <v>361</v>
      </c>
      <c r="B223" t="s">
        <v>292</v>
      </c>
      <c r="C223">
        <v>1.0625</v>
      </c>
      <c r="D223">
        <v>0.80669999999999997</v>
      </c>
      <c r="E223">
        <v>0.76649999999999996</v>
      </c>
    </row>
    <row r="224" spans="1:5" x14ac:dyDescent="0.25">
      <c r="A224" t="s">
        <v>361</v>
      </c>
      <c r="B224" t="s">
        <v>293</v>
      </c>
      <c r="C224">
        <v>1.0625</v>
      </c>
      <c r="D224">
        <v>1.2101</v>
      </c>
      <c r="E224">
        <v>0.86229999999999996</v>
      </c>
    </row>
    <row r="225" spans="1:5" x14ac:dyDescent="0.25">
      <c r="A225" t="s">
        <v>361</v>
      </c>
      <c r="B225" t="s">
        <v>294</v>
      </c>
      <c r="C225">
        <v>1.0625</v>
      </c>
      <c r="D225">
        <v>1.0755999999999999</v>
      </c>
      <c r="E225">
        <v>0.95809999999999995</v>
      </c>
    </row>
    <row r="226" spans="1:5" x14ac:dyDescent="0.25">
      <c r="A226" t="s">
        <v>361</v>
      </c>
      <c r="B226" t="s">
        <v>295</v>
      </c>
      <c r="C226">
        <v>1.0625</v>
      </c>
      <c r="D226">
        <v>1.7646999999999999</v>
      </c>
      <c r="E226">
        <v>0.75449999999999995</v>
      </c>
    </row>
    <row r="227" spans="1:5" x14ac:dyDescent="0.25">
      <c r="A227" t="s">
        <v>361</v>
      </c>
      <c r="B227" t="s">
        <v>296</v>
      </c>
      <c r="C227">
        <v>1.0625</v>
      </c>
      <c r="D227">
        <v>0.94120000000000004</v>
      </c>
      <c r="E227">
        <v>1.1736</v>
      </c>
    </row>
    <row r="228" spans="1:5" x14ac:dyDescent="0.25">
      <c r="A228" t="s">
        <v>361</v>
      </c>
      <c r="B228" t="s">
        <v>297</v>
      </c>
      <c r="C228">
        <v>1.0625</v>
      </c>
      <c r="D228">
        <v>1.0755999999999999</v>
      </c>
      <c r="E228">
        <v>0.67059999999999997</v>
      </c>
    </row>
    <row r="229" spans="1:5" x14ac:dyDescent="0.25">
      <c r="A229" t="s">
        <v>361</v>
      </c>
      <c r="B229" t="s">
        <v>298</v>
      </c>
      <c r="C229">
        <v>1.0625</v>
      </c>
      <c r="D229">
        <v>0.80669999999999997</v>
      </c>
      <c r="E229">
        <v>1.6287</v>
      </c>
    </row>
    <row r="230" spans="1:5" x14ac:dyDescent="0.25">
      <c r="A230" t="s">
        <v>361</v>
      </c>
      <c r="B230" t="s">
        <v>299</v>
      </c>
      <c r="C230">
        <v>1.0625</v>
      </c>
      <c r="D230">
        <v>0.26889999999999997</v>
      </c>
      <c r="E230">
        <v>1.4371</v>
      </c>
    </row>
    <row r="231" spans="1:5" x14ac:dyDescent="0.25">
      <c r="A231" t="s">
        <v>361</v>
      </c>
      <c r="B231" t="s">
        <v>300</v>
      </c>
      <c r="C231">
        <v>1.0625</v>
      </c>
      <c r="D231">
        <v>0.94120000000000004</v>
      </c>
      <c r="E231">
        <v>1.5928</v>
      </c>
    </row>
    <row r="232" spans="1:5" x14ac:dyDescent="0.25">
      <c r="A232" t="s">
        <v>361</v>
      </c>
      <c r="B232" t="s">
        <v>301</v>
      </c>
      <c r="C232">
        <v>1.0625</v>
      </c>
      <c r="D232">
        <v>1.0755999999999999</v>
      </c>
      <c r="E232">
        <v>1.0539000000000001</v>
      </c>
    </row>
    <row r="233" spans="1:5" x14ac:dyDescent="0.25">
      <c r="A233" t="s">
        <v>302</v>
      </c>
      <c r="B233" t="s">
        <v>303</v>
      </c>
      <c r="C233">
        <v>1.0840000000000001</v>
      </c>
      <c r="D233">
        <v>1.0902000000000001</v>
      </c>
      <c r="E233">
        <v>1.0330999999999999</v>
      </c>
    </row>
    <row r="234" spans="1:5" x14ac:dyDescent="0.25">
      <c r="A234" t="s">
        <v>302</v>
      </c>
      <c r="B234" t="s">
        <v>304</v>
      </c>
      <c r="C234">
        <v>1.0840000000000001</v>
      </c>
      <c r="D234">
        <v>0.55349999999999999</v>
      </c>
      <c r="E234">
        <v>0.82069999999999999</v>
      </c>
    </row>
    <row r="235" spans="1:5" x14ac:dyDescent="0.25">
      <c r="A235" t="s">
        <v>302</v>
      </c>
      <c r="B235" t="s">
        <v>305</v>
      </c>
      <c r="C235">
        <v>1.0840000000000001</v>
      </c>
      <c r="D235">
        <v>0.46129999999999999</v>
      </c>
      <c r="E235">
        <v>1.4731000000000001</v>
      </c>
    </row>
    <row r="236" spans="1:5" x14ac:dyDescent="0.25">
      <c r="A236" t="s">
        <v>302</v>
      </c>
      <c r="B236" t="s">
        <v>306</v>
      </c>
      <c r="C236">
        <v>1.0840000000000001</v>
      </c>
      <c r="D236">
        <v>0.83030000000000004</v>
      </c>
      <c r="E236">
        <v>0.82069999999999999</v>
      </c>
    </row>
    <row r="237" spans="1:5" x14ac:dyDescent="0.25">
      <c r="A237" t="s">
        <v>302</v>
      </c>
      <c r="B237" t="s">
        <v>307</v>
      </c>
      <c r="C237">
        <v>1.0840000000000001</v>
      </c>
      <c r="D237">
        <v>0.79069999999999996</v>
      </c>
      <c r="E237">
        <v>0.72150000000000003</v>
      </c>
    </row>
    <row r="238" spans="1:5" x14ac:dyDescent="0.25">
      <c r="A238" t="s">
        <v>302</v>
      </c>
      <c r="B238" t="s">
        <v>308</v>
      </c>
      <c r="C238">
        <v>1.0840000000000001</v>
      </c>
      <c r="D238">
        <v>0.61499999999999999</v>
      </c>
      <c r="E238">
        <v>0.77159999999999995</v>
      </c>
    </row>
    <row r="239" spans="1:5" x14ac:dyDescent="0.25">
      <c r="A239" t="s">
        <v>302</v>
      </c>
      <c r="B239" t="s">
        <v>309</v>
      </c>
      <c r="C239">
        <v>1.0840000000000001</v>
      </c>
      <c r="D239">
        <v>1.1993</v>
      </c>
      <c r="E239">
        <v>1.0101</v>
      </c>
    </row>
    <row r="240" spans="1:5" x14ac:dyDescent="0.25">
      <c r="A240" t="s">
        <v>302</v>
      </c>
      <c r="B240" t="s">
        <v>310</v>
      </c>
      <c r="C240">
        <v>1.0840000000000001</v>
      </c>
      <c r="D240">
        <v>1.107</v>
      </c>
      <c r="E240">
        <v>1.2625999999999999</v>
      </c>
    </row>
    <row r="241" spans="1:5" x14ac:dyDescent="0.25">
      <c r="A241" t="s">
        <v>302</v>
      </c>
      <c r="B241" t="s">
        <v>311</v>
      </c>
      <c r="C241">
        <v>1.0840000000000001</v>
      </c>
      <c r="D241">
        <v>0.51249999999999996</v>
      </c>
      <c r="E241">
        <v>1.1924999999999999</v>
      </c>
    </row>
    <row r="242" spans="1:5" x14ac:dyDescent="0.25">
      <c r="A242" t="s">
        <v>302</v>
      </c>
      <c r="B242" t="s">
        <v>312</v>
      </c>
      <c r="C242">
        <v>1.0840000000000001</v>
      </c>
      <c r="D242">
        <v>0.83860000000000001</v>
      </c>
      <c r="E242">
        <v>1.0904</v>
      </c>
    </row>
    <row r="243" spans="1:5" x14ac:dyDescent="0.25">
      <c r="A243" t="s">
        <v>302</v>
      </c>
      <c r="B243" t="s">
        <v>313</v>
      </c>
      <c r="C243">
        <v>1.0840000000000001</v>
      </c>
      <c r="D243">
        <v>0.79069999999999996</v>
      </c>
      <c r="E243">
        <v>0.63129999999999997</v>
      </c>
    </row>
    <row r="244" spans="1:5" x14ac:dyDescent="0.25">
      <c r="A244" t="s">
        <v>302</v>
      </c>
      <c r="B244" t="s">
        <v>314</v>
      </c>
      <c r="C244">
        <v>1.0840000000000001</v>
      </c>
      <c r="D244">
        <v>0.92249999999999999</v>
      </c>
      <c r="E244">
        <v>0.86809999999999998</v>
      </c>
    </row>
    <row r="245" spans="1:5" x14ac:dyDescent="0.25">
      <c r="A245" t="s">
        <v>302</v>
      </c>
      <c r="B245" t="s">
        <v>315</v>
      </c>
      <c r="C245">
        <v>1.0840000000000001</v>
      </c>
      <c r="D245">
        <v>1.2685</v>
      </c>
      <c r="E245">
        <v>1.4205000000000001</v>
      </c>
    </row>
    <row r="246" spans="1:5" x14ac:dyDescent="0.25">
      <c r="A246" t="s">
        <v>302</v>
      </c>
      <c r="B246" t="s">
        <v>316</v>
      </c>
      <c r="C246">
        <v>1.0840000000000001</v>
      </c>
      <c r="D246">
        <v>1.0378000000000001</v>
      </c>
      <c r="E246">
        <v>1.1837</v>
      </c>
    </row>
    <row r="247" spans="1:5" x14ac:dyDescent="0.25">
      <c r="A247" t="s">
        <v>302</v>
      </c>
      <c r="B247" t="s">
        <v>317</v>
      </c>
      <c r="C247">
        <v>1.0840000000000001</v>
      </c>
      <c r="D247">
        <v>0.52710000000000001</v>
      </c>
      <c r="E247">
        <v>0.63129999999999997</v>
      </c>
    </row>
    <row r="248" spans="1:5" x14ac:dyDescent="0.25">
      <c r="A248" t="s">
        <v>302</v>
      </c>
      <c r="B248" t="s">
        <v>318</v>
      </c>
      <c r="C248">
        <v>1.0840000000000001</v>
      </c>
      <c r="D248">
        <v>1.7527999999999999</v>
      </c>
      <c r="E248">
        <v>0.82069999999999999</v>
      </c>
    </row>
    <row r="249" spans="1:5" x14ac:dyDescent="0.25">
      <c r="A249" t="s">
        <v>302</v>
      </c>
      <c r="B249" t="s">
        <v>319</v>
      </c>
      <c r="C249">
        <v>1.0840000000000001</v>
      </c>
      <c r="D249">
        <v>1.1531</v>
      </c>
      <c r="E249">
        <v>0.78910000000000002</v>
      </c>
    </row>
    <row r="250" spans="1:5" x14ac:dyDescent="0.25">
      <c r="A250" t="s">
        <v>302</v>
      </c>
      <c r="B250" t="s">
        <v>320</v>
      </c>
      <c r="C250">
        <v>1.0840000000000001</v>
      </c>
      <c r="D250">
        <v>0.92249999999999999</v>
      </c>
      <c r="E250">
        <v>1.0522</v>
      </c>
    </row>
    <row r="251" spans="1:5" x14ac:dyDescent="0.25">
      <c r="A251" t="s">
        <v>302</v>
      </c>
      <c r="B251" t="s">
        <v>321</v>
      </c>
      <c r="C251">
        <v>1.0840000000000001</v>
      </c>
      <c r="D251">
        <v>1.1274999999999999</v>
      </c>
      <c r="E251">
        <v>1.1223000000000001</v>
      </c>
    </row>
    <row r="252" spans="1:5" x14ac:dyDescent="0.25">
      <c r="A252" t="s">
        <v>302</v>
      </c>
      <c r="B252" t="s">
        <v>322</v>
      </c>
      <c r="C252">
        <v>1.0840000000000001</v>
      </c>
      <c r="D252">
        <v>1.107</v>
      </c>
      <c r="E252">
        <v>0.75760000000000005</v>
      </c>
    </row>
    <row r="253" spans="1:5" x14ac:dyDescent="0.25">
      <c r="A253" t="s">
        <v>302</v>
      </c>
      <c r="B253" t="s">
        <v>323</v>
      </c>
      <c r="C253">
        <v>1.0840000000000001</v>
      </c>
      <c r="D253">
        <v>0.92249999999999999</v>
      </c>
      <c r="E253">
        <v>1.5783</v>
      </c>
    </row>
    <row r="254" spans="1:5" x14ac:dyDescent="0.25">
      <c r="A254" t="s">
        <v>302</v>
      </c>
      <c r="B254" t="s">
        <v>324</v>
      </c>
      <c r="C254">
        <v>1.0840000000000001</v>
      </c>
      <c r="D254">
        <v>1.3837999999999999</v>
      </c>
      <c r="E254">
        <v>0.86809999999999998</v>
      </c>
    </row>
    <row r="255" spans="1:5" x14ac:dyDescent="0.25">
      <c r="A255" t="s">
        <v>302</v>
      </c>
      <c r="B255" t="s">
        <v>325</v>
      </c>
      <c r="C255">
        <v>1.0840000000000001</v>
      </c>
      <c r="D255">
        <v>0.83030000000000004</v>
      </c>
      <c r="E255">
        <v>0.88380000000000003</v>
      </c>
    </row>
    <row r="256" spans="1:5" x14ac:dyDescent="0.25">
      <c r="A256" t="s">
        <v>302</v>
      </c>
      <c r="B256" t="s">
        <v>326</v>
      </c>
      <c r="C256">
        <v>1.0840000000000001</v>
      </c>
      <c r="D256">
        <v>1.0543</v>
      </c>
      <c r="E256">
        <v>0.45090000000000002</v>
      </c>
    </row>
    <row r="257" spans="1:5" x14ac:dyDescent="0.25">
      <c r="A257" t="s">
        <v>302</v>
      </c>
      <c r="B257" t="s">
        <v>327</v>
      </c>
      <c r="C257">
        <v>1.0840000000000001</v>
      </c>
      <c r="D257">
        <v>1.64</v>
      </c>
      <c r="E257">
        <v>0.70150000000000001</v>
      </c>
    </row>
    <row r="258" spans="1:5" x14ac:dyDescent="0.25">
      <c r="A258" t="s">
        <v>302</v>
      </c>
      <c r="B258" t="s">
        <v>328</v>
      </c>
      <c r="C258">
        <v>1.0840000000000001</v>
      </c>
      <c r="D258">
        <v>1.107</v>
      </c>
      <c r="E258">
        <v>1.6414</v>
      </c>
    </row>
    <row r="259" spans="1:5" x14ac:dyDescent="0.25">
      <c r="A259" t="s">
        <v>302</v>
      </c>
      <c r="B259" t="s">
        <v>329</v>
      </c>
      <c r="C259">
        <v>1.0840000000000001</v>
      </c>
      <c r="D259">
        <v>1.1274999999999999</v>
      </c>
      <c r="E259">
        <v>1.2625999999999999</v>
      </c>
    </row>
    <row r="260" spans="1:5" x14ac:dyDescent="0.25">
      <c r="A260" t="s">
        <v>369</v>
      </c>
      <c r="B260" t="s">
        <v>347</v>
      </c>
      <c r="C260">
        <v>1.6</v>
      </c>
      <c r="D260">
        <v>1.25</v>
      </c>
      <c r="E260">
        <v>0</v>
      </c>
    </row>
    <row r="261" spans="1:5" x14ac:dyDescent="0.25">
      <c r="A261" t="s">
        <v>369</v>
      </c>
      <c r="B261" t="s">
        <v>346</v>
      </c>
      <c r="C261">
        <v>1.6</v>
      </c>
      <c r="D261">
        <v>0</v>
      </c>
      <c r="E261">
        <v>0</v>
      </c>
    </row>
    <row r="262" spans="1:5" x14ac:dyDescent="0.25">
      <c r="A262" t="s">
        <v>369</v>
      </c>
      <c r="B262" t="s">
        <v>342</v>
      </c>
      <c r="C262">
        <v>1.6</v>
      </c>
      <c r="D262">
        <v>0.625</v>
      </c>
      <c r="E262">
        <v>1.6071</v>
      </c>
    </row>
    <row r="263" spans="1:5" x14ac:dyDescent="0.25">
      <c r="A263" t="s">
        <v>369</v>
      </c>
      <c r="B263" t="s">
        <v>344</v>
      </c>
      <c r="C263">
        <v>1.6</v>
      </c>
      <c r="D263">
        <v>1.25</v>
      </c>
      <c r="E263">
        <v>0</v>
      </c>
    </row>
    <row r="264" spans="1:5" x14ac:dyDescent="0.25">
      <c r="A264" t="s">
        <v>369</v>
      </c>
      <c r="B264" t="s">
        <v>340</v>
      </c>
      <c r="C264">
        <v>1.6</v>
      </c>
      <c r="D264">
        <v>1.25</v>
      </c>
      <c r="E264">
        <v>1.0713999999999999</v>
      </c>
    </row>
    <row r="265" spans="1:5" x14ac:dyDescent="0.25">
      <c r="A265" t="s">
        <v>369</v>
      </c>
      <c r="B265" t="s">
        <v>349</v>
      </c>
      <c r="C265">
        <v>1.6</v>
      </c>
      <c r="D265">
        <v>0.9375</v>
      </c>
      <c r="E265">
        <v>1.6071</v>
      </c>
    </row>
    <row r="266" spans="1:5" x14ac:dyDescent="0.25">
      <c r="A266" t="s">
        <v>369</v>
      </c>
      <c r="B266" t="s">
        <v>348</v>
      </c>
      <c r="C266">
        <v>1.6</v>
      </c>
      <c r="D266">
        <v>0.625</v>
      </c>
      <c r="E266">
        <v>3.2141999999999999</v>
      </c>
    </row>
    <row r="267" spans="1:5" x14ac:dyDescent="0.25">
      <c r="A267" t="s">
        <v>369</v>
      </c>
      <c r="B267" t="s">
        <v>343</v>
      </c>
      <c r="C267">
        <v>1.6</v>
      </c>
      <c r="D267">
        <v>0.9375</v>
      </c>
      <c r="E267">
        <v>0.80359999999999998</v>
      </c>
    </row>
    <row r="268" spans="1:5" x14ac:dyDescent="0.25">
      <c r="A268" t="s">
        <v>369</v>
      </c>
      <c r="B268" t="s">
        <v>341</v>
      </c>
      <c r="C268">
        <v>1.6</v>
      </c>
      <c r="D268">
        <v>1.25</v>
      </c>
      <c r="E268">
        <v>1.0713999999999999</v>
      </c>
    </row>
    <row r="269" spans="1:5" x14ac:dyDescent="0.25">
      <c r="A269" t="s">
        <v>369</v>
      </c>
      <c r="B269" t="s">
        <v>345</v>
      </c>
      <c r="C269">
        <v>1.6</v>
      </c>
      <c r="D269">
        <v>1.5625</v>
      </c>
      <c r="E269">
        <v>0.26790000000000003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86" activePane="bottomRight" state="frozen"/>
      <selection pane="topRight" activeCell="M1" sqref="M1"/>
      <selection pane="bottomLeft" activeCell="A2" sqref="A2"/>
      <selection pane="bottomRight" activeCell="A8" sqref="A8:XFD8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350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362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363</v>
      </c>
      <c r="B4" t="s">
        <v>160</v>
      </c>
      <c r="C4" t="s">
        <v>165</v>
      </c>
      <c r="D4" t="s">
        <v>67</v>
      </c>
      <c r="E4">
        <f>VLOOKUP(A4,home!$A$2:$E$405,3,FALSE)</f>
        <v>1.1839</v>
      </c>
      <c r="F4">
        <f>VLOOKUP(B4,home!$B$2:$E$405,3,FALSE)</f>
        <v>0.84470000000000001</v>
      </c>
      <c r="G4">
        <f>VLOOKUP(C4,away!$B$2:$E$405,4,FALSE)</f>
        <v>1.3726</v>
      </c>
      <c r="H4">
        <f>VLOOKUP(A4,away!$A$2:$E$405,3,FALSE)</f>
        <v>1.1264000000000001</v>
      </c>
      <c r="I4">
        <f>VLOOKUP(C4,away!$B$2:$E$405,3,FALSE)</f>
        <v>0.88780000000000003</v>
      </c>
      <c r="J4">
        <f>VLOOKUP(B4,home!$B$2:$E$405,4,FALSE)</f>
        <v>1.1414</v>
      </c>
      <c r="K4" s="3">
        <f t="shared" si="0"/>
        <v>1.372655356958</v>
      </c>
      <c r="L4" s="3">
        <f t="shared" si="1"/>
        <v>1.1414204538880002</v>
      </c>
      <c r="M4" s="5">
        <f t="shared" ref="M4:M8" si="2">_xlfn.POISSON.DIST(0,K4,FALSE) * _xlfn.POISSON.DIST(0,L4,FALSE)</f>
        <v>8.0937679377308308E-2</v>
      </c>
      <c r="N4" s="5">
        <f t="shared" ref="N4:N8" si="3">_xlfn.POISSON.DIST(1,K4,FALSE) * _xlfn.POISSON.DIST(0,L4,FALSE)</f>
        <v>0.11109953917701128</v>
      </c>
      <c r="O4" s="5">
        <f t="shared" ref="O4:O8" si="4">_xlfn.POISSON.DIST(0,K4,FALSE) * _xlfn.POISSON.DIST(1,L4,FALSE)</f>
        <v>9.2383922731488682E-2</v>
      </c>
      <c r="P4" s="5">
        <f t="shared" ref="P4:P8" si="5">_xlfn.POISSON.DIST(1,K4,FALSE) * _xlfn.POISSON.DIST(1,L4,FALSE)</f>
        <v>0.12681128643417189</v>
      </c>
      <c r="Q4" s="5">
        <f t="shared" ref="Q4:Q8" si="6">_xlfn.POISSON.DIST(2,K4,FALSE) * _xlfn.POISSON.DIST(0,L4,FALSE)</f>
        <v>7.6250688803444877E-2</v>
      </c>
      <c r="R4" s="5">
        <f t="shared" ref="R4:R8" si="7">_xlfn.POISSON.DIST(0,K4,FALSE) * _xlfn.POISSON.DIST(2,L4,FALSE)</f>
        <v>5.2724449508064881E-2</v>
      </c>
      <c r="S4" s="5">
        <f t="shared" ref="S4:S8" si="8">_xlfn.POISSON.DIST(2,K4,FALSE) * _xlfn.POISSON.DIST(2,L4,FALSE)</f>
        <v>4.9671248579181808E-2</v>
      </c>
      <c r="T4" s="5">
        <f t="shared" ref="T4:T8" si="9">_xlfn.POISSON.DIST(2,K4,FALSE) * _xlfn.POISSON.DIST(1,L4,FALSE)</f>
        <v>8.7034095823300711E-2</v>
      </c>
      <c r="U4" s="5">
        <f t="shared" ref="U4:U8" si="10">_xlfn.POISSON.DIST(1,K4,FALSE) * _xlfn.POISSON.DIST(2,L4,FALSE)</f>
        <v>7.2372498059906851E-2</v>
      </c>
      <c r="V4" s="5">
        <f t="shared" ref="V4:V8" si="11">_xlfn.POISSON.DIST(3,K4,FALSE) * _xlfn.POISSON.DIST(3,L4,FALSE)</f>
        <v>8.6470849884857717E-3</v>
      </c>
      <c r="W4" s="5">
        <f t="shared" ref="W4:W8" si="12">_xlfn.POISSON.DIST(3,K4,FALSE) * _xlfn.POISSON.DIST(0,L4,FALSE)</f>
        <v>3.4888638819261991E-2</v>
      </c>
      <c r="X4" s="5">
        <f t="shared" ref="X4:X8" si="13">_xlfn.POISSON.DIST(3,K4,FALSE) * _xlfn.POISSON.DIST(1,L4,FALSE)</f>
        <v>3.9822605956616526E-2</v>
      </c>
      <c r="Y4" s="5">
        <f t="shared" ref="Y4:Y8" si="14">_xlfn.POISSON.DIST(3,K4,FALSE) * _xlfn.POISSON.DIST(2,L4,FALSE)</f>
        <v>2.2727168483002113E-2</v>
      </c>
      <c r="Z4" s="5">
        <f t="shared" ref="Z4:Z8" si="15">_xlfn.POISSON.DIST(0,K4,FALSE) * _xlfn.POISSON.DIST(3,L4,FALSE)</f>
        <v>2.0060255029496783E-2</v>
      </c>
      <c r="AA4" s="5">
        <f t="shared" ref="AA4:AA8" si="16">_xlfn.POISSON.DIST(1,K4,FALSE) * _xlfn.POISSON.DIST(3,L4,FALSE)</f>
        <v>2.7535816528182419E-2</v>
      </c>
      <c r="AB4" s="5">
        <f t="shared" ref="AB4:AB8" si="17">_xlfn.POISSON.DIST(2,K4,FALSE) * _xlfn.POISSON.DIST(3,L4,FALSE)</f>
        <v>1.889859303281112E-2</v>
      </c>
      <c r="AC4" s="5">
        <f t="shared" ref="AC4:AC8" si="18">_xlfn.POISSON.DIST(4,K4,FALSE) * _xlfn.POISSON.DIST(4,L4,FALSE)</f>
        <v>8.4675331357699987E-4</v>
      </c>
      <c r="AD4" s="5">
        <f t="shared" ref="AD4:AD8" si="19">_xlfn.POISSON.DIST(4,K4,FALSE) * _xlfn.POISSON.DIST(0,L4,FALSE)</f>
        <v>1.1972519243058205E-2</v>
      </c>
      <c r="AE4" s="5">
        <f t="shared" ref="AE4:AE8" si="20">_xlfn.POISSON.DIST(4,K4,FALSE) * _xlfn.POISSON.DIST(1,L4,FALSE)</f>
        <v>1.3665678348594312E-2</v>
      </c>
      <c r="AF4" s="5">
        <f t="shared" ref="AF4:AF8" si="21">_xlfn.POISSON.DIST(4,K4,FALSE) * _xlfn.POISSON.DIST(2,L4,FALSE)</f>
        <v>7.7991423916699693E-3</v>
      </c>
      <c r="AG4" s="5">
        <f t="shared" ref="AG4:AG8" si="22">_xlfn.POISSON.DIST(4,K4,FALSE) * _xlfn.POISSON.DIST(3,L4,FALSE)</f>
        <v>2.9673668828790259E-3</v>
      </c>
      <c r="AH4" s="5">
        <f t="shared" ref="AH4:AH8" si="23">_xlfn.POISSON.DIST(0,K4,FALSE) * _xlfn.POISSON.DIST(4,L4,FALSE)</f>
        <v>5.7242963502193165E-3</v>
      </c>
      <c r="AI4" s="5">
        <f t="shared" ref="AI4:AI8" si="24">_xlfn.POISSON.DIST(1,K4,FALSE) * _xlfn.POISSON.DIST(4,L4,FALSE)</f>
        <v>7.8574860499436728E-3</v>
      </c>
      <c r="AJ4" s="5">
        <f t="shared" ref="AJ4:AJ8" si="25">_xlfn.POISSON.DIST(2,K4,FALSE) * _xlfn.POISSON.DIST(4,L4,FALSE)</f>
        <v>5.3928101593389696E-3</v>
      </c>
      <c r="AK4" s="5">
        <f t="shared" ref="AK4:AK8" si="26">_xlfn.POISSON.DIST(3,K4,FALSE) * _xlfn.POISSON.DIST(4,L4,FALSE)</f>
        <v>2.4674899180913866E-3</v>
      </c>
      <c r="AL4" s="5">
        <f t="shared" ref="AL4:AL8" si="27">_xlfn.POISSON.DIST(5,K4,FALSE) * _xlfn.POISSON.DIST(5,L4,FALSE)</f>
        <v>5.306694128776887E-5</v>
      </c>
      <c r="AM4" s="5">
        <f t="shared" ref="AM4:AM8" si="28">_xlfn.POISSON.DIST(5,K4,FALSE) * _xlfn.POISSON.DIST(0,L4,FALSE)</f>
        <v>3.2868285350533162E-3</v>
      </c>
      <c r="AN4" s="5">
        <f t="shared" ref="AN4:AN8" si="29">_xlfn.POISSON.DIST(5,K4,FALSE) * _xlfn.POISSON.DIST(1,L4,FALSE)</f>
        <v>3.751653318332587E-3</v>
      </c>
      <c r="AO4" s="5">
        <f t="shared" ref="AO4:AO8" si="30">_xlfn.POISSON.DIST(5,K4,FALSE) * _xlfn.POISSON.DIST(2,L4,FALSE)</f>
        <v>2.1411069167208024E-3</v>
      </c>
      <c r="AP4" s="5">
        <f t="shared" ref="AP4:AP8" si="31">_xlfn.POISSON.DIST(5,K4,FALSE) * _xlfn.POISSON.DIST(3,L4,FALSE)</f>
        <v>8.1463440956873131E-4</v>
      </c>
      <c r="AQ4" s="5">
        <f t="shared" ref="AQ4:AQ8" si="32">_xlfn.POISSON.DIST(5,K4,FALSE) * _xlfn.POISSON.DIST(4,L4,FALSE)</f>
        <v>2.3246009438068117E-4</v>
      </c>
      <c r="AR4" s="5">
        <f t="shared" ref="AR4:AR8" si="33">_xlfn.POISSON.DIST(0,K4,FALSE) * _xlfn.POISSON.DIST(5,L4,FALSE)</f>
        <v>1.3067657876513503E-3</v>
      </c>
      <c r="AS4" s="5">
        <f t="shared" ref="AS4:AS8" si="34">_xlfn.POISSON.DIST(1,K4,FALSE) * _xlfn.POISSON.DIST(5,L4,FALSE)</f>
        <v>1.7937390587090664E-3</v>
      </c>
      <c r="AT4" s="5">
        <f t="shared" ref="AT4:AT8" si="35">_xlfn.POISSON.DIST(2,K4,FALSE) * _xlfn.POISSON.DIST(5,L4,FALSE)</f>
        <v>1.2310927639609004E-3</v>
      </c>
      <c r="AU4" s="5">
        <f t="shared" ref="AU4:AU8" si="36">_xlfn.POISSON.DIST(3,K4,FALSE) * _xlfn.POISSON.DIST(5,L4,FALSE)</f>
        <v>5.632886924543867E-4</v>
      </c>
      <c r="AV4" s="5">
        <f t="shared" ref="AV4:AV8" si="37">_xlfn.POISSON.DIST(4,K4,FALSE) * _xlfn.POISSON.DIST(5,L4,FALSE)</f>
        <v>1.9330031030284536E-4</v>
      </c>
      <c r="AW4" s="5">
        <f t="shared" ref="AW4:AW8" si="38">_xlfn.POISSON.DIST(6,K4,FALSE) * _xlfn.POISSON.DIST(6,L4,FALSE)</f>
        <v>2.3095571609339647E-6</v>
      </c>
      <c r="AX4" s="5">
        <f t="shared" ref="AX4:AX8" si="39">_xlfn.POISSON.DIST(6,K4,FALSE) * _xlfn.POISSON.DIST(0,L4,FALSE)</f>
        <v>7.5194713267389128E-4</v>
      </c>
      <c r="AY4" s="5">
        <f t="shared" ref="AY4:AY8" si="40">_xlfn.POISSON.DIST(6,K4,FALSE) * _xlfn.POISSON.DIST(1,L4,FALSE)</f>
        <v>8.5828783747641331E-4</v>
      </c>
      <c r="AZ4" s="5">
        <f t="shared" ref="AZ4:AZ8" si="41">_xlfn.POISSON.DIST(6,K4,FALSE) * _xlfn.POISSON.DIST(2,L4,FALSE)</f>
        <v>4.8983364650943893E-4</v>
      </c>
      <c r="BA4" s="5">
        <f t="shared" ref="BA4:BA8" si="42">_xlfn.POISSON.DIST(6,K4,FALSE) * _xlfn.POISSON.DIST(3,L4,FALSE)</f>
        <v>1.8636871437613931E-4</v>
      </c>
      <c r="BB4" s="5">
        <f t="shared" ref="BB4:BB8" si="43">_xlfn.POISSON.DIST(6,K4,FALSE) * _xlfn.POISSON.DIST(4,L4,FALSE)</f>
        <v>5.3181265638434017E-5</v>
      </c>
      <c r="BC4" s="5">
        <f t="shared" ref="BC4:BC8" si="44">_xlfn.POISSON.DIST(6,K4,FALSE) * _xlfn.POISSON.DIST(5,L4,FALSE)</f>
        <v>1.2140436872671928E-5</v>
      </c>
      <c r="BD4" s="5">
        <f t="shared" ref="BD4:BD8" si="45">_xlfn.POISSON.DIST(0,K4,FALSE) * _xlfn.POISSON.DIST(6,L4,FALSE)</f>
        <v>2.485948664110521E-4</v>
      </c>
      <c r="BE4" s="5">
        <f t="shared" ref="BE4:BE8" si="46">_xlfn.POISSON.DIST(1,K4,FALSE) * _xlfn.POISSON.DIST(6,L4,FALSE)</f>
        <v>3.4123507509138906E-4</v>
      </c>
      <c r="BF4" s="5">
        <f t="shared" ref="BF4:BF8" si="47">_xlfn.POISSON.DIST(2,K4,FALSE) * _xlfn.POISSON.DIST(6,L4,FALSE)</f>
        <v>2.3419907690308032E-4</v>
      </c>
      <c r="BG4" s="5">
        <f t="shared" ref="BG4:BG8" si="48">_xlfn.POISSON.DIST(3,K4,FALSE) * _xlfn.POISSON.DIST(6,L4,FALSE)</f>
        <v>1.0715820583521058E-4</v>
      </c>
      <c r="BH4" s="5">
        <f t="shared" ref="BH4:BH8" si="49">_xlfn.POISSON.DIST(4,K4,FALSE) * _xlfn.POISSON.DIST(6,L4,FALSE)</f>
        <v>3.677282132042746E-5</v>
      </c>
      <c r="BI4" s="5">
        <f t="shared" ref="BI4:BI8" si="50">_xlfn.POISSON.DIST(5,K4,FALSE) * _xlfn.POISSON.DIST(6,L4,FALSE)</f>
        <v>1.0095282035188822E-5</v>
      </c>
      <c r="BJ4" s="8">
        <f t="shared" ref="BJ4:BJ8" si="51">SUM(N4,Q4,T4,W4,X4,Y4,AD4,AE4,AF4,AG4,AM4,AN4,AO4,AP4,AQ4,AX4,AY4,AZ4,BA4,BB4,BC4)</f>
        <v>0.42080588623644216</v>
      </c>
      <c r="BK4" s="8">
        <f t="shared" ref="BK4:BK8" si="52">SUM(M4,P4,S4,V4,AC4,AL4,AY4)</f>
        <v>0.26782540747148892</v>
      </c>
      <c r="BL4" s="8">
        <f t="shared" ref="BL4:BL8" si="53">SUM(O4,R4,U4,AA4,AB4,AH4,AI4,AJ4,AK4,AR4,AS4,AT4,AU4,AV4,BD4,BE4,BF4,BG4,BH4,BI4)</f>
        <v>0.29142360427872216</v>
      </c>
      <c r="BM4" s="8">
        <f t="shared" ref="BM4:BM8" si="54">SUM(S4:BI4)</f>
        <v>0.45905160870434458</v>
      </c>
      <c r="BN4" s="8">
        <f t="shared" ref="BN4:BN8" si="55">SUM(M4:R4)</f>
        <v>0.54020756603149001</v>
      </c>
    </row>
    <row r="5" spans="1:88" x14ac:dyDescent="0.25">
      <c r="A5" t="s">
        <v>358</v>
      </c>
      <c r="B5" t="s">
        <v>332</v>
      </c>
      <c r="C5" t="s">
        <v>245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358</v>
      </c>
      <c r="B6" t="s">
        <v>237</v>
      </c>
      <c r="C6" t="s">
        <v>333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359</v>
      </c>
      <c r="B7" t="s">
        <v>256</v>
      </c>
      <c r="C7" t="s">
        <v>268</v>
      </c>
      <c r="D7" t="s">
        <v>67</v>
      </c>
      <c r="E7">
        <f>VLOOKUP(A7,home!$A$2:$E$405,3,FALSE)</f>
        <v>1.1584000000000001</v>
      </c>
      <c r="F7">
        <f>VLOOKUP(B7,home!$B$2:$E$405,3,FALSE)</f>
        <v>1.1222000000000001</v>
      </c>
      <c r="G7">
        <f>VLOOKUP(C7,away!$B$2:$E$405,4,FALSE)</f>
        <v>0.95409999999999995</v>
      </c>
      <c r="H7">
        <f>VLOOKUP(A7,away!$A$2:$E$405,3,FALSE)</f>
        <v>1.0775999999999999</v>
      </c>
      <c r="I7">
        <f>VLOOKUP(C7,away!$B$2:$E$405,3,FALSE)</f>
        <v>1.0257000000000001</v>
      </c>
      <c r="J7">
        <f>VLOOKUP(B7,home!$B$2:$E$405,4,FALSE)</f>
        <v>0.97440000000000004</v>
      </c>
      <c r="K7" s="3">
        <f t="shared" si="0"/>
        <v>1.2402884775680003</v>
      </c>
      <c r="L7" s="3">
        <f t="shared" si="1"/>
        <v>1.0769987854080001</v>
      </c>
      <c r="M7" s="5">
        <f t="shared" si="2"/>
        <v>9.8540537920520324E-2</v>
      </c>
      <c r="N7" s="5">
        <f t="shared" si="3"/>
        <v>0.12221869375617392</v>
      </c>
      <c r="O7" s="5">
        <f t="shared" si="4"/>
        <v>0.10612803965385137</v>
      </c>
      <c r="P7" s="5">
        <f t="shared" si="5"/>
        <v>0.13162938472955166</v>
      </c>
      <c r="Q7" s="5">
        <f t="shared" si="6"/>
        <v>7.5793218804597329E-2</v>
      </c>
      <c r="R7" s="5">
        <f t="shared" si="7"/>
        <v>5.714988490246499E-2</v>
      </c>
      <c r="S7" s="5">
        <f t="shared" si="8"/>
        <v>4.3957277101164122E-2</v>
      </c>
      <c r="T7" s="5">
        <f t="shared" si="9"/>
        <v>8.1629204594714122E-2</v>
      </c>
      <c r="U7" s="5">
        <f t="shared" si="10"/>
        <v>7.0882343738864734E-2</v>
      </c>
      <c r="V7" s="5">
        <f t="shared" si="11"/>
        <v>6.5241839228073794E-3</v>
      </c>
      <c r="W7" s="5">
        <f t="shared" si="12"/>
        <v>3.1335151987044126E-2</v>
      </c>
      <c r="X7" s="5">
        <f t="shared" si="13"/>
        <v>3.3747920630621604E-2</v>
      </c>
      <c r="Y7" s="5">
        <f t="shared" si="14"/>
        <v>1.8173234764612526E-2</v>
      </c>
      <c r="Z7" s="5">
        <f t="shared" si="15"/>
        <v>2.0516785542053936E-2</v>
      </c>
      <c r="AA7" s="5">
        <f t="shared" si="16"/>
        <v>2.5446732704543229E-2</v>
      </c>
      <c r="AB7" s="5">
        <f t="shared" si="17"/>
        <v>1.5780644682598887E-2</v>
      </c>
      <c r="AC7" s="5">
        <f t="shared" si="18"/>
        <v>5.4468339486475343E-4</v>
      </c>
      <c r="AD7" s="5">
        <f t="shared" si="19"/>
        <v>9.7161569880932098E-3</v>
      </c>
      <c r="AE7" s="5">
        <f t="shared" si="20"/>
        <v>1.0464289275009841E-2</v>
      </c>
      <c r="AF7" s="5">
        <f t="shared" si="21"/>
        <v>5.6350134196717794E-3</v>
      </c>
      <c r="AG7" s="5">
        <f t="shared" si="22"/>
        <v>2.0229675362480964E-3</v>
      </c>
      <c r="AH7" s="5">
        <f t="shared" si="23"/>
        <v>5.5241382773171255E-3</v>
      </c>
      <c r="AI7" s="5">
        <f t="shared" si="24"/>
        <v>6.8515250538487716E-3</v>
      </c>
      <c r="AJ7" s="5">
        <f t="shared" si="25"/>
        <v>4.2489337890285533E-3</v>
      </c>
      <c r="AK7" s="5">
        <f t="shared" si="26"/>
        <v>1.7566345401604868E-3</v>
      </c>
      <c r="AL7" s="5">
        <f t="shared" si="27"/>
        <v>2.9103287500329657E-5</v>
      </c>
      <c r="AM7" s="5">
        <f t="shared" si="28"/>
        <v>2.4101675117147643E-3</v>
      </c>
      <c r="AN7" s="5">
        <f t="shared" si="29"/>
        <v>2.5957474827466229E-3</v>
      </c>
      <c r="AO7" s="5">
        <f t="shared" si="30"/>
        <v>1.3978084430719931E-3</v>
      </c>
      <c r="AP7" s="5">
        <f t="shared" si="31"/>
        <v>5.0181266514052819E-4</v>
      </c>
      <c r="AQ7" s="5">
        <f t="shared" si="32"/>
        <v>1.3511290771467505E-4</v>
      </c>
      <c r="AR7" s="5">
        <f t="shared" si="33"/>
        <v>1.1898980430192776E-3</v>
      </c>
      <c r="AS7" s="5">
        <f t="shared" si="34"/>
        <v>1.4758168322375224E-3</v>
      </c>
      <c r="AT7" s="5">
        <f t="shared" si="35"/>
        <v>9.1521930601255307E-4</v>
      </c>
      <c r="AU7" s="5">
        <f t="shared" si="36"/>
        <v>3.7837865323171716E-4</v>
      </c>
      <c r="AV7" s="5">
        <f t="shared" si="37"/>
        <v>1.1732467094024915E-4</v>
      </c>
      <c r="AW7" s="5">
        <f t="shared" si="38"/>
        <v>1.0798849071878872E-6</v>
      </c>
      <c r="AX7" s="5">
        <f t="shared" si="39"/>
        <v>4.9821716563142634E-4</v>
      </c>
      <c r="AY7" s="5">
        <f t="shared" si="40"/>
        <v>5.3657928225446267E-4</v>
      </c>
      <c r="AZ7" s="5">
        <f t="shared" si="41"/>
        <v>2.8894761763157632E-4</v>
      </c>
      <c r="BA7" s="5">
        <f t="shared" si="42"/>
        <v>1.0373207774524766E-4</v>
      </c>
      <c r="BB7" s="5">
        <f t="shared" si="43"/>
        <v>2.7929830434869988E-5</v>
      </c>
      <c r="BC7" s="5">
        <f t="shared" si="44"/>
        <v>6.0160786910012762E-6</v>
      </c>
      <c r="BD7" s="5">
        <f t="shared" si="45"/>
        <v>2.1358645784851963E-4</v>
      </c>
      <c r="BE7" s="5">
        <f t="shared" si="46"/>
        <v>2.6490882263408222E-4</v>
      </c>
      <c r="BF7" s="5">
        <f t="shared" si="47"/>
        <v>1.6428168015957868E-4</v>
      </c>
      <c r="BG7" s="5">
        <f t="shared" si="48"/>
        <v>6.7918891659145671E-5</v>
      </c>
      <c r="BH7" s="5">
        <f t="shared" si="49"/>
        <v>2.1059754683506927E-5</v>
      </c>
      <c r="BI7" s="5">
        <f t="shared" si="50"/>
        <v>5.2240342148724762E-6</v>
      </c>
      <c r="BJ7" s="8">
        <f t="shared" si="51"/>
        <v>0.39923792281956361</v>
      </c>
      <c r="BK7" s="8">
        <f t="shared" si="52"/>
        <v>0.28176174963866307</v>
      </c>
      <c r="BL7" s="8">
        <f t="shared" si="53"/>
        <v>0.29858249448931923</v>
      </c>
      <c r="BM7" s="8">
        <f t="shared" si="54"/>
        <v>0.40810369332509294</v>
      </c>
      <c r="BN7" s="8">
        <f t="shared" si="55"/>
        <v>0.59145975976715959</v>
      </c>
    </row>
    <row r="8" spans="1:88" x14ac:dyDescent="0.25">
      <c r="A8" t="s">
        <v>359</v>
      </c>
      <c r="B8" t="s">
        <v>263</v>
      </c>
      <c r="C8" t="s">
        <v>335</v>
      </c>
      <c r="D8" t="s">
        <v>67</v>
      </c>
      <c r="E8">
        <f>VLOOKUP(A8,home!$A$2:$E$405,3,FALSE)</f>
        <v>1.1584000000000001</v>
      </c>
      <c r="F8">
        <f>VLOOKUP(B8,home!$B$2:$E$405,3,FALSE)</f>
        <v>0</v>
      </c>
      <c r="G8" t="e">
        <f>VLOOKUP(C8,away!$B$2:$E$405,4,FALSE)</f>
        <v>#N/A</v>
      </c>
      <c r="H8">
        <f>VLOOKUP(A8,away!$A$2:$E$405,3,FALSE)</f>
        <v>1.0775999999999999</v>
      </c>
      <c r="I8" t="e">
        <f>VLOOKUP(C8,away!$B$2:$E$405,3,FALSE)</f>
        <v>#N/A</v>
      </c>
      <c r="J8">
        <f>VLOOKUP(B8,home!$B$2:$E$405,4,FALSE)</f>
        <v>0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360</v>
      </c>
      <c r="B9" t="s">
        <v>274</v>
      </c>
      <c r="C9" t="s">
        <v>273</v>
      </c>
      <c r="D9" t="s">
        <v>67</v>
      </c>
      <c r="E9">
        <f>VLOOKUP(A9,home!$A$2:$E$405,3,FALSE)</f>
        <v>1.5583</v>
      </c>
      <c r="F9">
        <f>VLOOKUP(B9,home!$B$2:$E$405,3,FALSE)</f>
        <v>0.77010000000000001</v>
      </c>
      <c r="G9">
        <f>VLOOKUP(C9,away!$B$2:$E$405,4,FALSE)</f>
        <v>0.98399999999999999</v>
      </c>
      <c r="H9">
        <f>VLOOKUP(A9,away!$A$2:$E$405,3,FALSE)</f>
        <v>1.0958000000000001</v>
      </c>
      <c r="I9">
        <f>VLOOKUP(C9,away!$B$2:$E$405,3,FALSE)</f>
        <v>1.0343</v>
      </c>
      <c r="J9">
        <f>VLOOKUP(B9,home!$B$2:$E$405,4,FALSE)</f>
        <v>0.97340000000000004</v>
      </c>
      <c r="K9" s="3">
        <f t="shared" ref="K9:K17" si="56">E9*F9*G9</f>
        <v>1.1808460807200001</v>
      </c>
      <c r="L9" s="3">
        <f t="shared" ref="L9:L17" si="57">H9*I9*J9</f>
        <v>1.1032378739960003</v>
      </c>
      <c r="M9" s="5">
        <f t="shared" ref="M9:M19" si="58">_xlfn.POISSON.DIST(0,K9,FALSE) * _xlfn.POISSON.DIST(0,L9,FALSE)</f>
        <v>0.10186733447024188</v>
      </c>
      <c r="N9" s="5">
        <f t="shared" ref="N9:N19" si="59">_xlfn.POISSON.DIST(1,K9,FALSE) * _xlfn.POISSON.DIST(0,L9,FALSE)</f>
        <v>0.12028964266257849</v>
      </c>
      <c r="O9" s="5">
        <f t="shared" ref="O9:O19" si="60">_xlfn.POISSON.DIST(0,K9,FALSE) * _xlfn.POISSON.DIST(1,L9,FALSE)</f>
        <v>0.11238390151058911</v>
      </c>
      <c r="P9" s="5">
        <f t="shared" ref="P9:P19" si="61">_xlfn.POISSON.DIST(1,K9,FALSE) * _xlfn.POISSON.DIST(1,L9,FALSE)</f>
        <v>0.13270808963480166</v>
      </c>
      <c r="Q9" s="5">
        <f t="shared" ref="Q9:Q19" si="62">_xlfn.POISSON.DIST(2,K9,FALSE) * _xlfn.POISSON.DIST(0,L9,FALSE)</f>
        <v>7.1021776544657578E-2</v>
      </c>
      <c r="R9" s="5">
        <f t="shared" ref="R9:R19" si="63">_xlfn.POISSON.DIST(0,K9,FALSE) * _xlfn.POISSON.DIST(2,L9,FALSE)</f>
        <v>6.1993088286959125E-2</v>
      </c>
      <c r="S9" s="5">
        <f t="shared" ref="S9:S19" si="64">_xlfn.POISSON.DIST(2,K9,FALSE) * _xlfn.POISSON.DIST(2,L9,FALSE)</f>
        <v>4.3221502619329166E-2</v>
      </c>
      <c r="T9" s="5">
        <f t="shared" ref="T9:T19" si="65">_xlfn.POISSON.DIST(2,K9,FALSE) * _xlfn.POISSON.DIST(1,L9,FALSE)</f>
        <v>7.8353913762547009E-2</v>
      </c>
      <c r="U9" s="5">
        <f t="shared" ref="U9:U19" si="66">_xlfn.POISSON.DIST(1,K9,FALSE) * _xlfn.POISSON.DIST(2,L9,FALSE)</f>
        <v>7.3204295335384625E-2</v>
      </c>
      <c r="V9" s="5">
        <f t="shared" ref="V9:V19" si="67">_xlfn.POISSON.DIST(3,K9,FALSE) * _xlfn.POISSON.DIST(3,L9,FALSE)</f>
        <v>6.2563322881185887E-3</v>
      </c>
      <c r="W9" s="5">
        <f t="shared" ref="W9:W19" si="68">_xlfn.POISSON.DIST(3,K9,FALSE) * _xlfn.POISSON.DIST(0,L9,FALSE)</f>
        <v>2.7955262159510181E-2</v>
      </c>
      <c r="X9" s="5">
        <f t="shared" ref="X9:X19" si="69">_xlfn.POISSON.DIST(3,K9,FALSE) * _xlfn.POISSON.DIST(1,L9,FALSE)</f>
        <v>3.0841303991858846E-2</v>
      </c>
      <c r="Y9" s="5">
        <f t="shared" ref="Y9:Y19" si="70">_xlfn.POISSON.DIST(3,K9,FALSE) * _xlfn.POISSON.DIST(2,L9,FALSE)</f>
        <v>1.7012647323621358E-2</v>
      </c>
      <c r="Z9" s="5">
        <f t="shared" ref="Z9:Z19" si="71">_xlfn.POISSON.DIST(0,K9,FALSE) * _xlfn.POISSON.DIST(3,L9,FALSE)</f>
        <v>2.2797707641383703E-2</v>
      </c>
      <c r="AA9" s="5">
        <f t="shared" ref="AA9:AA19" si="72">_xlfn.POISSON.DIST(1,K9,FALSE) * _xlfn.POISSON.DIST(3,L9,FALSE)</f>
        <v>2.6920583717728347E-2</v>
      </c>
      <c r="AB9" s="5">
        <f t="shared" ref="AB9:AB19" si="73">_xlfn.POISSON.DIST(2,K9,FALSE) * _xlfn.POISSON.DIST(3,L9,FALSE)</f>
        <v>1.5894532886887084E-2</v>
      </c>
      <c r="AC9" s="5">
        <f t="shared" ref="AC9:AC19" si="74">_xlfn.POISSON.DIST(4,K9,FALSE) * _xlfn.POISSON.DIST(4,L9,FALSE)</f>
        <v>5.0940391637473853E-4</v>
      </c>
      <c r="AD9" s="5">
        <f t="shared" ref="AD9:AD19" si="75">_xlfn.POISSON.DIST(4,K9,FALSE) * _xlfn.POISSON.DIST(0,L9,FALSE)</f>
        <v>8.2527154391394287E-3</v>
      </c>
      <c r="AE9" s="5">
        <f t="shared" ref="AE9:AE19" si="76">_xlfn.POISSON.DIST(4,K9,FALSE) * _xlfn.POISSON.DIST(1,L9,FALSE)</f>
        <v>9.1047082357701495E-3</v>
      </c>
      <c r="AF9" s="5">
        <f t="shared" ref="AF9:AF19" si="77">_xlfn.POISSON.DIST(4,K9,FALSE) * _xlfn.POISSON.DIST(2,L9,FALSE)</f>
        <v>5.0223294786924692E-3</v>
      </c>
      <c r="AG9" s="5">
        <f t="shared" ref="AG9:AG19" si="78">_xlfn.POISSON.DIST(4,K9,FALSE) * _xlfn.POISSON.DIST(3,L9,FALSE)</f>
        <v>1.8469413655267061E-3</v>
      </c>
      <c r="AH9" s="5">
        <f t="shared" ref="AH9:AH19" si="79">_xlfn.POISSON.DIST(0,K9,FALSE) * _xlfn.POISSON.DIST(4,L9,FALSE)</f>
        <v>6.2878236275656354E-3</v>
      </c>
      <c r="AI9" s="5">
        <f t="shared" ref="AI9:AI19" si="80">_xlfn.POISSON.DIST(1,K9,FALSE) * _xlfn.POISSON.DIST(4,L9,FALSE)</f>
        <v>7.4249518868694945E-3</v>
      </c>
      <c r="AJ9" s="5">
        <f t="shared" ref="AJ9:AJ19" si="81">_xlfn.POISSON.DIST(2,K9,FALSE) * _xlfn.POISSON.DIST(4,L9,FALSE)</f>
        <v>4.3838626675722064E-3</v>
      </c>
      <c r="AK9" s="5">
        <f t="shared" ref="AK9:AK19" si="82">_xlfn.POISSON.DIST(3,K9,FALSE) * _xlfn.POISSON.DIST(4,L9,FALSE)</f>
        <v>1.725555683139122E-3</v>
      </c>
      <c r="AL9" s="5">
        <f t="shared" ref="AL9:AL19" si="83">_xlfn.POISSON.DIST(5,K9,FALSE) * _xlfn.POISSON.DIST(5,L9,FALSE)</f>
        <v>2.6545122024107192E-5</v>
      </c>
      <c r="AM9" s="5">
        <f t="shared" ref="AM9:AM19" si="84">_xlfn.POISSON.DIST(5,K9,FALSE) * _xlfn.POISSON.DIST(0,L9,FALSE)</f>
        <v>1.9490373363210457E-3</v>
      </c>
      <c r="AN9" s="5">
        <f t="shared" ref="AN9:AN19" si="85">_xlfn.POISSON.DIST(5,K9,FALSE) * _xlfn.POISSON.DIST(1,L9,FALSE)</f>
        <v>2.1502518072616579E-3</v>
      </c>
      <c r="AO9" s="5">
        <f t="shared" ref="AO9:AO19" si="86">_xlfn.POISSON.DIST(5,K9,FALSE) * _xlfn.POISSON.DIST(2,L9,FALSE)</f>
        <v>1.1861196161997046E-3</v>
      </c>
      <c r="AP9" s="5">
        <f t="shared" ref="AP9:AP19" si="87">_xlfn.POISSON.DIST(5,K9,FALSE) * _xlfn.POISSON.DIST(3,L9,FALSE)</f>
        <v>4.3619069456037117E-4</v>
      </c>
      <c r="AQ9" s="5">
        <f t="shared" ref="AQ9:AQ19" si="88">_xlfn.POISSON.DIST(5,K9,FALSE) * _xlfn.POISSON.DIST(4,L9,FALSE)</f>
        <v>1.2030552363090573E-4</v>
      </c>
      <c r="AR9" s="5">
        <f t="shared" ref="AR9:AR19" si="89">_xlfn.POISSON.DIST(0,K9,FALSE) * _xlfn.POISSON.DIST(5,L9,FALSE)</f>
        <v>1.3873930341874656E-3</v>
      </c>
      <c r="AS9" s="5">
        <f t="shared" ref="AS9:AS19" si="90">_xlfn.POISSON.DIST(1,K9,FALSE) * _xlfn.POISSON.DIST(5,L9,FALSE)</f>
        <v>1.6382976268384979E-3</v>
      </c>
      <c r="AT9" s="5">
        <f t="shared" ref="AT9:AT19" si="91">_xlfn.POISSON.DIST(2,K9,FALSE) * _xlfn.POISSON.DIST(5,L9,FALSE)</f>
        <v>9.6728866585255881E-4</v>
      </c>
      <c r="AU9" s="5">
        <f t="shared" ref="AU9:AU19" si="92">_xlfn.POISSON.DIST(3,K9,FALSE) * _xlfn.POISSON.DIST(5,L9,FALSE)</f>
        <v>3.8073967666562403E-4</v>
      </c>
      <c r="AV9" s="5">
        <f t="shared" ref="AV9:AV19" si="93">_xlfn.POISSON.DIST(4,K9,FALSE) * _xlfn.POISSON.DIST(5,L9,FALSE)</f>
        <v>1.1239873874130053E-4</v>
      </c>
      <c r="AW9" s="5">
        <f t="shared" ref="AW9:AW19" si="94">_xlfn.POISSON.DIST(6,K9,FALSE) * _xlfn.POISSON.DIST(6,L9,FALSE)</f>
        <v>9.6060464090157918E-7</v>
      </c>
      <c r="AX9" s="5">
        <f t="shared" ref="AX9:AX19" si="95">_xlfn.POISSON.DIST(6,K9,FALSE) * _xlfn.POISSON.DIST(0,L9,FALSE)</f>
        <v>3.8358551662860901E-4</v>
      </c>
      <c r="AY9" s="5">
        <f t="shared" ref="AY9:AY19" si="96">_xlfn.POISSON.DIST(6,K9,FALSE) * _xlfn.POISSON.DIST(1,L9,FALSE)</f>
        <v>4.2318606986100395E-4</v>
      </c>
      <c r="AZ9" s="5">
        <f t="shared" ref="AZ9:AZ19" si="97">_xlfn.POISSON.DIST(6,K9,FALSE) * _xlfn.POISSON.DIST(2,L9,FALSE)</f>
        <v>2.334374500090885E-4</v>
      </c>
      <c r="BA9" s="5">
        <f t="shared" ref="BA9:BA19" si="98">_xlfn.POISSON.DIST(6,K9,FALSE) * _xlfn.POISSON.DIST(3,L9,FALSE)</f>
        <v>8.5845678686358106E-5</v>
      </c>
      <c r="BB9" s="5">
        <f t="shared" ref="BB9:BB19" si="99">_xlfn.POISSON.DIST(6,K9,FALSE) * _xlfn.POISSON.DIST(4,L9,FALSE)</f>
        <v>2.3677051011420383E-5</v>
      </c>
      <c r="BC9" s="5">
        <f t="shared" ref="BC9:BC19" si="100">_xlfn.POISSON.DIST(6,K9,FALSE) * _xlfn.POISSON.DIST(5,L9,FALSE)</f>
        <v>5.2242838840668526E-6</v>
      </c>
      <c r="BD9" s="5">
        <f t="shared" ref="BD9:BD19" si="101">_xlfn.POISSON.DIST(0,K9,FALSE) * _xlfn.POISSON.DIST(6,L9,FALSE)</f>
        <v>2.5510409023897301E-4</v>
      </c>
      <c r="BE9" s="5">
        <f t="shared" ref="BE9:BE19" si="102">_xlfn.POISSON.DIST(1,K9,FALSE) * _xlfn.POISSON.DIST(6,L9,FALSE)</f>
        <v>3.0123866513433249E-4</v>
      </c>
      <c r="BF9" s="5">
        <f t="shared" ref="BF9:BF19" si="103">_xlfn.POISSON.DIST(2,K9,FALSE) * _xlfn.POISSON.DIST(6,L9,FALSE)</f>
        <v>1.7785824854260057E-4</v>
      </c>
      <c r="BG9" s="5">
        <f t="shared" ref="BG9:BG19" si="104">_xlfn.POISSON.DIST(3,K9,FALSE) * _xlfn.POISSON.DIST(6,L9,FALSE)</f>
        <v>7.0007738571751198E-5</v>
      </c>
      <c r="BH9" s="5">
        <f t="shared" ref="BH9:BH19" si="105">_xlfn.POISSON.DIST(4,K9,FALSE) * _xlfn.POISSON.DIST(6,L9,FALSE)</f>
        <v>2.0667090928130687E-5</v>
      </c>
      <c r="BI9" s="5">
        <f t="shared" ref="BI9:BI19" si="106">_xlfn.POISSON.DIST(5,K9,FALSE) * _xlfn.POISSON.DIST(6,L9,FALSE)</f>
        <v>4.8809306644733987E-6</v>
      </c>
      <c r="BJ9" s="8">
        <f t="shared" ref="BJ9:BJ19" si="107">SUM(N9,Q9,T9,W9,X9,Y9,AD9,AE9,AF9,AG9,AM9,AN9,AO9,AP9,AQ9,AX9,AY9,AZ9,BA9,BB9,BC9)</f>
        <v>0.37669810199195636</v>
      </c>
      <c r="BK9" s="8">
        <f t="shared" ref="BK9:BK19" si="108">SUM(M9,P9,S9,V9,AC9,AL9,AY9)</f>
        <v>0.28501239412075119</v>
      </c>
      <c r="BL9" s="8">
        <f t="shared" ref="BL9:BL19" si="109">SUM(O9,R9,U9,AA9,AB9,AH9,AI9,AJ9,AK9,AR9,AS9,AT9,AU9,AV9,BD9,BE9,BF9,BG9,BH9,BI9)</f>
        <v>0.31553447010906038</v>
      </c>
      <c r="BM9" s="8">
        <f t="shared" ref="BM9:BM19" si="110">SUM(S9:BI9)</f>
        <v>0.39935661528810362</v>
      </c>
      <c r="BN9" s="8">
        <f t="shared" ref="BN9:BN19" si="111">SUM(M9:R9)</f>
        <v>0.60026383310982789</v>
      </c>
    </row>
    <row r="10" spans="1:88" x14ac:dyDescent="0.25">
      <c r="A10" t="s">
        <v>350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350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350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350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362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362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362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351</v>
      </c>
      <c r="B17" t="s">
        <v>123</v>
      </c>
      <c r="C17" t="s">
        <v>110</v>
      </c>
      <c r="D17" t="s">
        <v>68</v>
      </c>
      <c r="E17">
        <f>VLOOKUP(A17,home!$A$2:$E$405,3,FALSE)</f>
        <v>1.1721999999999999</v>
      </c>
      <c r="F17">
        <f>VLOOKUP(B17,home!$B$2:$E$405,3,FALSE)</f>
        <v>0.60940000000000005</v>
      </c>
      <c r="G17">
        <f>VLOOKUP(C17,away!$B$2:$E$405,4,FALSE)</f>
        <v>1.7061999999999999</v>
      </c>
      <c r="H17">
        <f>VLOOKUP(A17,away!$A$2:$E$405,3,FALSE)</f>
        <v>1.0596000000000001</v>
      </c>
      <c r="I17">
        <f>VLOOKUP(C17,away!$B$2:$E$405,3,FALSE)</f>
        <v>0.94379999999999997</v>
      </c>
      <c r="J17">
        <f>VLOOKUP(B17,home!$B$2:$E$405,4,FALSE)</f>
        <v>0.80889999999999995</v>
      </c>
      <c r="K17" s="3">
        <f t="shared" si="56"/>
        <v>1.2188046558159999</v>
      </c>
      <c r="L17" s="3">
        <f t="shared" si="57"/>
        <v>0.80894083327200006</v>
      </c>
      <c r="M17" s="5">
        <f t="shared" si="58"/>
        <v>0.13163195254240273</v>
      </c>
      <c r="N17" s="5">
        <f t="shared" si="59"/>
        <v>0.16043363661283125</v>
      </c>
      <c r="O17" s="5">
        <f t="shared" si="60"/>
        <v>0.10648246137487163</v>
      </c>
      <c r="P17" s="5">
        <f t="shared" si="61"/>
        <v>0.12978131968644097</v>
      </c>
      <c r="Q17" s="5">
        <f t="shared" si="62"/>
        <v>9.7768631626605484E-2</v>
      </c>
      <c r="R17" s="5">
        <f t="shared" si="63"/>
        <v>4.3069005516721104E-2</v>
      </c>
      <c r="S17" s="5">
        <f t="shared" si="64"/>
        <v>3.1989176287057781E-2</v>
      </c>
      <c r="T17" s="5">
        <f t="shared" si="65"/>
        <v>7.9089038335889442E-2</v>
      </c>
      <c r="U17" s="5">
        <f t="shared" si="66"/>
        <v>5.2492704445144679E-2</v>
      </c>
      <c r="V17" s="5">
        <f t="shared" si="67"/>
        <v>3.5043817536789474E-3</v>
      </c>
      <c r="W17" s="5">
        <f t="shared" si="68"/>
        <v>3.9720287806422075E-2</v>
      </c>
      <c r="X17" s="5">
        <f t="shared" si="69"/>
        <v>3.2131362715930735E-2</v>
      </c>
      <c r="Y17" s="5">
        <f t="shared" si="70"/>
        <v>1.299618566479494E-2</v>
      </c>
      <c r="Z17" s="5">
        <f t="shared" si="71"/>
        <v>1.1613425736964248E-2</v>
      </c>
      <c r="AA17" s="5">
        <f t="shared" si="72"/>
        <v>1.415449735818539E-2</v>
      </c>
      <c r="AB17" s="5">
        <f t="shared" si="73"/>
        <v>8.6257836404458107E-3</v>
      </c>
      <c r="AC17" s="5">
        <f t="shared" si="74"/>
        <v>2.1594457115713952E-4</v>
      </c>
      <c r="AD17" s="5">
        <f t="shared" si="75"/>
        <v>1.2102817927204673E-2</v>
      </c>
      <c r="AE17" s="5">
        <f t="shared" si="76"/>
        <v>9.790463618972246E-3</v>
      </c>
      <c r="AF17" s="5">
        <f t="shared" si="77"/>
        <v>3.9599528990253048E-3</v>
      </c>
      <c r="AG17" s="5">
        <f t="shared" si="78"/>
        <v>1.0677891992851344E-3</v>
      </c>
      <c r="AH17" s="5">
        <f t="shared" si="79"/>
        <v>2.3486435732005869E-3</v>
      </c>
      <c r="AI17" s="5">
        <f t="shared" si="80"/>
        <v>2.8625377218692025E-3</v>
      </c>
      <c r="AJ17" s="5">
        <f t="shared" si="81"/>
        <v>1.7444371514315545E-3</v>
      </c>
      <c r="AK17" s="5">
        <f t="shared" si="82"/>
        <v>7.0870937398105995E-4</v>
      </c>
      <c r="AL17" s="5">
        <f t="shared" si="83"/>
        <v>8.5163429950241721E-6</v>
      </c>
      <c r="AM17" s="5">
        <f t="shared" si="84"/>
        <v>2.9501941676340826E-3</v>
      </c>
      <c r="AN17" s="5">
        <f t="shared" si="85"/>
        <v>2.3865325282801091E-3</v>
      </c>
      <c r="AO17" s="5">
        <f t="shared" si="86"/>
        <v>9.6528180602882215E-4</v>
      </c>
      <c r="AP17" s="5">
        <f t="shared" si="87"/>
        <v>2.6028528950375221E-4</v>
      </c>
      <c r="AQ17" s="5">
        <f t="shared" si="88"/>
        <v>5.2638849744902257E-5</v>
      </c>
      <c r="AR17" s="5">
        <f t="shared" si="89"/>
        <v>3.7998273783276224E-4</v>
      </c>
      <c r="AS17" s="5">
        <f t="shared" si="90"/>
        <v>4.6312473000028123E-4</v>
      </c>
      <c r="AT17" s="5">
        <f t="shared" si="91"/>
        <v>2.8222928857393531E-4</v>
      </c>
      <c r="AU17" s="5">
        <f t="shared" si="92"/>
        <v>1.1466079030718328E-4</v>
      </c>
      <c r="AV17" s="5">
        <f t="shared" si="93"/>
        <v>3.4937276266484245E-5</v>
      </c>
      <c r="AW17" s="5">
        <f t="shared" si="94"/>
        <v>2.3323918012159593E-7</v>
      </c>
      <c r="AX17" s="5">
        <f t="shared" si="95"/>
        <v>5.9928506451227179E-4</v>
      </c>
      <c r="AY17" s="5">
        <f t="shared" si="96"/>
        <v>4.847861594540214E-4</v>
      </c>
      <c r="AZ17" s="5">
        <f t="shared" si="97"/>
        <v>1.9608165989373438E-4</v>
      </c>
      <c r="BA17" s="5">
        <f t="shared" si="98"/>
        <v>5.2872820447931474E-5</v>
      </c>
      <c r="BB17" s="5">
        <f t="shared" si="99"/>
        <v>1.069274585764763E-5</v>
      </c>
      <c r="BC17" s="5">
        <f t="shared" si="100"/>
        <v>1.7299597488102409E-6</v>
      </c>
      <c r="BD17" s="5">
        <f t="shared" si="101"/>
        <v>5.1230592095235087E-5</v>
      </c>
      <c r="BE17" s="5">
        <f t="shared" si="102"/>
        <v>6.24400841658829E-5</v>
      </c>
      <c r="BF17" s="5">
        <f t="shared" si="103"/>
        <v>3.8051132645460478E-5</v>
      </c>
      <c r="BG17" s="5">
        <f t="shared" si="104"/>
        <v>1.545896587578648E-5</v>
      </c>
      <c r="BH17" s="5">
        <f t="shared" si="105"/>
        <v>4.7103648958773043E-6</v>
      </c>
      <c r="BI17" s="5">
        <f t="shared" si="106"/>
        <v>1.1482029331375018E-6</v>
      </c>
      <c r="BJ17" s="8">
        <f t="shared" si="107"/>
        <v>0.45702054745806719</v>
      </c>
      <c r="BK17" s="8">
        <f t="shared" si="108"/>
        <v>0.29761607734318662</v>
      </c>
      <c r="BL17" s="8">
        <f t="shared" si="109"/>
        <v>0.23393675432144309</v>
      </c>
      <c r="BM17" s="8">
        <f t="shared" si="110"/>
        <v>0.330535244579514</v>
      </c>
      <c r="BN17" s="8">
        <f t="shared" si="111"/>
        <v>0.66916700735987322</v>
      </c>
    </row>
    <row r="18" spans="1:66" x14ac:dyDescent="0.25">
      <c r="A18" t="s">
        <v>351</v>
      </c>
      <c r="B18" t="s">
        <v>126</v>
      </c>
      <c r="C18" t="s">
        <v>121</v>
      </c>
      <c r="D18" t="s">
        <v>68</v>
      </c>
      <c r="E18">
        <f>VLOOKUP(A18,home!$A$2:$E$405,3,FALSE)</f>
        <v>1.1721999999999999</v>
      </c>
      <c r="F18">
        <f>VLOOKUP(B18,home!$B$2:$E$405,3,FALSE)</f>
        <v>1.8128</v>
      </c>
      <c r="G18">
        <f>VLOOKUP(C18,away!$B$2:$E$405,4,FALSE)</f>
        <v>0.74650000000000005</v>
      </c>
      <c r="H18">
        <f>VLOOKUP(A18,away!$A$2:$E$405,3,FALSE)</f>
        <v>1.0596000000000001</v>
      </c>
      <c r="I18">
        <f>VLOOKUP(C18,away!$B$2:$E$405,3,FALSE)</f>
        <v>0.70779999999999998</v>
      </c>
      <c r="J18">
        <f>VLOOKUP(B18,home!$B$2:$E$405,4,FALSE)</f>
        <v>1.1797</v>
      </c>
      <c r="K18" s="3">
        <f t="shared" ref="K18:K29" si="112">E18*F18*G18</f>
        <v>1.5862857454399999</v>
      </c>
      <c r="L18" s="3">
        <f t="shared" ref="L18:L29" si="113">H18*I18*J18</f>
        <v>0.88475716293600004</v>
      </c>
      <c r="M18" s="5">
        <f t="shared" si="58"/>
        <v>8.4496690727336454E-2</v>
      </c>
      <c r="N18" s="5">
        <f t="shared" si="59"/>
        <v>0.13403589603762603</v>
      </c>
      <c r="O18" s="5">
        <f t="shared" si="60"/>
        <v>7.4759052365398829E-2</v>
      </c>
      <c r="P18" s="5">
        <f t="shared" si="61"/>
        <v>0.11858921910983466</v>
      </c>
      <c r="Q18" s="5">
        <f t="shared" si="62"/>
        <v>0.106309615630882</v>
      </c>
      <c r="R18" s="5">
        <f t="shared" si="63"/>
        <v>3.3071803537297065E-2</v>
      </c>
      <c r="S18" s="5">
        <f t="shared" si="64"/>
        <v>4.1609330401062003E-2</v>
      </c>
      <c r="T18" s="5">
        <f t="shared" si="65"/>
        <v>9.4058193918395802E-2</v>
      </c>
      <c r="U18" s="5">
        <f t="shared" si="66"/>
        <v>5.2461330527206501E-2</v>
      </c>
      <c r="V18" s="5">
        <f t="shared" si="67"/>
        <v>6.4886407022705355E-3</v>
      </c>
      <c r="W18" s="5">
        <f t="shared" si="68"/>
        <v>5.6212475959491172E-2</v>
      </c>
      <c r="X18" s="5">
        <f t="shared" si="69"/>
        <v>4.9734390751527517E-2</v>
      </c>
      <c r="Y18" s="5">
        <f t="shared" si="70"/>
        <v>2.2001429230835961E-2</v>
      </c>
      <c r="Z18" s="5">
        <f t="shared" si="71"/>
        <v>9.7535050236119067E-3</v>
      </c>
      <c r="AA18" s="5">
        <f t="shared" si="72"/>
        <v>1.5471845987032998E-2</v>
      </c>
      <c r="AB18" s="5">
        <f t="shared" si="73"/>
        <v>1.2271384372436758E-2</v>
      </c>
      <c r="AC18" s="5">
        <f t="shared" si="74"/>
        <v>5.6916639822144558E-4</v>
      </c>
      <c r="AD18" s="5">
        <f t="shared" si="75"/>
        <v>2.2292262332607393E-2</v>
      </c>
      <c r="AE18" s="5">
        <f t="shared" si="76"/>
        <v>1.9723238776822777E-2</v>
      </c>
      <c r="AF18" s="5">
        <f t="shared" si="77"/>
        <v>8.725138392045511E-3</v>
      </c>
      <c r="AG18" s="5">
        <f t="shared" si="78"/>
        <v>2.5732095633233865E-3</v>
      </c>
      <c r="AH18" s="5">
        <f t="shared" si="79"/>
        <v>2.1573708583432229E-3</v>
      </c>
      <c r="AI18" s="5">
        <f t="shared" si="80"/>
        <v>3.4222066402175119E-3</v>
      </c>
      <c r="AJ18" s="5">
        <f t="shared" si="81"/>
        <v>2.7142988056635775E-3</v>
      </c>
      <c r="AK18" s="5">
        <f t="shared" si="82"/>
        <v>1.435217834762983E-3</v>
      </c>
      <c r="AL18" s="5">
        <f t="shared" si="83"/>
        <v>3.1952493347435551E-5</v>
      </c>
      <c r="AM18" s="5">
        <f t="shared" si="84"/>
        <v>7.0723795943648275E-3</v>
      </c>
      <c r="AN18" s="5">
        <f t="shared" si="85"/>
        <v>6.257338505116684E-3</v>
      </c>
      <c r="AO18" s="5">
        <f t="shared" si="86"/>
        <v>2.7681125316586144E-3</v>
      </c>
      <c r="AP18" s="5">
        <f t="shared" si="87"/>
        <v>8.163691300659547E-4</v>
      </c>
      <c r="AQ18" s="5">
        <f t="shared" si="88"/>
        <v>1.8057210885642107E-4</v>
      </c>
      <c r="AR18" s="5">
        <f t="shared" si="89"/>
        <v>3.8174986400571086E-4</v>
      </c>
      <c r="AS18" s="5">
        <f t="shared" si="90"/>
        <v>6.0556436759591763E-4</v>
      </c>
      <c r="AT18" s="5">
        <f t="shared" si="91"/>
        <v>4.8029906213189626E-4</v>
      </c>
      <c r="AU18" s="5">
        <f t="shared" si="92"/>
        <v>2.5396385193600927E-4</v>
      </c>
      <c r="AV18" s="5">
        <f t="shared" si="93"/>
        <v>1.0071480954578162E-4</v>
      </c>
      <c r="AW18" s="5">
        <f t="shared" si="94"/>
        <v>1.2456836415944039E-6</v>
      </c>
      <c r="AX18" s="5">
        <f t="shared" si="95"/>
        <v>1.8698024894802747E-3</v>
      </c>
      <c r="AY18" s="5">
        <f t="shared" si="96"/>
        <v>1.6543211458432381E-3</v>
      </c>
      <c r="AZ18" s="5">
        <f t="shared" si="97"/>
        <v>7.3183624179064808E-4</v>
      </c>
      <c r="BA18" s="5">
        <f t="shared" si="98"/>
        <v>2.1583245234014611E-4</v>
      </c>
      <c r="BB18" s="5">
        <f t="shared" si="99"/>
        <v>4.7739827050496757E-5</v>
      </c>
      <c r="BC18" s="5">
        <f t="shared" si="100"/>
        <v>8.4476307880505692E-6</v>
      </c>
      <c r="BD18" s="5">
        <f t="shared" si="101"/>
        <v>5.6292654438149393E-5</v>
      </c>
      <c r="BE18" s="5">
        <f t="shared" si="102"/>
        <v>8.9296235308216143E-5</v>
      </c>
      <c r="BF18" s="5">
        <f t="shared" si="103"/>
        <v>7.0824672595439655E-5</v>
      </c>
      <c r="BG18" s="5">
        <f t="shared" si="104"/>
        <v>3.7449389521200309E-5</v>
      </c>
      <c r="BH18" s="5">
        <f t="shared" si="105"/>
        <v>1.4851358193227544E-5</v>
      </c>
      <c r="BI18" s="5">
        <f t="shared" si="106"/>
        <v>4.7116995604680791E-6</v>
      </c>
      <c r="BJ18" s="8">
        <f t="shared" si="107"/>
        <v>0.53728860225091302</v>
      </c>
      <c r="BK18" s="8">
        <f t="shared" si="108"/>
        <v>0.25343932097791577</v>
      </c>
      <c r="BL18" s="8">
        <f t="shared" si="109"/>
        <v>0.19986022889319144</v>
      </c>
      <c r="BM18" s="8">
        <f t="shared" si="110"/>
        <v>0.4474263042750552</v>
      </c>
      <c r="BN18" s="8">
        <f t="shared" si="111"/>
        <v>0.55126227740837508</v>
      </c>
    </row>
    <row r="19" spans="1:66" x14ac:dyDescent="0.25">
      <c r="A19" t="s">
        <v>352</v>
      </c>
      <c r="B19" t="s">
        <v>140</v>
      </c>
      <c r="C19" t="s">
        <v>133</v>
      </c>
      <c r="D19" t="s">
        <v>68</v>
      </c>
      <c r="E19">
        <f>VLOOKUP(A19,home!$A$2:$E$405,3,FALSE)</f>
        <v>1.34</v>
      </c>
      <c r="F19">
        <f>VLOOKUP(B19,home!$B$2:$E$405,3,FALSE)</f>
        <v>1.4924999999999999</v>
      </c>
      <c r="G19">
        <f>VLOOKUP(C19,away!$B$2:$E$405,4,FALSE)</f>
        <v>1.4924999999999999</v>
      </c>
      <c r="H19">
        <f>VLOOKUP(A19,away!$A$2:$E$405,3,FALSE)</f>
        <v>1.29</v>
      </c>
      <c r="I19">
        <f>VLOOKUP(C19,away!$B$2:$E$405,3,FALSE)</f>
        <v>0.51680000000000004</v>
      </c>
      <c r="J19">
        <f>VLOOKUP(B19,home!$B$2:$E$405,4,FALSE)</f>
        <v>0.3876</v>
      </c>
      <c r="K19" s="3">
        <f t="shared" si="112"/>
        <v>2.984925375</v>
      </c>
      <c r="L19" s="3">
        <f t="shared" si="113"/>
        <v>0.25840206720000003</v>
      </c>
      <c r="M19" s="5">
        <f t="shared" si="58"/>
        <v>3.9033796070254145E-2</v>
      </c>
      <c r="N19" s="5">
        <f t="shared" si="59"/>
        <v>0.11651296837267688</v>
      </c>
      <c r="O19" s="5">
        <f t="shared" si="60"/>
        <v>1.0086413595216908E-2</v>
      </c>
      <c r="P19" s="5">
        <f t="shared" si="61"/>
        <v>3.0107191883107929E-2</v>
      </c>
      <c r="Q19" s="5">
        <f t="shared" si="62"/>
        <v>0.17389125790608784</v>
      </c>
      <c r="R19" s="5">
        <f t="shared" si="63"/>
        <v>1.3031750618191166E-3</v>
      </c>
      <c r="S19" s="5">
        <f t="shared" si="64"/>
        <v>5.8055012216518594E-3</v>
      </c>
      <c r="T19" s="5">
        <f t="shared" si="65"/>
        <v>4.4933860510941448E-2</v>
      </c>
      <c r="U19" s="5">
        <f t="shared" si="66"/>
        <v>3.8898803100910749E-3</v>
      </c>
      <c r="V19" s="5">
        <f t="shared" si="67"/>
        <v>4.9753847763473358E-4</v>
      </c>
      <c r="W19" s="5">
        <f t="shared" si="68"/>
        <v>0.17301747607151699</v>
      </c>
      <c r="X19" s="5">
        <f t="shared" si="69"/>
        <v>4.470807347860653E-2</v>
      </c>
      <c r="Y19" s="5">
        <f t="shared" si="70"/>
        <v>5.7763293037007115E-3</v>
      </c>
      <c r="Z19" s="5">
        <f t="shared" si="71"/>
        <v>1.1224770996584918E-4</v>
      </c>
      <c r="AA19" s="5">
        <f t="shared" si="72"/>
        <v>3.3505103776270361E-4</v>
      </c>
      <c r="AB19" s="5">
        <f t="shared" si="73"/>
        <v>5.0005117226898863E-4</v>
      </c>
      <c r="AC19" s="5">
        <f t="shared" si="74"/>
        <v>2.3984802791819514E-5</v>
      </c>
      <c r="AD19" s="5">
        <f t="shared" si="75"/>
        <v>0.1291110636610816</v>
      </c>
      <c r="AE19" s="5">
        <f t="shared" si="76"/>
        <v>3.3362565748414293E-2</v>
      </c>
      <c r="AF19" s="5">
        <f t="shared" si="77"/>
        <v>4.3104779782430838E-3</v>
      </c>
      <c r="AG19" s="5">
        <f t="shared" si="78"/>
        <v>3.712788067326966E-4</v>
      </c>
      <c r="AH19" s="5">
        <f t="shared" si="79"/>
        <v>7.251260073410367E-6</v>
      </c>
      <c r="AI19" s="5">
        <f t="shared" si="80"/>
        <v>2.1644470193846967E-5</v>
      </c>
      <c r="AJ19" s="5">
        <f t="shared" si="81"/>
        <v>3.2303564155022495E-5</v>
      </c>
      <c r="AK19" s="5">
        <f t="shared" si="82"/>
        <v>3.2141242783089025E-5</v>
      </c>
      <c r="AL19" s="5">
        <f t="shared" si="83"/>
        <v>7.3998958095915608E-7</v>
      </c>
      <c r="AM19" s="5">
        <f t="shared" si="84"/>
        <v>7.7077378023040571E-2</v>
      </c>
      <c r="AN19" s="5">
        <f t="shared" si="85"/>
        <v>1.9916953815509536E-2</v>
      </c>
      <c r="AO19" s="5">
        <f t="shared" si="86"/>
        <v>2.5732910191272958E-3</v>
      </c>
      <c r="AP19" s="5">
        <f t="shared" si="87"/>
        <v>2.2164790628322934E-4</v>
      </c>
      <c r="AQ19" s="5">
        <f t="shared" si="88"/>
        <v>1.4318569293534581E-5</v>
      </c>
      <c r="AR19" s="5">
        <f t="shared" si="89"/>
        <v>3.7474811855481261E-7</v>
      </c>
      <c r="AS19" s="5">
        <f t="shared" si="90"/>
        <v>1.1185951683077686E-6</v>
      </c>
      <c r="AT19" s="5">
        <f t="shared" si="91"/>
        <v>1.6694615511171273E-6</v>
      </c>
      <c r="AU19" s="5">
        <f t="shared" si="92"/>
        <v>1.6610727155054575E-6</v>
      </c>
      <c r="AV19" s="5">
        <f t="shared" si="93"/>
        <v>1.2395445245580993E-6</v>
      </c>
      <c r="AW19" s="5">
        <f t="shared" si="94"/>
        <v>1.5854500564174604E-8</v>
      </c>
      <c r="AX19" s="5">
        <f t="shared" si="95"/>
        <v>3.8345036916573552E-2</v>
      </c>
      <c r="AY19" s="5">
        <f t="shared" si="96"/>
        <v>9.9084368061029202E-3</v>
      </c>
      <c r="AZ19" s="5">
        <f t="shared" si="97"/>
        <v>1.2801802767087801E-3</v>
      </c>
      <c r="BA19" s="5">
        <f t="shared" si="98"/>
        <v>1.1026707663007228E-4</v>
      </c>
      <c r="BB19" s="5">
        <f t="shared" si="99"/>
        <v>7.1233101363278708E-6</v>
      </c>
      <c r="BC19" s="5">
        <f t="shared" si="100"/>
        <v>3.6813561290676722E-7</v>
      </c>
      <c r="BD19" s="5">
        <f t="shared" si="101"/>
        <v>1.6139281418979037E-8</v>
      </c>
      <c r="BE19" s="5">
        <f t="shared" si="102"/>
        <v>4.8174550641776537E-8</v>
      </c>
      <c r="BF19" s="5">
        <f t="shared" si="103"/>
        <v>7.1898719319930671E-8</v>
      </c>
      <c r="BG19" s="5">
        <f t="shared" si="104"/>
        <v>7.1537437242687934E-8</v>
      </c>
      <c r="BH19" s="5">
        <f t="shared" si="105"/>
        <v>5.3383477922042319E-8</v>
      </c>
      <c r="BI19" s="5">
        <f t="shared" si="106"/>
        <v>3.186913957105127E-8</v>
      </c>
      <c r="BJ19" s="8">
        <f t="shared" si="107"/>
        <v>0.87545035369302082</v>
      </c>
      <c r="BK19" s="8">
        <f t="shared" si="108"/>
        <v>8.5377189251124364E-2</v>
      </c>
      <c r="BL19" s="8">
        <f t="shared" si="109"/>
        <v>1.6214268139048308E-2</v>
      </c>
      <c r="BM19" s="8">
        <f t="shared" si="110"/>
        <v>0.59631083495239401</v>
      </c>
      <c r="BN19" s="8">
        <f t="shared" si="111"/>
        <v>0.37093480288916281</v>
      </c>
    </row>
    <row r="20" spans="1:66" x14ac:dyDescent="0.25">
      <c r="A20" t="s">
        <v>352</v>
      </c>
      <c r="B20" t="s">
        <v>143</v>
      </c>
      <c r="C20" t="s">
        <v>138</v>
      </c>
      <c r="D20" t="s">
        <v>68</v>
      </c>
      <c r="E20">
        <f>VLOOKUP(A20,home!$A$2:$E$405,3,FALSE)</f>
        <v>1.34</v>
      </c>
      <c r="F20">
        <f>VLOOKUP(B20,home!$B$2:$E$405,3,FALSE)</f>
        <v>0.74629999999999996</v>
      </c>
      <c r="G20">
        <f>VLOOKUP(C20,away!$B$2:$E$405,4,FALSE)</f>
        <v>0.85289999999999999</v>
      </c>
      <c r="H20">
        <f>VLOOKUP(A20,away!$A$2:$E$405,3,FALSE)</f>
        <v>1.29</v>
      </c>
      <c r="I20">
        <f>VLOOKUP(C20,away!$B$2:$E$405,3,FALSE)</f>
        <v>0.443</v>
      </c>
      <c r="J20">
        <f>VLOOKUP(B20,home!$B$2:$E$405,4,FALSE)</f>
        <v>0.64600000000000002</v>
      </c>
      <c r="K20" s="3">
        <f t="shared" si="112"/>
        <v>0.85293582180000005</v>
      </c>
      <c r="L20" s="3">
        <f t="shared" si="113"/>
        <v>0.36916962000000003</v>
      </c>
      <c r="M20" s="5">
        <f t="shared" ref="M20:M29" si="114">_xlfn.POISSON.DIST(0,K20,FALSE) * _xlfn.POISSON.DIST(0,L20,FALSE)</f>
        <v>0.29460923089166835</v>
      </c>
      <c r="N20" s="5">
        <f t="shared" ref="N20:N29" si="115">_xlfn.POISSON.DIST(1,K20,FALSE) * _xlfn.POISSON.DIST(0,L20,FALSE)</f>
        <v>0.25128276646045111</v>
      </c>
      <c r="O20" s="5">
        <f t="shared" ref="O20:O29" si="116">_xlfn.POISSON.DIST(0,K20,FALSE) * _xlfn.POISSON.DIST(1,L20,FALSE)</f>
        <v>0.10876077781676946</v>
      </c>
      <c r="P20" s="5">
        <f t="shared" ref="P20:P29" si="117">_xlfn.POISSON.DIST(1,K20,FALSE) * _xlfn.POISSON.DIST(1,L20,FALSE)</f>
        <v>9.2765963406753485E-2</v>
      </c>
      <c r="Q20" s="5">
        <f t="shared" ref="Q20:Q29" si="118">_xlfn.POISSON.DIST(2,K20,FALSE) * _xlfn.POISSON.DIST(0,L20,FALSE)</f>
        <v>0.10716403645756115</v>
      </c>
      <c r="R20" s="5">
        <f t="shared" ref="R20:R29" si="119">_xlfn.POISSON.DIST(0,K20,FALSE) * _xlfn.POISSON.DIST(2,L20,FALSE)</f>
        <v>2.0075587508760609E-2</v>
      </c>
      <c r="S20" s="5">
        <f t="shared" ref="S20:S29" si="120">_xlfn.POISSON.DIST(2,K20,FALSE) * _xlfn.POISSON.DIST(2,L20,FALSE)</f>
        <v>7.3024900991200507E-3</v>
      </c>
      <c r="T20" s="5">
        <f t="shared" ref="T20:T29" si="121">_xlfn.POISSON.DIST(2,K20,FALSE) * _xlfn.POISSON.DIST(1,L20,FALSE)</f>
        <v>3.9561706616703995E-2</v>
      </c>
      <c r="U20" s="5">
        <f t="shared" ref="U20:U29" si="122">_xlfn.POISSON.DIST(1,K20,FALSE) * _xlfn.POISSON.DIST(2,L20,FALSE)</f>
        <v>1.7123187729902546E-2</v>
      </c>
      <c r="V20" s="5">
        <f t="shared" ref="V20:V29" si="123">_xlfn.POISSON.DIST(3,K20,FALSE) * _xlfn.POISSON.DIST(3,L20,FALSE)</f>
        <v>2.554881586563758E-4</v>
      </c>
      <c r="W20" s="5">
        <f t="shared" ref="W20:W29" si="124">_xlfn.POISSON.DIST(3,K20,FALSE) * _xlfn.POISSON.DIST(0,L20,FALSE)</f>
        <v>3.0468015167778369E-2</v>
      </c>
      <c r="X20" s="5">
        <f t="shared" ref="X20:X29" si="125">_xlfn.POISSON.DIST(3,K20,FALSE) * _xlfn.POISSON.DIST(1,L20,FALSE)</f>
        <v>1.1247865581642978E-2</v>
      </c>
      <c r="Y20" s="5">
        <f t="shared" ref="Y20:Y29" si="126">_xlfn.POISSON.DIST(3,K20,FALSE) * _xlfn.POISSON.DIST(2,L20,FALSE)</f>
        <v>2.0761851312931087E-3</v>
      </c>
      <c r="Z20" s="5">
        <f t="shared" ref="Z20:Z29" si="127">_xlfn.POISSON.DIST(0,K20,FALSE) * _xlfn.POISSON.DIST(3,L20,FALSE)</f>
        <v>2.4704323372953013E-3</v>
      </c>
      <c r="AA20" s="5">
        <f t="shared" ref="AA20:AA29" si="128">_xlfn.POISSON.DIST(1,K20,FALSE) * _xlfn.POISSON.DIST(3,L20,FALSE)</f>
        <v>2.107120235812263E-3</v>
      </c>
      <c r="AB20" s="5">
        <f t="shared" ref="AB20:AB29" si="129">_xlfn.POISSON.DIST(2,K20,FALSE) * _xlfn.POISSON.DIST(3,L20,FALSE)</f>
        <v>8.9861916498197093E-4</v>
      </c>
      <c r="AC20" s="5">
        <f t="shared" ref="AC20:AC29" si="130">_xlfn.POISSON.DIST(4,K20,FALSE) * _xlfn.POISSON.DIST(4,L20,FALSE)</f>
        <v>5.027974918047288E-6</v>
      </c>
      <c r="AD20" s="5">
        <f t="shared" ref="AD20:AD29" si="131">_xlfn.POISSON.DIST(4,K20,FALSE) * _xlfn.POISSON.DIST(0,L20,FALSE)</f>
        <v>6.4968153889359767E-3</v>
      </c>
      <c r="AE20" s="5">
        <f t="shared" ref="AE20:AE29" si="132">_xlfn.POISSON.DIST(4,K20,FALSE) * _xlfn.POISSON.DIST(1,L20,FALSE)</f>
        <v>2.3984268683436465E-3</v>
      </c>
      <c r="AF20" s="5">
        <f t="shared" ref="AF20:AF29" si="133">_xlfn.POISSON.DIST(4,K20,FALSE) * _xlfn.POISSON.DIST(2,L20,FALSE)</f>
        <v>4.4271316779210705E-4</v>
      </c>
      <c r="AG20" s="5">
        <f t="shared" ref="AG20:AG29" si="134">_xlfn.POISSON.DIST(4,K20,FALSE) * _xlfn.POISSON.DIST(3,L20,FALSE)</f>
        <v>5.4478750640936157E-5</v>
      </c>
      <c r="AH20" s="5">
        <f t="shared" ref="AH20:AH29" si="135">_xlfn.POISSON.DIST(0,K20,FALSE) * _xlfn.POISSON.DIST(4,L20,FALSE)</f>
        <v>2.2800214179875445E-4</v>
      </c>
      <c r="AI20" s="5">
        <f t="shared" ref="AI20:AI29" si="136">_xlfn.POISSON.DIST(1,K20,FALSE) * _xlfn.POISSON.DIST(4,L20,FALSE)</f>
        <v>1.944711941872808E-4</v>
      </c>
      <c r="AJ20" s="5">
        <f t="shared" ref="AJ20:AJ29" si="137">_xlfn.POISSON.DIST(2,K20,FALSE) * _xlfn.POISSON.DIST(4,L20,FALSE)</f>
        <v>8.2935723915277852E-5</v>
      </c>
      <c r="AK20" s="5">
        <f t="shared" ref="AK20:AK29" si="138">_xlfn.POISSON.DIST(3,K20,FALSE) * _xlfn.POISSON.DIST(4,L20,FALSE)</f>
        <v>2.3579616611418482E-5</v>
      </c>
      <c r="AL20" s="5">
        <f t="shared" ref="AL20:AL29" si="139">_xlfn.POISSON.DIST(5,K20,FALSE) * _xlfn.POISSON.DIST(5,L20,FALSE)</f>
        <v>6.3327946085865833E-8</v>
      </c>
      <c r="AM20" s="5">
        <f t="shared" ref="AM20:AM29" si="140">_xlfn.POISSON.DIST(5,K20,FALSE) * _xlfn.POISSON.DIST(0,L20,FALSE)</f>
        <v>1.1082733145689992E-3</v>
      </c>
      <c r="AN20" s="5">
        <f t="shared" ref="AN20:AN29" si="141">_xlfn.POISSON.DIST(5,K20,FALSE) * _xlfn.POISSON.DIST(1,L20,FALSE)</f>
        <v>4.091408383955779E-4</v>
      </c>
      <c r="AO20" s="5">
        <f t="shared" ref="AO20:AO29" si="142">_xlfn.POISSON.DIST(5,K20,FALSE) * _xlfn.POISSON.DIST(2,L20,FALSE)</f>
        <v>7.5521183918488455E-5</v>
      </c>
      <c r="AP20" s="5">
        <f t="shared" ref="AP20:AP29" si="143">_xlfn.POISSON.DIST(5,K20,FALSE) * _xlfn.POISSON.DIST(3,L20,FALSE)</f>
        <v>9.2933755897128351E-6</v>
      </c>
      <c r="AQ20" s="5">
        <f t="shared" ref="AQ20:AQ29" si="144">_xlfn.POISSON.DIST(5,K20,FALSE) * _xlfn.POISSON.DIST(4,L20,FALSE)</f>
        <v>8.5770798374289058E-7</v>
      </c>
      <c r="AR20" s="5">
        <f t="shared" ref="AR20:AR29" si="145">_xlfn.POISSON.DIST(0,K20,FALSE) * _xlfn.POISSON.DIST(5,L20,FALSE)</f>
        <v>1.6834292809406464E-5</v>
      </c>
      <c r="AS20" s="5">
        <f t="shared" ref="AS20:AS29" si="146">_xlfn.POISSON.DIST(1,K20,FALSE) * _xlfn.POISSON.DIST(5,L20,FALSE)</f>
        <v>1.4358571371812936E-5</v>
      </c>
      <c r="AT20" s="5">
        <f t="shared" ref="AT20:AT29" si="147">_xlfn.POISSON.DIST(2,K20,FALSE) * _xlfn.POISSON.DIST(5,L20,FALSE)</f>
        <v>6.1234699364456081E-6</v>
      </c>
      <c r="AU20" s="5">
        <f t="shared" ref="AU20:AU29" si="148">_xlfn.POISSON.DIST(3,K20,FALSE) * _xlfn.POISSON.DIST(5,L20,FALSE)</f>
        <v>1.74097562083661E-6</v>
      </c>
      <c r="AV20" s="5">
        <f t="shared" ref="AV20:AV29" si="149">_xlfn.POISSON.DIST(4,K20,FALSE) * _xlfn.POISSON.DIST(5,L20,FALSE)</f>
        <v>3.7123511797300978E-7</v>
      </c>
      <c r="AW20" s="5">
        <f t="shared" ref="AW20:AW29" si="150">_xlfn.POISSON.DIST(6,K20,FALSE) * _xlfn.POISSON.DIST(6,L20,FALSE)</f>
        <v>5.5390490494871475E-10</v>
      </c>
      <c r="AX20" s="5">
        <f t="shared" ref="AX20:AX29" si="151">_xlfn.POISSON.DIST(6,K20,FALSE) * _xlfn.POISSON.DIST(0,L20,FALSE)</f>
        <v>1.5754766839015314E-4</v>
      </c>
      <c r="AY20" s="5">
        <f t="shared" ref="AY20:AY29" si="152">_xlfn.POISSON.DIST(6,K20,FALSE) * _xlfn.POISSON.DIST(1,L20,FALSE)</f>
        <v>5.8161812871478849E-5</v>
      </c>
      <c r="AZ20" s="5">
        <f t="shared" ref="AZ20:AZ29" si="153">_xlfn.POISSON.DIST(6,K20,FALSE) * _xlfn.POISSON.DIST(2,L20,FALSE)</f>
        <v>1.0735787178137477E-5</v>
      </c>
      <c r="BA20" s="5">
        <f t="shared" ref="BA20:BA29" si="154">_xlfn.POISSON.DIST(6,K20,FALSE) * _xlfn.POISSON.DIST(3,L20,FALSE)</f>
        <v>1.3211088243179624E-6</v>
      </c>
      <c r="BB20" s="5">
        <f t="shared" ref="BB20:BB29" si="155">_xlfn.POISSON.DIST(6,K20,FALSE) * _xlfn.POISSON.DIST(4,L20,FALSE)</f>
        <v>1.2192831066302718E-7</v>
      </c>
      <c r="BC20" s="5">
        <f t="shared" ref="BC20:BC29" si="156">_xlfn.POISSON.DIST(6,K20,FALSE) * _xlfn.POISSON.DIST(5,L20,FALSE)</f>
        <v>9.0024456229423406E-9</v>
      </c>
      <c r="BD20" s="5">
        <f t="shared" ref="BD20:BD29" si="157">_xlfn.POISSON.DIST(0,K20,FALSE) * _xlfn.POISSON.DIST(6,L20,FALSE)</f>
        <v>1.0357849132362198E-6</v>
      </c>
      <c r="BE20" s="5">
        <f t="shared" ref="BE20:BE29" si="158">_xlfn.POISSON.DIST(1,K20,FALSE) * _xlfn.POISSON.DIST(6,L20,FALSE)</f>
        <v>8.83458056179177E-7</v>
      </c>
      <c r="BF20" s="5">
        <f t="shared" ref="BF20:BF29" si="159">_xlfn.POISSON.DIST(2,K20,FALSE) * _xlfn.POISSON.DIST(6,L20,FALSE)</f>
        <v>3.7676651158650838E-7</v>
      </c>
      <c r="BG20" s="5">
        <f t="shared" ref="BG20:BG29" si="160">_xlfn.POISSON.DIST(3,K20,FALSE) * _xlfn.POISSON.DIST(6,L20,FALSE)</f>
        <v>1.071192180622526E-7</v>
      </c>
      <c r="BH20" s="5">
        <f t="shared" ref="BH20:BH29" si="161">_xlfn.POISSON.DIST(4,K20,FALSE) * _xlfn.POISSON.DIST(6,L20,FALSE)</f>
        <v>2.2841454572125206E-8</v>
      </c>
      <c r="BI20" s="5">
        <f t="shared" ref="BI20:BI29" si="162">_xlfn.POISSON.DIST(5,K20,FALSE) * _xlfn.POISSON.DIST(6,L20,FALSE)</f>
        <v>3.896458965316597E-9</v>
      </c>
      <c r="BJ20" s="8">
        <f t="shared" ref="BJ20:BJ29" si="163">SUM(N20,Q20,T20,W20,X20,Y20,AD20,AE20,AF20,AG20,AM20,AN20,AO20,AP20,AQ20,AX20,AY20,AZ20,BA20,BB20,BC20)</f>
        <v>0.45302399331962029</v>
      </c>
      <c r="BK20" s="8">
        <f t="shared" ref="BK20:BK29" si="164">SUM(M20,P20,S20,V20,AC20,AL20,AY20)</f>
        <v>0.39499642567193388</v>
      </c>
      <c r="BL20" s="8">
        <f t="shared" ref="BL20:BL29" si="165">SUM(O20,R20,U20,AA20,AB20,AH20,AI20,AJ20,AK20,AR20,AS20,AT20,AU20,AV20,BD20,BE20,BF20,BG20,BH20,BI20)</f>
        <v>0.14953613954420858</v>
      </c>
      <c r="BM20" s="8">
        <f t="shared" ref="BM20:BM29" si="166">SUM(S20:BI20)</f>
        <v>0.12531046707212734</v>
      </c>
      <c r="BN20" s="8">
        <f t="shared" ref="BN20:BN29" si="167">SUM(M20:R20)</f>
        <v>0.87465836254196405</v>
      </c>
    </row>
    <row r="21" spans="1:66" x14ac:dyDescent="0.25">
      <c r="A21" t="s">
        <v>352</v>
      </c>
      <c r="B21" t="s">
        <v>131</v>
      </c>
      <c r="C21" t="s">
        <v>139</v>
      </c>
      <c r="D21" t="s">
        <v>68</v>
      </c>
      <c r="E21">
        <f>VLOOKUP(A21,home!$A$2:$E$405,3,FALSE)</f>
        <v>1.34</v>
      </c>
      <c r="F21">
        <f>VLOOKUP(B21,home!$B$2:$E$405,3,FALSE)</f>
        <v>0.53300000000000003</v>
      </c>
      <c r="G21">
        <f>VLOOKUP(C21,away!$B$2:$E$405,4,FALSE)</f>
        <v>1.3682000000000001</v>
      </c>
      <c r="H21">
        <f>VLOOKUP(A21,away!$A$2:$E$405,3,FALSE)</f>
        <v>1.29</v>
      </c>
      <c r="I21">
        <f>VLOOKUP(C21,away!$B$2:$E$405,3,FALSE)</f>
        <v>0.25840000000000002</v>
      </c>
      <c r="J21">
        <f>VLOOKUP(B21,home!$B$2:$E$405,4,FALSE)</f>
        <v>0.88590000000000002</v>
      </c>
      <c r="K21" s="3">
        <f t="shared" si="112"/>
        <v>0.97719580400000017</v>
      </c>
      <c r="L21" s="3">
        <f t="shared" si="113"/>
        <v>0.29530236240000002</v>
      </c>
      <c r="M21" s="5">
        <f t="shared" si="114"/>
        <v>0.28013093323948463</v>
      </c>
      <c r="N21" s="5">
        <f t="shared" si="115"/>
        <v>0.27374277253222851</v>
      </c>
      <c r="O21" s="5">
        <f t="shared" si="116"/>
        <v>8.2723326366936509E-2</v>
      </c>
      <c r="P21" s="5">
        <f t="shared" si="117"/>
        <v>8.0836887418692924E-2</v>
      </c>
      <c r="Q21" s="5">
        <f t="shared" si="118"/>
        <v>0.1337501443469101</v>
      </c>
      <c r="R21" s="5">
        <f t="shared" si="119"/>
        <v>1.2214196850871278E-2</v>
      </c>
      <c r="S21" s="5">
        <f t="shared" si="120"/>
        <v>5.8317393691363481E-3</v>
      </c>
      <c r="T21" s="5">
        <f t="shared" si="121"/>
        <v>3.9496733596983566E-2</v>
      </c>
      <c r="U21" s="5">
        <f t="shared" si="122"/>
        <v>1.1935661911901428E-2</v>
      </c>
      <c r="V21" s="5">
        <f t="shared" si="123"/>
        <v>1.8698385603968683E-4</v>
      </c>
      <c r="W21" s="5">
        <f t="shared" si="124"/>
        <v>4.3566693280064968E-2</v>
      </c>
      <c r="X21" s="5">
        <f t="shared" si="125"/>
        <v>1.2865347447559392E-2</v>
      </c>
      <c r="Y21" s="5">
        <f t="shared" si="126"/>
        <v>1.899583747180549E-3</v>
      </c>
      <c r="Z21" s="5">
        <f t="shared" si="127"/>
        <v>1.2022937282936432E-3</v>
      </c>
      <c r="AA21" s="5">
        <f t="shared" si="128"/>
        <v>1.1748763864640644E-3</v>
      </c>
      <c r="AB21" s="5">
        <f t="shared" si="129"/>
        <v>5.7404213753568312E-4</v>
      </c>
      <c r="AC21" s="5">
        <f t="shared" si="130"/>
        <v>3.3723500170523911E-6</v>
      </c>
      <c r="AD21" s="5">
        <f t="shared" si="131"/>
        <v>1.0643297466858622E-2</v>
      </c>
      <c r="AE21" s="5">
        <f t="shared" si="132"/>
        <v>3.1429908856892871E-3</v>
      </c>
      <c r="AF21" s="5">
        <f t="shared" si="133"/>
        <v>4.6406631677285741E-4</v>
      </c>
      <c r="AG21" s="5">
        <f t="shared" si="134"/>
        <v>4.5679959884430513E-5</v>
      </c>
      <c r="AH21" s="5">
        <f t="shared" si="135"/>
        <v>8.8760044565954155E-5</v>
      </c>
      <c r="AI21" s="5">
        <f t="shared" si="136"/>
        <v>8.67359431127034E-5</v>
      </c>
      <c r="AJ21" s="5">
        <f t="shared" si="137"/>
        <v>4.2378999832858243E-5</v>
      </c>
      <c r="AK21" s="5">
        <f t="shared" si="138"/>
        <v>1.380419360479526E-5</v>
      </c>
      <c r="AL21" s="5">
        <f t="shared" si="139"/>
        <v>3.8926122940066222E-8</v>
      </c>
      <c r="AM21" s="5">
        <f t="shared" si="140"/>
        <v>2.0801171250676158E-3</v>
      </c>
      <c r="AN21" s="5">
        <f t="shared" si="141"/>
        <v>6.1426350110116326E-4</v>
      </c>
      <c r="AO21" s="5">
        <f t="shared" si="142"/>
        <v>9.0696731505634251E-5</v>
      </c>
      <c r="AP21" s="5">
        <f t="shared" si="143"/>
        <v>8.927653025190769E-6</v>
      </c>
      <c r="AQ21" s="5">
        <f t="shared" si="144"/>
        <v>6.590892572565853E-7</v>
      </c>
      <c r="AR21" s="5">
        <f t="shared" si="145"/>
        <v>5.2422101694111129E-6</v>
      </c>
      <c r="AS21" s="5">
        <f t="shared" si="146"/>
        <v>5.1226657812346683E-6</v>
      </c>
      <c r="AT21" s="5">
        <f t="shared" si="147"/>
        <v>2.5029237533584507E-6</v>
      </c>
      <c r="AU21" s="5">
        <f t="shared" si="148"/>
        <v>8.152821965046031E-7</v>
      </c>
      <c r="AV21" s="5">
        <f t="shared" si="149"/>
        <v>1.9917258537505042E-7</v>
      </c>
      <c r="AW21" s="5">
        <f t="shared" si="150"/>
        <v>3.1202339933644887E-10</v>
      </c>
      <c r="AX21" s="5">
        <f t="shared" si="151"/>
        <v>3.3878028774076953E-4</v>
      </c>
      <c r="AY21" s="5">
        <f t="shared" si="152"/>
        <v>1.0004261930440102E-4</v>
      </c>
      <c r="AZ21" s="5">
        <f t="shared" si="153"/>
        <v>1.477141091063673E-5</v>
      </c>
      <c r="BA21" s="5">
        <f t="shared" si="154"/>
        <v>1.4540108459640542E-6</v>
      </c>
      <c r="BB21" s="5">
        <f t="shared" si="155"/>
        <v>1.0734320944210194E-7</v>
      </c>
      <c r="BC21" s="5">
        <f t="shared" si="156"/>
        <v>6.3397406671701429E-9</v>
      </c>
      <c r="BD21" s="5">
        <f t="shared" si="157"/>
        <v>2.5800617453740065E-7</v>
      </c>
      <c r="BE21" s="5">
        <f t="shared" si="158"/>
        <v>2.5212255116403958E-7</v>
      </c>
      <c r="BF21" s="5">
        <f t="shared" si="159"/>
        <v>1.2318654954563743E-7</v>
      </c>
      <c r="BG21" s="5">
        <f t="shared" si="160"/>
        <v>4.0125793108411676E-8</v>
      </c>
      <c r="BH21" s="5">
        <f t="shared" si="161"/>
        <v>9.802689164428003E-9</v>
      </c>
      <c r="BI21" s="5">
        <f t="shared" si="162"/>
        <v>1.915829343879063E-9</v>
      </c>
      <c r="BJ21" s="8">
        <f t="shared" si="163"/>
        <v>0.52286713569184107</v>
      </c>
      <c r="BK21" s="8">
        <f t="shared" si="164"/>
        <v>0.36708999777879803</v>
      </c>
      <c r="BL21" s="8">
        <f t="shared" si="165"/>
        <v>0.108868350248898</v>
      </c>
      <c r="BM21" s="8">
        <f t="shared" si="166"/>
        <v>0.13652947438542576</v>
      </c>
      <c r="BN21" s="8">
        <f t="shared" si="167"/>
        <v>0.86339826075512394</v>
      </c>
    </row>
    <row r="22" spans="1:66" x14ac:dyDescent="0.25">
      <c r="A22" t="s">
        <v>352</v>
      </c>
      <c r="B22" t="s">
        <v>135</v>
      </c>
      <c r="C22" t="s">
        <v>136</v>
      </c>
      <c r="D22" t="s">
        <v>68</v>
      </c>
      <c r="E22">
        <f>VLOOKUP(A22,home!$A$2:$E$405,3,FALSE)</f>
        <v>1.34</v>
      </c>
      <c r="F22">
        <f>VLOOKUP(B22,home!$B$2:$E$405,3,FALSE)</f>
        <v>1.4924999999999999</v>
      </c>
      <c r="G22">
        <f>VLOOKUP(C22,away!$B$2:$E$405,4,FALSE)</f>
        <v>0.85289999999999999</v>
      </c>
      <c r="H22">
        <f>VLOOKUP(A22,away!$A$2:$E$405,3,FALSE)</f>
        <v>1.29</v>
      </c>
      <c r="I22">
        <f>VLOOKUP(C22,away!$B$2:$E$405,3,FALSE)</f>
        <v>1.9934000000000001</v>
      </c>
      <c r="J22">
        <f>VLOOKUP(B22,home!$B$2:$E$405,4,FALSE)</f>
        <v>1.5504</v>
      </c>
      <c r="K22" s="3">
        <f t="shared" si="112"/>
        <v>1.705757355</v>
      </c>
      <c r="L22" s="3">
        <f t="shared" si="113"/>
        <v>3.9868318944000003</v>
      </c>
      <c r="M22" s="5">
        <f t="shared" si="114"/>
        <v>3.3708536792918186E-3</v>
      </c>
      <c r="N22" s="5">
        <f t="shared" si="115"/>
        <v>5.7498584560808294E-3</v>
      </c>
      <c r="O22" s="5">
        <f t="shared" si="116"/>
        <v>1.3439026959956211E-2</v>
      </c>
      <c r="P22" s="5">
        <f t="shared" si="117"/>
        <v>2.2923719080988593E-2</v>
      </c>
      <c r="Q22" s="5">
        <f t="shared" si="118"/>
        <v>4.9039316758344121E-3</v>
      </c>
      <c r="R22" s="5">
        <f t="shared" si="119"/>
        <v>2.6789570656827463E-2</v>
      </c>
      <c r="S22" s="5">
        <f t="shared" si="120"/>
        <v>3.8973576614461845E-2</v>
      </c>
      <c r="T22" s="5">
        <f t="shared" si="121"/>
        <v>1.9551151213175074E-2</v>
      </c>
      <c r="U22" s="5">
        <f t="shared" si="122"/>
        <v>4.5696507185175615E-2</v>
      </c>
      <c r="V22" s="5">
        <f t="shared" si="123"/>
        <v>2.944916124758468E-2</v>
      </c>
      <c r="W22" s="5">
        <f t="shared" si="124"/>
        <v>2.7883058414906741E-3</v>
      </c>
      <c r="X22" s="5">
        <f t="shared" si="125"/>
        <v>1.111650666019685E-2</v>
      </c>
      <c r="Y22" s="5">
        <f t="shared" si="126"/>
        <v>2.2159821653591424E-2</v>
      </c>
      <c r="Z22" s="5">
        <f t="shared" si="127"/>
        <v>3.5601838243974025E-2</v>
      </c>
      <c r="AA22" s="5">
        <f t="shared" si="128"/>
        <v>6.072809743617897E-2</v>
      </c>
      <c r="AB22" s="5">
        <f t="shared" si="129"/>
        <v>5.1793699428459482E-2</v>
      </c>
      <c r="AC22" s="5">
        <f t="shared" si="130"/>
        <v>1.2516938657068082E-2</v>
      </c>
      <c r="AD22" s="5">
        <f t="shared" si="131"/>
        <v>1.1890432992780456E-3</v>
      </c>
      <c r="AE22" s="5">
        <f t="shared" si="132"/>
        <v>4.7405157493843166E-3</v>
      </c>
      <c r="AF22" s="5">
        <f t="shared" si="133"/>
        <v>9.4498196927754602E-3</v>
      </c>
      <c r="AG22" s="5">
        <f t="shared" si="134"/>
        <v>1.2558280849162138E-2</v>
      </c>
      <c r="AH22" s="5">
        <f t="shared" si="135"/>
        <v>3.5484636052586338E-2</v>
      </c>
      <c r="AI22" s="5">
        <f t="shared" si="136"/>
        <v>6.0528178936197295E-2</v>
      </c>
      <c r="AJ22" s="5">
        <f t="shared" si="137"/>
        <v>5.1623193202587334E-2</v>
      </c>
      <c r="AK22" s="5">
        <f t="shared" si="138"/>
        <v>2.9352213831299774E-2</v>
      </c>
      <c r="AL22" s="5">
        <f t="shared" si="139"/>
        <v>3.4048916129622926E-3</v>
      </c>
      <c r="AM22" s="5">
        <f t="shared" si="140"/>
        <v>4.05643870631398E-4</v>
      </c>
      <c r="AN22" s="5">
        <f t="shared" si="141"/>
        <v>1.617233921201125E-3</v>
      </c>
      <c r="AO22" s="5">
        <f t="shared" si="142"/>
        <v>3.2238198888751126E-3</v>
      </c>
      <c r="AP22" s="5">
        <f t="shared" si="143"/>
        <v>4.2842759849227871E-3</v>
      </c>
      <c r="AQ22" s="5">
        <f t="shared" si="144"/>
        <v>4.270172035275536E-3</v>
      </c>
      <c r="AR22" s="5">
        <f t="shared" si="145"/>
        <v>2.8294255755125456E-2</v>
      </c>
      <c r="AS22" s="5">
        <f t="shared" si="146"/>
        <v>4.8263134858556316E-2</v>
      </c>
      <c r="AT22" s="5">
        <f t="shared" si="147"/>
        <v>4.1162598630169682E-2</v>
      </c>
      <c r="AU22" s="5">
        <f t="shared" si="148"/>
        <v>2.3404468454774948E-2</v>
      </c>
      <c r="AV22" s="5">
        <f t="shared" si="149"/>
        <v>9.9805860516494638E-3</v>
      </c>
      <c r="AW22" s="5">
        <f t="shared" si="150"/>
        <v>6.4319989882239738E-4</v>
      </c>
      <c r="AX22" s="5">
        <f t="shared" si="151"/>
        <v>1.1532166930669592E-4</v>
      </c>
      <c r="AY22" s="5">
        <f t="shared" si="152"/>
        <v>4.5976810930738486E-4</v>
      </c>
      <c r="AZ22" s="5">
        <f t="shared" si="153"/>
        <v>9.165090811073342E-4</v>
      </c>
      <c r="BA22" s="5">
        <f t="shared" si="154"/>
        <v>1.2179892120219855E-3</v>
      </c>
      <c r="BB22" s="5">
        <f t="shared" si="155"/>
        <v>1.213979559381094E-3</v>
      </c>
      <c r="BC22" s="5">
        <f t="shared" si="156"/>
        <v>9.6798648529804058E-4</v>
      </c>
      <c r="BD22" s="5">
        <f t="shared" si="157"/>
        <v>1.8800740212140819E-2</v>
      </c>
      <c r="BE22" s="5">
        <f t="shared" si="158"/>
        <v>3.2069500896303456E-2</v>
      </c>
      <c r="BF22" s="5">
        <f t="shared" si="159"/>
        <v>2.7351393512524365E-2</v>
      </c>
      <c r="BG22" s="5">
        <f t="shared" si="160"/>
        <v>1.5551613551162571E-2</v>
      </c>
      <c r="BH22" s="5">
        <f t="shared" si="161"/>
        <v>6.6318197992533065E-3</v>
      </c>
      <c r="BI22" s="5">
        <f t="shared" si="162"/>
        <v>2.2624550799221878E-3</v>
      </c>
      <c r="BJ22" s="8">
        <f t="shared" si="163"/>
        <v>0.11289993490829774</v>
      </c>
      <c r="BK22" s="8">
        <f t="shared" si="164"/>
        <v>0.11109890900166471</v>
      </c>
      <c r="BL22" s="8">
        <f t="shared" si="165"/>
        <v>0.6292076904908509</v>
      </c>
      <c r="BM22" s="8">
        <f t="shared" si="166"/>
        <v>0.8118148439253231</v>
      </c>
      <c r="BN22" s="8">
        <f t="shared" si="167"/>
        <v>7.717696050897932E-2</v>
      </c>
    </row>
    <row r="23" spans="1:66" x14ac:dyDescent="0.25">
      <c r="A23" t="s">
        <v>353</v>
      </c>
      <c r="B23" t="s">
        <v>146</v>
      </c>
      <c r="C23" t="s">
        <v>152</v>
      </c>
      <c r="D23" t="s">
        <v>68</v>
      </c>
      <c r="E23">
        <f>VLOOKUP(A23,home!$A$2:$E$405,3,FALSE)</f>
        <v>1.5907</v>
      </c>
      <c r="F23">
        <f>VLOOKUP(B23,home!$B$2:$E$405,3,FALSE)</f>
        <v>0.98229999999999995</v>
      </c>
      <c r="G23">
        <f>VLOOKUP(C23,away!$B$2:$E$405,4,FALSE)</f>
        <v>1.0216000000000001</v>
      </c>
      <c r="H23">
        <f>VLOOKUP(A23,away!$A$2:$E$405,3,FALSE)</f>
        <v>1.2952999999999999</v>
      </c>
      <c r="I23">
        <f>VLOOKUP(C23,away!$B$2:$E$405,3,FALSE)</f>
        <v>1.1579999999999999</v>
      </c>
      <c r="J23">
        <f>VLOOKUP(B23,home!$B$2:$E$405,4,FALSE)</f>
        <v>1.0133000000000001</v>
      </c>
      <c r="K23" s="3">
        <f t="shared" si="112"/>
        <v>1.596295573576</v>
      </c>
      <c r="L23" s="3">
        <f t="shared" si="113"/>
        <v>1.5199068334199999</v>
      </c>
      <c r="M23" s="5">
        <f t="shared" si="114"/>
        <v>4.4325178188004646E-2</v>
      </c>
      <c r="N23" s="5">
        <f t="shared" si="115"/>
        <v>7.0756085739479294E-2</v>
      </c>
      <c r="O23" s="5">
        <f t="shared" si="116"/>
        <v>6.7370141220507399E-2</v>
      </c>
      <c r="P23" s="5">
        <f t="shared" si="117"/>
        <v>0.10754265822148598</v>
      </c>
      <c r="Q23" s="5">
        <f t="shared" si="118"/>
        <v>5.6473813234747379E-2</v>
      </c>
      <c r="R23" s="5">
        <f t="shared" si="119"/>
        <v>5.1198169004759819E-2</v>
      </c>
      <c r="S23" s="5">
        <f t="shared" si="120"/>
        <v>6.5230551856378133E-2</v>
      </c>
      <c r="T23" s="5">
        <f t="shared" si="121"/>
        <v>8.5834934644777372E-2</v>
      </c>
      <c r="U23" s="5">
        <f t="shared" si="122"/>
        <v>8.1727410557494065E-2</v>
      </c>
      <c r="V23" s="5">
        <f t="shared" si="123"/>
        <v>1.7584856158915849E-2</v>
      </c>
      <c r="W23" s="5">
        <f t="shared" si="124"/>
        <v>3.004963269652831E-2</v>
      </c>
      <c r="X23" s="5">
        <f t="shared" si="125"/>
        <v>4.5672642077214443E-2</v>
      </c>
      <c r="Y23" s="5">
        <f t="shared" si="126"/>
        <v>3.4709080396752037E-2</v>
      </c>
      <c r="Z23" s="5">
        <f t="shared" si="127"/>
        <v>2.5938815642975475E-2</v>
      </c>
      <c r="AA23" s="5">
        <f t="shared" si="128"/>
        <v>4.1406016594685659E-2</v>
      </c>
      <c r="AB23" s="5">
        <f t="shared" si="129"/>
        <v>3.3048120504755571E-2</v>
      </c>
      <c r="AC23" s="5">
        <f t="shared" si="130"/>
        <v>2.6665462118267078E-3</v>
      </c>
      <c r="AD23" s="5">
        <f t="shared" si="131"/>
        <v>1.1992023915263203E-2</v>
      </c>
      <c r="AE23" s="5">
        <f t="shared" si="132"/>
        <v>1.8226759095344606E-2</v>
      </c>
      <c r="AF23" s="5">
        <f t="shared" si="133"/>
        <v>1.3851487850057204E-2</v>
      </c>
      <c r="AG23" s="5">
        <f t="shared" si="134"/>
        <v>7.0176570121120111E-3</v>
      </c>
      <c r="AH23" s="5">
        <f t="shared" si="135"/>
        <v>9.8561457866450097E-3</v>
      </c>
      <c r="AI23" s="5">
        <f t="shared" si="136"/>
        <v>1.5733321891741172E-2</v>
      </c>
      <c r="AJ23" s="5">
        <f t="shared" si="137"/>
        <v>1.255751604671641E-2</v>
      </c>
      <c r="AK23" s="5">
        <f t="shared" si="138"/>
        <v>6.6818357601609963E-3</v>
      </c>
      <c r="AL23" s="5">
        <f t="shared" si="139"/>
        <v>2.5878516871287639E-4</v>
      </c>
      <c r="AM23" s="5">
        <f t="shared" si="140"/>
        <v>3.828562938830432E-3</v>
      </c>
      <c r="AN23" s="5">
        <f t="shared" si="141"/>
        <v>5.8190589729069306E-3</v>
      </c>
      <c r="AO23" s="5">
        <f t="shared" si="142"/>
        <v>4.4222137484976063E-3</v>
      </c>
      <c r="AP23" s="5">
        <f t="shared" si="143"/>
        <v>2.2404509650617932E-3</v>
      </c>
      <c r="AQ23" s="5">
        <f t="shared" si="144"/>
        <v>8.5131918293496385E-4</v>
      </c>
      <c r="AR23" s="5">
        <f t="shared" si="145"/>
        <v>2.9960846664610968E-3</v>
      </c>
      <c r="AS23" s="5">
        <f t="shared" si="146"/>
        <v>4.7826366911307757E-3</v>
      </c>
      <c r="AT23" s="5">
        <f t="shared" si="147"/>
        <v>3.8172508900371129E-3</v>
      </c>
      <c r="AU23" s="5">
        <f t="shared" si="148"/>
        <v>2.0311535663317627E-3</v>
      </c>
      <c r="AV23" s="5">
        <f t="shared" si="149"/>
        <v>8.1058036179712523E-4</v>
      </c>
      <c r="AW23" s="5">
        <f t="shared" si="150"/>
        <v>1.7440830402202658E-5</v>
      </c>
      <c r="AX23" s="5">
        <f t="shared" si="151"/>
        <v>1.0185863454020242E-3</v>
      </c>
      <c r="AY23" s="5">
        <f t="shared" si="152"/>
        <v>1.5481563468048409E-3</v>
      </c>
      <c r="AZ23" s="5">
        <f t="shared" si="153"/>
        <v>1.1765267053556107E-3</v>
      </c>
      <c r="BA23" s="5">
        <f t="shared" si="154"/>
        <v>5.9607032639037011E-4</v>
      </c>
      <c r="BB23" s="5">
        <f t="shared" si="155"/>
        <v>2.2649284056990346E-4</v>
      </c>
      <c r="BC23" s="5">
        <f t="shared" si="156"/>
        <v>6.8849603220580533E-5</v>
      </c>
      <c r="BD23" s="5">
        <f t="shared" si="157"/>
        <v>7.5896159300985005E-4</v>
      </c>
      <c r="BE23" s="5">
        <f t="shared" si="158"/>
        <v>1.2115270314358132E-3</v>
      </c>
      <c r="BF23" s="5">
        <f t="shared" si="159"/>
        <v>9.6697761877433033E-4</v>
      </c>
      <c r="BG23" s="5">
        <f t="shared" si="160"/>
        <v>5.1452736419884131E-4</v>
      </c>
      <c r="BH23" s="5">
        <f t="shared" si="161"/>
        <v>2.0533443848858431E-4</v>
      </c>
      <c r="BI23" s="5">
        <f t="shared" si="162"/>
        <v>6.5554891052408036E-5</v>
      </c>
      <c r="BJ23" s="8">
        <f t="shared" si="163"/>
        <v>0.39638040463825086</v>
      </c>
      <c r="BK23" s="8">
        <f t="shared" si="164"/>
        <v>0.23915673215212904</v>
      </c>
      <c r="BL23" s="8">
        <f t="shared" si="165"/>
        <v>0.33773926648018376</v>
      </c>
      <c r="BM23" s="8">
        <f t="shared" si="166"/>
        <v>0.6000184577881521</v>
      </c>
      <c r="BN23" s="8">
        <f t="shared" si="167"/>
        <v>0.3976660456089845</v>
      </c>
    </row>
    <row r="24" spans="1:66" x14ac:dyDescent="0.25">
      <c r="A24" t="s">
        <v>363</v>
      </c>
      <c r="B24" t="s">
        <v>161</v>
      </c>
      <c r="C24" t="s">
        <v>159</v>
      </c>
      <c r="D24" t="s">
        <v>68</v>
      </c>
      <c r="E24">
        <f>VLOOKUP(A24,home!$A$2:$E$405,3,FALSE)</f>
        <v>1.1839</v>
      </c>
      <c r="F24">
        <f>VLOOKUP(B24,home!$B$2:$E$405,3,FALSE)</f>
        <v>1.81</v>
      </c>
      <c r="G24">
        <f>VLOOKUP(C24,away!$B$2:$E$405,4,FALSE)</f>
        <v>1.0558000000000001</v>
      </c>
      <c r="H24">
        <f>VLOOKUP(A24,away!$A$2:$E$405,3,FALSE)</f>
        <v>1.1264000000000001</v>
      </c>
      <c r="I24">
        <f>VLOOKUP(C24,away!$B$2:$E$405,3,FALSE)</f>
        <v>0.77680000000000005</v>
      </c>
      <c r="J24">
        <f>VLOOKUP(B24,home!$B$2:$E$405,4,FALSE)</f>
        <v>0.50729999999999997</v>
      </c>
      <c r="K24" s="3">
        <f t="shared" si="112"/>
        <v>2.2624305322000002</v>
      </c>
      <c r="L24" s="3">
        <f t="shared" si="113"/>
        <v>0.44388116889600004</v>
      </c>
      <c r="M24" s="5">
        <f t="shared" si="114"/>
        <v>6.6782667471564097E-2</v>
      </c>
      <c r="N24" s="5">
        <f t="shared" si="115"/>
        <v>0.15109114590942643</v>
      </c>
      <c r="O24" s="5">
        <f t="shared" si="116"/>
        <v>2.9643568499270752E-2</v>
      </c>
      <c r="P24" s="5">
        <f t="shared" si="117"/>
        <v>6.7066514456112294E-2</v>
      </c>
      <c r="Q24" s="5">
        <f t="shared" si="118"/>
        <v>0.17091661082528578</v>
      </c>
      <c r="R24" s="5">
        <f t="shared" si="119"/>
        <v>6.5791109178524737E-3</v>
      </c>
      <c r="S24" s="5">
        <f t="shared" si="120"/>
        <v>1.6837891969526085E-2</v>
      </c>
      <c r="T24" s="5">
        <f t="shared" si="121"/>
        <v>7.5866664996870586E-2</v>
      </c>
      <c r="U24" s="5">
        <f t="shared" si="122"/>
        <v>1.4884781415279805E-2</v>
      </c>
      <c r="V24" s="5">
        <f t="shared" si="123"/>
        <v>1.8788286907020094E-3</v>
      </c>
      <c r="W24" s="5">
        <f t="shared" si="124"/>
        <v>0.12889565293042388</v>
      </c>
      <c r="X24" s="5">
        <f t="shared" si="125"/>
        <v>5.7214353088369675E-2</v>
      </c>
      <c r="Y24" s="5">
        <f t="shared" si="126"/>
        <v>1.2698186963247001E-2</v>
      </c>
      <c r="Z24" s="5">
        <f t="shared" si="127"/>
        <v>9.7344781483759725E-4</v>
      </c>
      <c r="AA24" s="5">
        <f t="shared" si="128"/>
        <v>2.2023580577919524E-3</v>
      </c>
      <c r="AB24" s="5">
        <f t="shared" si="129"/>
        <v>2.4913410563926035E-3</v>
      </c>
      <c r="AC24" s="5">
        <f t="shared" si="130"/>
        <v>1.1792589334573419E-4</v>
      </c>
      <c r="AD24" s="5">
        <f t="shared" si="131"/>
        <v>7.2904365164411331E-2</v>
      </c>
      <c r="AE24" s="5">
        <f t="shared" si="132"/>
        <v>3.2360874826799724E-2</v>
      </c>
      <c r="AF24" s="5">
        <f t="shared" si="133"/>
        <v>7.1821914723085032E-3</v>
      </c>
      <c r="AG24" s="5">
        <f t="shared" si="134"/>
        <v>1.0626798486543939E-3</v>
      </c>
      <c r="AH24" s="5">
        <f t="shared" si="135"/>
        <v>1.0802378847734241E-4</v>
      </c>
      <c r="AI24" s="5">
        <f t="shared" si="136"/>
        <v>2.4439631725505406E-4</v>
      </c>
      <c r="AJ24" s="5">
        <f t="shared" si="137"/>
        <v>2.7646484505753607E-4</v>
      </c>
      <c r="AK24" s="5">
        <f t="shared" si="138"/>
        <v>2.0849416884603729E-4</v>
      </c>
      <c r="AL24" s="5">
        <f t="shared" si="139"/>
        <v>4.7370845941062346E-6</v>
      </c>
      <c r="AM24" s="5">
        <f t="shared" si="140"/>
        <v>3.2988212335724479E-2</v>
      </c>
      <c r="AN24" s="5">
        <f t="shared" si="141"/>
        <v>1.464284625137083E-2</v>
      </c>
      <c r="AO24" s="5">
        <f t="shared" si="142"/>
        <v>3.2498418550114482E-3</v>
      </c>
      <c r="AP24" s="5">
        <f t="shared" si="143"/>
        <v>4.8084786710987556E-4</v>
      </c>
      <c r="AQ24" s="5">
        <f t="shared" si="144"/>
        <v>5.3359828328470012E-5</v>
      </c>
      <c r="AR24" s="5">
        <f t="shared" si="145"/>
        <v>9.5899450995794066E-6</v>
      </c>
      <c r="AS24" s="5">
        <f t="shared" si="146"/>
        <v>2.1696584595410221E-5</v>
      </c>
      <c r="AT24" s="5">
        <f t="shared" si="147"/>
        <v>2.4543507716558139E-5</v>
      </c>
      <c r="AU24" s="5">
        <f t="shared" si="148"/>
        <v>1.8509327075075813E-5</v>
      </c>
      <c r="AV24" s="5">
        <f t="shared" si="149"/>
        <v>1.0469016676281909E-5</v>
      </c>
      <c r="AW24" s="5">
        <f t="shared" si="150"/>
        <v>1.3214496300660982E-7</v>
      </c>
      <c r="AX24" s="5">
        <f t="shared" si="151"/>
        <v>1.243892313183995E-2</v>
      </c>
      <c r="AY24" s="5">
        <f t="shared" si="152"/>
        <v>5.5214037395686097E-3</v>
      </c>
      <c r="AZ24" s="5">
        <f t="shared" si="153"/>
        <v>1.2254235729332302E-3</v>
      </c>
      <c r="BA24" s="5">
        <f t="shared" si="154"/>
        <v>1.8131414931543832E-4</v>
      </c>
      <c r="BB24" s="5">
        <f t="shared" si="155"/>
        <v>2.0120484133880162E-5</v>
      </c>
      <c r="BC24" s="5">
        <f t="shared" si="156"/>
        <v>1.7862208032200305E-6</v>
      </c>
      <c r="BD24" s="5">
        <f t="shared" si="157"/>
        <v>7.0946600674162867E-7</v>
      </c>
      <c r="BE24" s="5">
        <f t="shared" si="158"/>
        <v>1.6051175552102718E-6</v>
      </c>
      <c r="BF24" s="5">
        <f t="shared" si="159"/>
        <v>1.8157334823389696E-6</v>
      </c>
      <c r="BG24" s="5">
        <f t="shared" si="160"/>
        <v>1.3693236229271715E-6</v>
      </c>
      <c r="BH24" s="5">
        <f t="shared" si="161"/>
        <v>7.7449989324328807E-7</v>
      </c>
      <c r="BI24" s="5">
        <f t="shared" si="162"/>
        <v>3.504504411318514E-7</v>
      </c>
      <c r="BJ24" s="8">
        <f t="shared" si="163"/>
        <v>0.78099680546193673</v>
      </c>
      <c r="BK24" s="8">
        <f t="shared" si="164"/>
        <v>0.15820996930541295</v>
      </c>
      <c r="BL24" s="8">
        <f t="shared" si="165"/>
        <v>5.672997203838806E-2</v>
      </c>
      <c r="BM24" s="8">
        <f t="shared" si="166"/>
        <v>0.49930930494645792</v>
      </c>
      <c r="BN24" s="8">
        <f t="shared" si="167"/>
        <v>0.49207961807951184</v>
      </c>
    </row>
    <row r="25" spans="1:66" x14ac:dyDescent="0.25">
      <c r="A25" t="s">
        <v>363</v>
      </c>
      <c r="B25" t="s">
        <v>169</v>
      </c>
      <c r="C25" t="s">
        <v>158</v>
      </c>
      <c r="D25" t="s">
        <v>68</v>
      </c>
      <c r="E25">
        <f>VLOOKUP(A25,home!$A$2:$E$405,3,FALSE)</f>
        <v>1.1839</v>
      </c>
      <c r="F25">
        <f>VLOOKUP(B25,home!$B$2:$E$405,3,FALSE)</f>
        <v>1.0860000000000001</v>
      </c>
      <c r="G25">
        <f>VLOOKUP(C25,away!$B$2:$E$405,4,FALSE)</f>
        <v>1.6893</v>
      </c>
      <c r="H25">
        <f>VLOOKUP(A25,away!$A$2:$E$405,3,FALSE)</f>
        <v>1.1264000000000001</v>
      </c>
      <c r="I25">
        <f>VLOOKUP(C25,away!$B$2:$E$405,3,FALSE)</f>
        <v>0.88780000000000003</v>
      </c>
      <c r="J25">
        <f>VLOOKUP(B25,home!$B$2:$E$405,4,FALSE)</f>
        <v>0.88780000000000003</v>
      </c>
      <c r="K25" s="3">
        <f t="shared" si="112"/>
        <v>2.1719590252200001</v>
      </c>
      <c r="L25" s="3">
        <f t="shared" si="113"/>
        <v>0.88781590937600019</v>
      </c>
      <c r="M25" s="5">
        <f t="shared" si="114"/>
        <v>4.6898249205679768E-2</v>
      </c>
      <c r="N25" s="5">
        <f t="shared" si="115"/>
        <v>0.10186107562929286</v>
      </c>
      <c r="O25" s="5">
        <f t="shared" si="116"/>
        <v>4.1637011766682858E-2</v>
      </c>
      <c r="P25" s="5">
        <f t="shared" si="117"/>
        <v>9.0433883489838177E-2</v>
      </c>
      <c r="Q25" s="5">
        <f t="shared" si="118"/>
        <v>0.11061904126582983</v>
      </c>
      <c r="R25" s="5">
        <f t="shared" si="119"/>
        <v>1.848300073266838E-2</v>
      </c>
      <c r="S25" s="5">
        <f t="shared" si="120"/>
        <v>4.3595909344005784E-2</v>
      </c>
      <c r="T25" s="5">
        <f t="shared" si="121"/>
        <v>9.8209344715723998E-2</v>
      </c>
      <c r="U25" s="5">
        <f t="shared" si="122"/>
        <v>4.0144320254466959E-2</v>
      </c>
      <c r="V25" s="5">
        <f t="shared" si="123"/>
        <v>9.3406646967392846E-3</v>
      </c>
      <c r="W25" s="5">
        <f t="shared" si="124"/>
        <v>8.008667501283423E-2</v>
      </c>
      <c r="X25" s="5">
        <f t="shared" si="125"/>
        <v>7.1102224205419617E-2</v>
      </c>
      <c r="Y25" s="5">
        <f t="shared" si="126"/>
        <v>3.1562842920795427E-2</v>
      </c>
      <c r="Z25" s="5">
        <f t="shared" si="127"/>
        <v>5.4698340344904199E-3</v>
      </c>
      <c r="AA25" s="5">
        <f t="shared" si="128"/>
        <v>1.1880255397666992E-2</v>
      </c>
      <c r="AB25" s="5">
        <f t="shared" si="129"/>
        <v>1.2901713966440725E-2</v>
      </c>
      <c r="AC25" s="5">
        <f t="shared" si="130"/>
        <v>1.1257251032948253E-3</v>
      </c>
      <c r="AD25" s="5">
        <f t="shared" si="131"/>
        <v>4.3486244148496597E-2</v>
      </c>
      <c r="AE25" s="5">
        <f t="shared" si="132"/>
        <v>3.8607779394044278E-2</v>
      </c>
      <c r="AF25" s="5">
        <f t="shared" si="133"/>
        <v>1.7138300385855707E-2</v>
      </c>
      <c r="AG25" s="5">
        <f t="shared" si="134"/>
        <v>5.0718852474091816E-3</v>
      </c>
      <c r="AH25" s="5">
        <f t="shared" si="135"/>
        <v>1.2140514193667267E-3</v>
      </c>
      <c r="AI25" s="5">
        <f t="shared" si="136"/>
        <v>2.6368699373747135E-3</v>
      </c>
      <c r="AJ25" s="5">
        <f t="shared" si="137"/>
        <v>2.8635867294061531E-3</v>
      </c>
      <c r="AK25" s="5">
        <f t="shared" si="138"/>
        <v>2.0731976804779719E-3</v>
      </c>
      <c r="AL25" s="5">
        <f t="shared" si="139"/>
        <v>8.6829418630511378E-5</v>
      </c>
      <c r="AM25" s="5">
        <f t="shared" si="140"/>
        <v>1.8890068090249536E-2</v>
      </c>
      <c r="AN25" s="5">
        <f t="shared" si="141"/>
        <v>1.6770902979719456E-2</v>
      </c>
      <c r="AO25" s="5">
        <f t="shared" si="142"/>
        <v>7.4447372399981488E-3</v>
      </c>
      <c r="AP25" s="5">
        <f t="shared" si="143"/>
        <v>2.2031853875981106E-3</v>
      </c>
      <c r="AQ25" s="5">
        <f t="shared" si="144"/>
        <v>4.8900575960358298E-4</v>
      </c>
      <c r="AR25" s="5">
        <f t="shared" si="145"/>
        <v>2.1557083298285893E-4</v>
      </c>
      <c r="AS25" s="5">
        <f t="shared" si="146"/>
        <v>4.6821101627131373E-4</v>
      </c>
      <c r="AT25" s="5">
        <f t="shared" si="147"/>
        <v>5.0846757124895414E-4</v>
      </c>
      <c r="AU25" s="5">
        <f t="shared" si="148"/>
        <v>3.6812357680195303E-4</v>
      </c>
      <c r="AV25" s="5">
        <f t="shared" si="149"/>
        <v>1.9988733125781747E-4</v>
      </c>
      <c r="AW25" s="5">
        <f t="shared" si="150"/>
        <v>4.6509207942001984E-6</v>
      </c>
      <c r="AX25" s="5">
        <f t="shared" si="151"/>
        <v>6.8380756459396324E-3</v>
      </c>
      <c r="AY25" s="5">
        <f t="shared" si="152"/>
        <v>6.0709523479817746E-3</v>
      </c>
      <c r="AZ25" s="5">
        <f t="shared" si="153"/>
        <v>2.6949440398009012E-3</v>
      </c>
      <c r="BA25" s="5">
        <f t="shared" si="154"/>
        <v>7.975380644710898E-4</v>
      </c>
      <c r="BB25" s="5">
        <f t="shared" si="155"/>
        <v>1.7701674549259387E-4</v>
      </c>
      <c r="BC25" s="5">
        <f t="shared" si="156"/>
        <v>3.1431656574857448E-5</v>
      </c>
      <c r="BD25" s="5">
        <f t="shared" si="157"/>
        <v>3.1897869186603114E-5</v>
      </c>
      <c r="BE25" s="5">
        <f t="shared" si="158"/>
        <v>6.9280864865129573E-5</v>
      </c>
      <c r="BF25" s="5">
        <f t="shared" si="159"/>
        <v>7.5237599859432686E-5</v>
      </c>
      <c r="BG25" s="5">
        <f t="shared" si="160"/>
        <v>5.4470994683528603E-5</v>
      </c>
      <c r="BH25" s="5">
        <f t="shared" si="161"/>
        <v>2.9577192128900156E-5</v>
      </c>
      <c r="BI25" s="5">
        <f t="shared" si="162"/>
        <v>1.2848089877006138E-5</v>
      </c>
      <c r="BJ25" s="8">
        <f t="shared" si="163"/>
        <v>0.66015327088313147</v>
      </c>
      <c r="BK25" s="8">
        <f t="shared" si="164"/>
        <v>0.19755221360617012</v>
      </c>
      <c r="BL25" s="8">
        <f t="shared" si="165"/>
        <v>0.135867580823715</v>
      </c>
      <c r="BM25" s="8">
        <f t="shared" si="166"/>
        <v>0.58304433583032733</v>
      </c>
      <c r="BN25" s="8">
        <f t="shared" si="167"/>
        <v>0.40993226208999189</v>
      </c>
    </row>
    <row r="26" spans="1:66" x14ac:dyDescent="0.25">
      <c r="A26" t="s">
        <v>355</v>
      </c>
      <c r="B26" t="s">
        <v>183</v>
      </c>
      <c r="C26" t="s">
        <v>185</v>
      </c>
      <c r="D26" t="s">
        <v>68</v>
      </c>
      <c r="E26">
        <f>VLOOKUP(A26,home!$A$2:$E$405,3,FALSE)</f>
        <v>1.2982</v>
      </c>
      <c r="F26">
        <f>VLOOKUP(B26,home!$B$2:$E$405,3,FALSE)</f>
        <v>0.70030000000000003</v>
      </c>
      <c r="G26">
        <f>VLOOKUP(C26,away!$B$2:$E$405,4,FALSE)</f>
        <v>0.77029999999999998</v>
      </c>
      <c r="H26">
        <f>VLOOKUP(A26,away!$A$2:$E$405,3,FALSE)</f>
        <v>1.0965</v>
      </c>
      <c r="I26">
        <f>VLOOKUP(C26,away!$B$2:$E$405,3,FALSE)</f>
        <v>1.1399999999999999</v>
      </c>
      <c r="J26">
        <f>VLOOKUP(B26,home!$B$2:$E$405,4,FALSE)</f>
        <v>1.2436</v>
      </c>
      <c r="K26" s="3">
        <f t="shared" si="112"/>
        <v>0.70030242303800005</v>
      </c>
      <c r="L26" s="3">
        <f t="shared" si="113"/>
        <v>1.5545124359999998</v>
      </c>
      <c r="M26" s="5">
        <f t="shared" si="114"/>
        <v>0.10489296192255797</v>
      </c>
      <c r="N26" s="5">
        <f t="shared" si="115"/>
        <v>7.3456795394000018E-2</v>
      </c>
      <c r="O26" s="5">
        <f t="shared" si="116"/>
        <v>0.1630574137574908</v>
      </c>
      <c r="P26" s="5">
        <f t="shared" si="117"/>
        <v>0.11418950194868052</v>
      </c>
      <c r="Q26" s="5">
        <f t="shared" si="118"/>
        <v>2.5720985901512408E-2</v>
      </c>
      <c r="R26" s="5">
        <f t="shared" si="119"/>
        <v>0.12673738873400847</v>
      </c>
      <c r="S26" s="5">
        <f t="shared" si="120"/>
        <v>3.1077495849803852E-2</v>
      </c>
      <c r="T26" s="5">
        <f t="shared" si="121"/>
        <v>3.9983592450081699E-2</v>
      </c>
      <c r="U26" s="5">
        <f t="shared" si="122"/>
        <v>8.8754500419935045E-2</v>
      </c>
      <c r="V26" s="5">
        <f t="shared" si="123"/>
        <v>3.7590953120819337E-3</v>
      </c>
      <c r="W26" s="5">
        <f t="shared" si="124"/>
        <v>6.0041562499184584E-3</v>
      </c>
      <c r="X26" s="5">
        <f t="shared" si="125"/>
        <v>9.3335355581853664E-3</v>
      </c>
      <c r="Y26" s="5">
        <f t="shared" si="126"/>
        <v>7.2545485485236757E-3</v>
      </c>
      <c r="Z26" s="5">
        <f t="shared" si="127"/>
        <v>6.5671615631060803E-2</v>
      </c>
      <c r="AA26" s="5">
        <f t="shared" si="128"/>
        <v>4.5989991551252073E-2</v>
      </c>
      <c r="AB26" s="5">
        <f t="shared" si="129"/>
        <v>1.6103451259419491E-2</v>
      </c>
      <c r="AC26" s="5">
        <f t="shared" si="130"/>
        <v>2.5576621967566383E-4</v>
      </c>
      <c r="AD26" s="5">
        <f t="shared" si="131"/>
        <v>1.0511812925291619E-3</v>
      </c>
      <c r="AE26" s="5">
        <f t="shared" si="132"/>
        <v>1.6340743917271359E-3</v>
      </c>
      <c r="AF26" s="5">
        <f t="shared" si="133"/>
        <v>1.2700944816444841E-3</v>
      </c>
      <c r="AG26" s="5">
        <f t="shared" si="134"/>
        <v>6.5812588887044119E-4</v>
      </c>
      <c r="AH26" s="5">
        <f t="shared" si="135"/>
        <v>2.552183579767401E-2</v>
      </c>
      <c r="AI26" s="5">
        <f t="shared" si="136"/>
        <v>1.7873003449489076E-2</v>
      </c>
      <c r="AJ26" s="5">
        <f t="shared" si="137"/>
        <v>6.2582538113218665E-3</v>
      </c>
      <c r="AK26" s="5">
        <f t="shared" si="138"/>
        <v>1.4608901026851673E-3</v>
      </c>
      <c r="AL26" s="5">
        <f t="shared" si="139"/>
        <v>1.1137379173875702E-5</v>
      </c>
      <c r="AM26" s="5">
        <f t="shared" si="140"/>
        <v>1.472289612420778E-4</v>
      </c>
      <c r="AN26" s="5">
        <f t="shared" si="141"/>
        <v>2.2886925119017194E-4</v>
      </c>
      <c r="AO26" s="5">
        <f t="shared" si="142"/>
        <v>1.7789004859656502E-4</v>
      </c>
      <c r="AP26" s="5">
        <f t="shared" si="143"/>
        <v>9.217743092800153E-5</v>
      </c>
      <c r="AQ26" s="5">
        <f t="shared" si="144"/>
        <v>3.5822740674027363E-5</v>
      </c>
      <c r="AR26" s="5">
        <f t="shared" si="145"/>
        <v>7.9348022274068376E-3</v>
      </c>
      <c r="AS26" s="5">
        <f t="shared" si="146"/>
        <v>5.5567612261803283E-3</v>
      </c>
      <c r="AT26" s="5">
        <f t="shared" si="147"/>
        <v>1.945706675468846E-3</v>
      </c>
      <c r="AU26" s="5">
        <f t="shared" si="148"/>
        <v>4.5419436645068148E-4</v>
      </c>
      <c r="AV26" s="5">
        <f t="shared" si="149"/>
        <v>7.951835383890538E-5</v>
      </c>
      <c r="AW26" s="5">
        <f t="shared" si="150"/>
        <v>3.3679088916730847E-7</v>
      </c>
      <c r="AX26" s="5">
        <f t="shared" si="151"/>
        <v>1.7184133049865809E-5</v>
      </c>
      <c r="AY26" s="5">
        <f t="shared" si="152"/>
        <v>2.6712948527895003E-5</v>
      </c>
      <c r="AZ26" s="5">
        <f t="shared" si="153"/>
        <v>2.0762805344420335E-5</v>
      </c>
      <c r="BA26" s="5">
        <f t="shared" si="154"/>
        <v>1.0758679704716221E-5</v>
      </c>
      <c r="BB26" s="5">
        <f t="shared" si="155"/>
        <v>4.1811253489805454E-6</v>
      </c>
      <c r="BC26" s="5">
        <f t="shared" si="156"/>
        <v>1.2999222702930183E-6</v>
      </c>
      <c r="BD26" s="5">
        <f t="shared" si="157"/>
        <v>2.0557914566174053E-3</v>
      </c>
      <c r="BE26" s="5">
        <f t="shared" si="158"/>
        <v>1.4396757383299886E-3</v>
      </c>
      <c r="BF26" s="5">
        <f t="shared" si="159"/>
        <v>5.0410420397075631E-4</v>
      </c>
      <c r="BG26" s="5">
        <f t="shared" si="160"/>
        <v>1.1767513183478762E-4</v>
      </c>
      <c r="BH26" s="5">
        <f t="shared" si="161"/>
        <v>2.0602044988804464E-5</v>
      </c>
      <c r="BI26" s="5">
        <f t="shared" si="162"/>
        <v>2.8855324050395313E-6</v>
      </c>
      <c r="BJ26" s="8">
        <f t="shared" si="163"/>
        <v>0.16712997820386982</v>
      </c>
      <c r="BK26" s="8">
        <f t="shared" si="164"/>
        <v>0.2542126715805017</v>
      </c>
      <c r="BL26" s="8">
        <f t="shared" si="165"/>
        <v>0.5118684458407684</v>
      </c>
      <c r="BM26" s="8">
        <f t="shared" si="166"/>
        <v>0.39080128744031178</v>
      </c>
      <c r="BN26" s="8">
        <f t="shared" si="167"/>
        <v>0.60805504765825025</v>
      </c>
    </row>
    <row r="27" spans="1:66" x14ac:dyDescent="0.25">
      <c r="A27" t="s">
        <v>355</v>
      </c>
      <c r="B27" t="s">
        <v>190</v>
      </c>
      <c r="C27" t="s">
        <v>181</v>
      </c>
      <c r="D27" t="s">
        <v>68</v>
      </c>
      <c r="E27">
        <f>VLOOKUP(A27,home!$A$2:$E$405,3,FALSE)</f>
        <v>1.2982</v>
      </c>
      <c r="F27">
        <f>VLOOKUP(B27,home!$B$2:$E$405,3,FALSE)</f>
        <v>1.4763999999999999</v>
      </c>
      <c r="G27">
        <f>VLOOKUP(C27,away!$B$2:$E$405,4,FALSE)</f>
        <v>1.1554</v>
      </c>
      <c r="H27">
        <f>VLOOKUP(A27,away!$A$2:$E$405,3,FALSE)</f>
        <v>1.0965</v>
      </c>
      <c r="I27">
        <f>VLOOKUP(C27,away!$B$2:$E$405,3,FALSE)</f>
        <v>1.1856</v>
      </c>
      <c r="J27">
        <f>VLOOKUP(B27,home!$B$2:$E$405,4,FALSE)</f>
        <v>0.45600000000000002</v>
      </c>
      <c r="K27" s="3">
        <f t="shared" si="112"/>
        <v>2.2145118293919999</v>
      </c>
      <c r="L27" s="3">
        <f t="shared" si="113"/>
        <v>0.59280474240000003</v>
      </c>
      <c r="M27" s="5">
        <f t="shared" si="114"/>
        <v>6.0366765122901629E-2</v>
      </c>
      <c r="N27" s="5">
        <f t="shared" si="115"/>
        <v>0.13368291546679406</v>
      </c>
      <c r="O27" s="5">
        <f t="shared" si="116"/>
        <v>3.5785704648203007E-2</v>
      </c>
      <c r="P27" s="5">
        <f t="shared" si="117"/>
        <v>7.9247866266573833E-2</v>
      </c>
      <c r="Q27" s="5">
        <f t="shared" si="118"/>
        <v>0.14802119884441312</v>
      </c>
      <c r="R27" s="5">
        <f t="shared" si="119"/>
        <v>1.0606967712790233E-2</v>
      </c>
      <c r="S27" s="5">
        <f t="shared" si="120"/>
        <v>2.6008617055339828E-2</v>
      </c>
      <c r="T27" s="5">
        <f t="shared" si="121"/>
        <v>8.7747668650701494E-2</v>
      </c>
      <c r="U27" s="5">
        <f t="shared" si="122"/>
        <v>2.3489255473952971E-2</v>
      </c>
      <c r="V27" s="5">
        <f t="shared" si="123"/>
        <v>3.7937125796948055E-3</v>
      </c>
      <c r="W27" s="5">
        <f t="shared" si="124"/>
        <v>0.10926489861391273</v>
      </c>
      <c r="X27" s="5">
        <f t="shared" si="125"/>
        <v>6.4772750076182661E-2</v>
      </c>
      <c r="Y27" s="5">
        <f t="shared" si="126"/>
        <v>1.9198796711725519E-2</v>
      </c>
      <c r="Z27" s="5">
        <f t="shared" si="127"/>
        <v>2.0959535875419107E-3</v>
      </c>
      <c r="AA27" s="5">
        <f t="shared" si="128"/>
        <v>4.6415140134681617E-3</v>
      </c>
      <c r="AB27" s="5">
        <f t="shared" si="129"/>
        <v>5.1393438445569923E-3</v>
      </c>
      <c r="AC27" s="5">
        <f t="shared" si="130"/>
        <v>3.1126774243802409E-4</v>
      </c>
      <c r="AD27" s="5">
        <f t="shared" si="131"/>
        <v>6.0492102629456805E-2</v>
      </c>
      <c r="AE27" s="5">
        <f t="shared" si="132"/>
        <v>3.5860005316489509E-2</v>
      </c>
      <c r="AF27" s="5">
        <f t="shared" si="133"/>
        <v>1.0628990607052096E-2</v>
      </c>
      <c r="AG27" s="5">
        <f t="shared" si="134"/>
        <v>2.1003053462618462E-3</v>
      </c>
      <c r="AH27" s="5">
        <f t="shared" si="135"/>
        <v>3.1062280663628455E-4</v>
      </c>
      <c r="AI27" s="5">
        <f t="shared" si="136"/>
        <v>6.8787787977499584E-4</v>
      </c>
      <c r="AJ27" s="5">
        <f t="shared" si="137"/>
        <v>7.6165685096940821E-4</v>
      </c>
      <c r="AK27" s="5">
        <f t="shared" si="138"/>
        <v>5.6223270213640454E-4</v>
      </c>
      <c r="AL27" s="5">
        <f t="shared" si="139"/>
        <v>1.6344956948152743E-5</v>
      </c>
      <c r="AM27" s="5">
        <f t="shared" si="140"/>
        <v>2.6792095371545407E-2</v>
      </c>
      <c r="AN27" s="5">
        <f t="shared" si="141"/>
        <v>1.5882481195085209E-2</v>
      </c>
      <c r="AO27" s="5">
        <f t="shared" si="142"/>
        <v>4.7076050867626649E-3</v>
      </c>
      <c r="AP27" s="5">
        <f t="shared" si="143"/>
        <v>9.3023020692642412E-4</v>
      </c>
      <c r="AQ27" s="5">
        <f t="shared" si="144"/>
        <v>1.3786121954742936E-4</v>
      </c>
      <c r="AR27" s="5">
        <f t="shared" si="145"/>
        <v>3.6827734574317537E-5</v>
      </c>
      <c r="AS27" s="5">
        <f t="shared" si="146"/>
        <v>8.1555453864534918E-5</v>
      </c>
      <c r="AT27" s="5">
        <f t="shared" si="147"/>
        <v>9.0302758667223056E-5</v>
      </c>
      <c r="AU27" s="5">
        <f t="shared" si="148"/>
        <v>6.6658842431765458E-5</v>
      </c>
      <c r="AV27" s="5">
        <f t="shared" si="149"/>
        <v>3.690419877468049E-5</v>
      </c>
      <c r="AW27" s="5">
        <f t="shared" si="150"/>
        <v>5.960338900069102E-7</v>
      </c>
      <c r="AX27" s="5">
        <f t="shared" si="151"/>
        <v>9.8885686890809923E-3</v>
      </c>
      <c r="AY27" s="5">
        <f t="shared" si="152"/>
        <v>5.8619904144353637E-3</v>
      </c>
      <c r="AZ27" s="5">
        <f t="shared" si="153"/>
        <v>1.7375078587903124E-3</v>
      </c>
      <c r="BA27" s="5">
        <f t="shared" si="154"/>
        <v>3.4333429954938903E-4</v>
      </c>
      <c r="BB27" s="5">
        <f t="shared" si="155"/>
        <v>5.0882550250364985E-5</v>
      </c>
      <c r="BC27" s="5">
        <f t="shared" si="156"/>
        <v>6.032683418764535E-6</v>
      </c>
      <c r="BD27" s="5">
        <f t="shared" si="157"/>
        <v>3.6386092845839801E-6</v>
      </c>
      <c r="BE27" s="5">
        <f t="shared" si="158"/>
        <v>8.0577433032467856E-6</v>
      </c>
      <c r="BF27" s="5">
        <f t="shared" si="159"/>
        <v>8.9219839316220878E-6</v>
      </c>
      <c r="BG27" s="5">
        <f t="shared" si="160"/>
        <v>6.5859463194074846E-6</v>
      </c>
      <c r="BH27" s="5">
        <f t="shared" si="161"/>
        <v>3.6461640080171437E-6</v>
      </c>
      <c r="BI27" s="5">
        <f t="shared" si="162"/>
        <v>1.6148946655314628E-6</v>
      </c>
      <c r="BJ27" s="8">
        <f t="shared" si="163"/>
        <v>0.73810822183838198</v>
      </c>
      <c r="BK27" s="8">
        <f t="shared" si="164"/>
        <v>0.17560656413833164</v>
      </c>
      <c r="BL27" s="8">
        <f t="shared" si="165"/>
        <v>8.2329890262313368E-2</v>
      </c>
      <c r="BM27" s="8">
        <f t="shared" si="166"/>
        <v>0.52456781738434777</v>
      </c>
      <c r="BN27" s="8">
        <f t="shared" si="167"/>
        <v>0.46771141806167588</v>
      </c>
    </row>
    <row r="28" spans="1:66" x14ac:dyDescent="0.25">
      <c r="A28" t="s">
        <v>356</v>
      </c>
      <c r="B28" t="s">
        <v>210</v>
      </c>
      <c r="C28" t="s">
        <v>214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356</v>
      </c>
      <c r="B29" t="s">
        <v>207</v>
      </c>
      <c r="C29" t="s">
        <v>215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9">
        <f t="shared" si="112"/>
        <v>1.148899504284</v>
      </c>
      <c r="L29" s="19">
        <f t="shared" si="113"/>
        <v>1.0503470096</v>
      </c>
      <c r="M29" s="20">
        <f t="shared" si="114"/>
        <v>0.11088667846543641</v>
      </c>
      <c r="N29" s="20">
        <f t="shared" si="115"/>
        <v>0.12739764992063921</v>
      </c>
      <c r="O29" s="20">
        <f t="shared" si="116"/>
        <v>0.11646949113064786</v>
      </c>
      <c r="P29" s="20">
        <f t="shared" si="117"/>
        <v>0.13381174062421106</v>
      </c>
      <c r="Q29" s="20">
        <f t="shared" si="118"/>
        <v>7.3183548420384478E-2</v>
      </c>
      <c r="R29" s="20">
        <f t="shared" si="119"/>
        <v>6.116669085935484E-2</v>
      </c>
      <c r="S29" s="20">
        <f t="shared" si="120"/>
        <v>4.036910063651681E-2</v>
      </c>
      <c r="T29" s="20">
        <f t="shared" si="121"/>
        <v>7.686812123526765E-2</v>
      </c>
      <c r="U29" s="20">
        <f t="shared" si="122"/>
        <v>7.027438080700546E-2</v>
      </c>
      <c r="V29" s="20">
        <f t="shared" si="123"/>
        <v>5.4127928904663305E-3</v>
      </c>
      <c r="W29" s="20">
        <f t="shared" si="124"/>
        <v>2.8026847500641282E-2</v>
      </c>
      <c r="X29" s="20">
        <f t="shared" si="125"/>
        <v>2.9437915460813806E-2</v>
      </c>
      <c r="Y29" s="20">
        <f t="shared" si="126"/>
        <v>1.546001323656169E-2</v>
      </c>
      <c r="Z29" s="20">
        <f t="shared" si="127"/>
        <v>2.1415416943750338E-2</v>
      </c>
      <c r="AA29" s="20">
        <f t="shared" si="128"/>
        <v>2.4604161910709941E-2</v>
      </c>
      <c r="AB29" s="20">
        <f t="shared" si="129"/>
        <v>1.4133854711268965E-2</v>
      </c>
      <c r="AC29" s="20">
        <f t="shared" si="130"/>
        <v>4.0824067436187687E-4</v>
      </c>
      <c r="AD29" s="20">
        <f t="shared" si="131"/>
        <v>8.0500078000325052E-3</v>
      </c>
      <c r="AE29" s="20">
        <f t="shared" si="132"/>
        <v>8.4553016200208161E-3</v>
      </c>
      <c r="AF29" s="20">
        <f t="shared" si="133"/>
        <v>4.4405003859274497E-3</v>
      </c>
      <c r="AG29" s="20">
        <f t="shared" si="134"/>
        <v>1.5546887671621808E-3</v>
      </c>
      <c r="AH29" s="20">
        <f t="shared" si="135"/>
        <v>5.6234047865513356E-3</v>
      </c>
      <c r="AI29" s="20">
        <f t="shared" si="136"/>
        <v>6.460726971657102E-3</v>
      </c>
      <c r="AJ29" s="20">
        <f t="shared" si="137"/>
        <v>3.7113630075255571E-3</v>
      </c>
      <c r="AK29" s="20">
        <f t="shared" si="138"/>
        <v>1.4213277065213627E-3</v>
      </c>
      <c r="AL29" s="20">
        <f t="shared" si="139"/>
        <v>1.9705665634846099E-5</v>
      </c>
      <c r="AM29" s="20">
        <f t="shared" si="140"/>
        <v>1.8497299941879354E-3</v>
      </c>
      <c r="AN29" s="20">
        <f t="shared" si="141"/>
        <v>1.9428583679627232E-3</v>
      </c>
      <c r="AO29" s="20">
        <f t="shared" si="142"/>
        <v>1.0203377384329913E-3</v>
      </c>
      <c r="AP29" s="20">
        <f t="shared" si="143"/>
        <v>3.572362307817065E-4</v>
      </c>
      <c r="AQ29" s="20">
        <f t="shared" si="144"/>
        <v>9.3805501680585218E-5</v>
      </c>
      <c r="AR29" s="20">
        <f t="shared" si="145"/>
        <v>1.1813052802649045E-3</v>
      </c>
      <c r="AS29" s="20">
        <f t="shared" si="146"/>
        <v>1.3572010509044206E-3</v>
      </c>
      <c r="AT29" s="20">
        <f t="shared" si="147"/>
        <v>7.7964380729890644E-4</v>
      </c>
      <c r="AU29" s="20">
        <f t="shared" si="148"/>
        <v>2.9857746124126801E-4</v>
      </c>
      <c r="AV29" s="20">
        <f t="shared" si="149"/>
        <v>8.5758874302616973E-5</v>
      </c>
      <c r="AW29" s="20">
        <f t="shared" si="150"/>
        <v>6.6054658865571444E-7</v>
      </c>
      <c r="AX29" s="20">
        <f t="shared" si="151"/>
        <v>3.5419231223029433E-4</v>
      </c>
      <c r="AY29" s="20">
        <f t="shared" si="152"/>
        <v>3.7202483597439918E-4</v>
      </c>
      <c r="AZ29" s="20">
        <f t="shared" si="153"/>
        <v>1.9537758698132029E-4</v>
      </c>
      <c r="BA29" s="20">
        <f t="shared" si="154"/>
        <v>6.840475474289789E-5</v>
      </c>
      <c r="BB29" s="20">
        <f t="shared" si="155"/>
        <v>1.7962182396656056E-5</v>
      </c>
      <c r="BC29" s="20">
        <f t="shared" si="156"/>
        <v>3.7733049132434909E-6</v>
      </c>
      <c r="BD29" s="20">
        <f t="shared" si="157"/>
        <v>2.0679674475848866E-4</v>
      </c>
      <c r="BE29" s="20">
        <f t="shared" si="158"/>
        <v>2.375886775405725E-4</v>
      </c>
      <c r="BF29" s="20">
        <f t="shared" si="159"/>
        <v>1.3648275692492747E-4</v>
      </c>
      <c r="BG29" s="20">
        <f t="shared" si="160"/>
        <v>5.2268323924787609E-5</v>
      </c>
      <c r="BH29" s="20">
        <f t="shared" si="161"/>
        <v>1.5012762861736E-5</v>
      </c>
      <c r="BI29" s="20">
        <f t="shared" si="162"/>
        <v>3.4496311619563462E-6</v>
      </c>
      <c r="BJ29" s="21">
        <f t="shared" si="163"/>
        <v>0.37915029715773574</v>
      </c>
      <c r="BK29" s="21">
        <f t="shared" si="164"/>
        <v>0.29128028379260174</v>
      </c>
      <c r="BL29" s="21">
        <f t="shared" si="165"/>
        <v>0.30821948726242704</v>
      </c>
      <c r="BM29" s="21">
        <f t="shared" si="166"/>
        <v>0.37677832144645529</v>
      </c>
      <c r="BN29" s="21">
        <f t="shared" si="167"/>
        <v>0.62291579942067388</v>
      </c>
    </row>
    <row r="30" spans="1:66" x14ac:dyDescent="0.25">
      <c r="A30" t="s">
        <v>356</v>
      </c>
      <c r="B30" t="s">
        <v>211</v>
      </c>
      <c r="C30" t="s">
        <v>203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358</v>
      </c>
      <c r="B31" t="s">
        <v>334</v>
      </c>
      <c r="C31" t="s">
        <v>234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358</v>
      </c>
      <c r="B32" t="s">
        <v>236</v>
      </c>
      <c r="C32" t="s">
        <v>238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358</v>
      </c>
      <c r="B33" t="s">
        <v>239</v>
      </c>
      <c r="C33" t="s">
        <v>248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2" t="s">
        <v>359</v>
      </c>
      <c r="B34" s="22" t="s">
        <v>260</v>
      </c>
      <c r="C34" s="22" t="s">
        <v>257</v>
      </c>
      <c r="D34" s="22" t="s">
        <v>68</v>
      </c>
      <c r="E34">
        <f>VLOOKUP(A34,home!$A$2:$E$405,3,FALSE)</f>
        <v>1.1584000000000001</v>
      </c>
      <c r="F34">
        <f>VLOOKUP(B34,home!$B$2:$E$405,3,FALSE)</f>
        <v>0.9496</v>
      </c>
      <c r="G34">
        <f>VLOOKUP(C34,away!$B$2:$E$405,4,FALSE)</f>
        <v>1.4244000000000001</v>
      </c>
      <c r="H34">
        <f>VLOOKUP(A34,away!$A$2:$E$405,3,FALSE)</f>
        <v>1.0775999999999999</v>
      </c>
      <c r="I34">
        <f>VLOOKUP(C34,away!$B$2:$E$405,3,FALSE)</f>
        <v>1.2527999999999999</v>
      </c>
      <c r="J34">
        <f>VLOOKUP(B34,home!$B$2:$E$405,4,FALSE)</f>
        <v>0.97440000000000004</v>
      </c>
      <c r="K34" s="3">
        <f t="shared" si="168"/>
        <v>1.5668637020160001</v>
      </c>
      <c r="L34" s="3">
        <f t="shared" si="169"/>
        <v>1.3154568376319999</v>
      </c>
      <c r="M34" s="5">
        <f t="shared" si="170"/>
        <v>5.6004650914666609E-2</v>
      </c>
      <c r="N34" s="5">
        <f t="shared" si="171"/>
        <v>8.7751654662268294E-2</v>
      </c>
      <c r="O34" s="5">
        <f t="shared" si="172"/>
        <v>7.3671700984891439E-2</v>
      </c>
      <c r="P34" s="5">
        <f t="shared" si="173"/>
        <v>0.1154335141390028</v>
      </c>
      <c r="Q34" s="5">
        <f t="shared" si="174"/>
        <v>6.8747441241075652E-2</v>
      </c>
      <c r="R34" s="5">
        <f t="shared" si="175"/>
        <v>4.8455971400277811E-2</v>
      </c>
      <c r="S34" s="5">
        <f t="shared" si="176"/>
        <v>5.9481203653881785E-2</v>
      </c>
      <c r="T34" s="5">
        <f t="shared" si="177"/>
        <v>9.0434291650277124E-2</v>
      </c>
      <c r="U34" s="5">
        <f t="shared" si="178"/>
        <v>7.5923902733020715E-2</v>
      </c>
      <c r="V34" s="5">
        <f t="shared" si="179"/>
        <v>1.3622131279075118E-2</v>
      </c>
      <c r="W34" s="5">
        <f t="shared" si="180"/>
        <v>3.5905956762373084E-2</v>
      </c>
      <c r="X34" s="5">
        <f t="shared" si="181"/>
        <v>4.7232736334782623E-2</v>
      </c>
      <c r="Y34" s="5">
        <f t="shared" si="182"/>
        <v>3.1066312985829618E-2</v>
      </c>
      <c r="Z34" s="5">
        <f t="shared" si="183"/>
        <v>2.1247246300865354E-2</v>
      </c>
      <c r="AA34" s="5">
        <f t="shared" si="184"/>
        <v>3.3291538996619657E-2</v>
      </c>
      <c r="AB34" s="5">
        <f t="shared" si="185"/>
        <v>2.6081652019026756E-2</v>
      </c>
      <c r="AC34" s="5">
        <f t="shared" si="186"/>
        <v>1.7548213160930009E-3</v>
      </c>
      <c r="AD34" s="5">
        <f t="shared" si="187"/>
        <v>1.4064935084279579E-2</v>
      </c>
      <c r="AE34" s="5">
        <f t="shared" si="188"/>
        <v>1.8501815027465781E-2</v>
      </c>
      <c r="AF34" s="5">
        <f t="shared" si="189"/>
        <v>1.216916954324118E-2</v>
      </c>
      <c r="AG34" s="5">
        <f t="shared" si="190"/>
        <v>5.3360057613198964E-3</v>
      </c>
      <c r="AH34" s="5">
        <f t="shared" si="191"/>
        <v>6.9874588568311375E-3</v>
      </c>
      <c r="AI34" s="5">
        <f t="shared" si="192"/>
        <v>1.0948395652098925E-2</v>
      </c>
      <c r="AJ34" s="5">
        <f t="shared" si="193"/>
        <v>8.5773218712918015E-3</v>
      </c>
      <c r="AK34" s="5">
        <f t="shared" si="194"/>
        <v>4.4798314335450264E-3</v>
      </c>
      <c r="AL34" s="5">
        <f t="shared" si="195"/>
        <v>1.4467740653274688E-4</v>
      </c>
      <c r="AM34" s="5">
        <f t="shared" si="196"/>
        <v>4.4075672509538031E-3</v>
      </c>
      <c r="AN34" s="5">
        <f t="shared" si="197"/>
        <v>5.7979644775900587E-3</v>
      </c>
      <c r="AO34" s="5">
        <f t="shared" si="198"/>
        <v>3.8134860081966457E-3</v>
      </c>
      <c r="AP34" s="5">
        <f t="shared" si="199"/>
        <v>1.6721587482320791E-3</v>
      </c>
      <c r="AQ34" s="5">
        <f t="shared" si="200"/>
        <v>5.4991316474201361E-4</v>
      </c>
      <c r="AR34" s="5">
        <f t="shared" si="201"/>
        <v>1.83834010617816E-3</v>
      </c>
      <c r="AS34" s="5">
        <f t="shared" si="202"/>
        <v>2.8804283843307985E-3</v>
      </c>
      <c r="AT34" s="5">
        <f t="shared" si="203"/>
        <v>2.2566193408322609E-3</v>
      </c>
      <c r="AU34" s="5">
        <f t="shared" si="204"/>
        <v>1.1786049781391142E-3</v>
      </c>
      <c r="AV34" s="5">
        <f t="shared" si="205"/>
        <v>4.6167833981538469E-4</v>
      </c>
      <c r="AW34" s="5">
        <f t="shared" si="206"/>
        <v>8.2833504697268262E-6</v>
      </c>
      <c r="AX34" s="5">
        <f t="shared" si="207"/>
        <v>1.1510095232856602E-3</v>
      </c>
      <c r="AY34" s="5">
        <f t="shared" si="208"/>
        <v>1.5141033475856705E-3</v>
      </c>
      <c r="AZ34" s="5">
        <f t="shared" si="209"/>
        <v>9.9586880073153578E-4</v>
      </c>
      <c r="BA34" s="5">
        <f t="shared" si="210"/>
        <v>4.36674141102226E-4</v>
      </c>
      <c r="BB34" s="5">
        <f t="shared" si="211"/>
        <v>1.4360649618250099E-4</v>
      </c>
      <c r="BC34" s="5">
        <f t="shared" si="212"/>
        <v>3.7781629466328938E-5</v>
      </c>
      <c r="BD34" s="5">
        <f t="shared" si="213"/>
        <v>4.0304284376086548E-4</v>
      </c>
      <c r="BE34" s="5">
        <f t="shared" si="214"/>
        <v>6.3151320224620611E-4</v>
      </c>
      <c r="BF34" s="5">
        <f t="shared" si="215"/>
        <v>4.9474755697173482E-4</v>
      </c>
      <c r="BG34" s="5">
        <f t="shared" si="216"/>
        <v>2.5840066289336812E-4</v>
      </c>
      <c r="BH34" s="5">
        <f t="shared" si="217"/>
        <v>1.0121965481612279E-4</v>
      </c>
      <c r="BI34" s="5">
        <f t="shared" si="218"/>
        <v>3.1719480612394357E-5</v>
      </c>
      <c r="BJ34" s="8">
        <f t="shared" si="219"/>
        <v>0.43173045264098131</v>
      </c>
      <c r="BK34" s="8">
        <f t="shared" si="220"/>
        <v>0.24795510205683771</v>
      </c>
      <c r="BL34" s="8">
        <f t="shared" si="221"/>
        <v>0.29895408849819954</v>
      </c>
      <c r="BM34" s="8">
        <f t="shared" si="222"/>
        <v>0.54831613615758568</v>
      </c>
      <c r="BN34" s="8">
        <f t="shared" si="223"/>
        <v>0.45006493334218267</v>
      </c>
    </row>
    <row r="35" spans="1:66" x14ac:dyDescent="0.25">
      <c r="A35" t="s">
        <v>359</v>
      </c>
      <c r="B35" t="s">
        <v>250</v>
      </c>
      <c r="C35" t="s">
        <v>253</v>
      </c>
      <c r="D35" t="s">
        <v>68</v>
      </c>
      <c r="E35">
        <f>VLOOKUP(A35,home!$A$2:$E$405,3,FALSE)</f>
        <v>1.1584000000000001</v>
      </c>
      <c r="F35">
        <f>VLOOKUP(B35,home!$B$2:$E$405,3,FALSE)</f>
        <v>0.86329999999999996</v>
      </c>
      <c r="G35">
        <f>VLOOKUP(C35,away!$B$2:$E$405,4,FALSE)</f>
        <v>0.43159999999999998</v>
      </c>
      <c r="H35">
        <f>VLOOKUP(A35,away!$A$2:$E$405,3,FALSE)</f>
        <v>1.0775999999999999</v>
      </c>
      <c r="I35">
        <f>VLOOKUP(C35,away!$B$2:$E$405,3,FALSE)</f>
        <v>1.2527999999999999</v>
      </c>
      <c r="J35">
        <f>VLOOKUP(B35,home!$B$2:$E$405,4,FALSE)</f>
        <v>0.88160000000000005</v>
      </c>
      <c r="K35" s="3">
        <f t="shared" si="168"/>
        <v>0.43162016435200001</v>
      </c>
      <c r="L35" s="3">
        <f t="shared" si="169"/>
        <v>1.1901752340479999</v>
      </c>
      <c r="M35" s="5">
        <f t="shared" si="170"/>
        <v>0.19754371084393407</v>
      </c>
      <c r="N35" s="5">
        <f t="shared" si="171"/>
        <v>8.526384894116279E-2</v>
      </c>
      <c r="O35" s="5">
        <f t="shared" si="172"/>
        <v>0.2351116322883896</v>
      </c>
      <c r="P35" s="5">
        <f t="shared" si="173"/>
        <v>0.10147892136938172</v>
      </c>
      <c r="Q35" s="5">
        <f t="shared" si="174"/>
        <v>1.8400798246634393E-2</v>
      </c>
      <c r="R35" s="5">
        <f t="shared" si="175"/>
        <v>0.13991202099312075</v>
      </c>
      <c r="S35" s="5">
        <f t="shared" si="176"/>
        <v>1.3032522572218071E-2</v>
      </c>
      <c r="T35" s="5">
        <f t="shared" si="177"/>
        <v>2.190017435985811E-2</v>
      </c>
      <c r="U35" s="5">
        <f t="shared" si="178"/>
        <v>6.0388849495871255E-2</v>
      </c>
      <c r="V35" s="5">
        <f t="shared" si="179"/>
        <v>7.4387268389630192E-4</v>
      </c>
      <c r="W35" s="5">
        <f t="shared" si="180"/>
        <v>2.647385187806777E-3</v>
      </c>
      <c r="X35" s="5">
        <f t="shared" si="181"/>
        <v>3.1508522855131383E-3</v>
      </c>
      <c r="Y35" s="5">
        <f t="shared" si="182"/>
        <v>1.8750331781806381E-3</v>
      </c>
      <c r="Z35" s="5">
        <f t="shared" si="183"/>
        <v>5.550660744387205E-2</v>
      </c>
      <c r="AA35" s="5">
        <f t="shared" si="184"/>
        <v>2.3957771027546003E-2</v>
      </c>
      <c r="AB35" s="5">
        <f t="shared" si="185"/>
        <v>5.1703285342084944E-3</v>
      </c>
      <c r="AC35" s="5">
        <f t="shared" si="186"/>
        <v>2.3883131129387511E-5</v>
      </c>
      <c r="AD35" s="5">
        <f t="shared" si="187"/>
        <v>2.8566620746605281E-4</v>
      </c>
      <c r="AE35" s="5">
        <f t="shared" si="188"/>
        <v>3.3999284533051382E-4</v>
      </c>
      <c r="AF35" s="5">
        <f t="shared" si="189"/>
        <v>2.0232553213294494E-4</v>
      </c>
      <c r="AG35" s="5">
        <f t="shared" si="190"/>
        <v>8.026761252007128E-5</v>
      </c>
      <c r="AH35" s="5">
        <f t="shared" si="191"/>
        <v>1.6515647376430225E-2</v>
      </c>
      <c r="AI35" s="5">
        <f t="shared" si="192"/>
        <v>7.1284864349944917E-3</v>
      </c>
      <c r="AJ35" s="5">
        <f t="shared" si="193"/>
        <v>1.5383992433266624E-3</v>
      </c>
      <c r="AK35" s="5">
        <f t="shared" si="194"/>
        <v>2.2133471141454886E-4</v>
      </c>
      <c r="AL35" s="5">
        <f t="shared" si="195"/>
        <v>4.9075404639907733E-7</v>
      </c>
      <c r="AM35" s="5">
        <f t="shared" si="196"/>
        <v>2.4659859083262063E-5</v>
      </c>
      <c r="AN35" s="5">
        <f t="shared" si="197"/>
        <v>2.9349553556012117E-5</v>
      </c>
      <c r="AO35" s="5">
        <f t="shared" si="198"/>
        <v>1.746555588636552E-5</v>
      </c>
      <c r="AP35" s="5">
        <f t="shared" si="199"/>
        <v>6.929024021611168E-6</v>
      </c>
      <c r="AQ35" s="5">
        <f t="shared" si="200"/>
        <v>2.0616881966613223E-6</v>
      </c>
      <c r="AR35" s="5">
        <f t="shared" si="201"/>
        <v>3.9313028963394135E-3</v>
      </c>
      <c r="AS35" s="5">
        <f t="shared" si="202"/>
        <v>1.6968296022355114E-3</v>
      </c>
      <c r="AT35" s="5">
        <f t="shared" si="203"/>
        <v>3.6619293589711512E-4</v>
      </c>
      <c r="AU35" s="5">
        <f t="shared" si="204"/>
        <v>5.2685418392151411E-5</v>
      </c>
      <c r="AV35" s="5">
        <f t="shared" si="205"/>
        <v>5.685022236343568E-6</v>
      </c>
      <c r="AW35" s="5">
        <f t="shared" si="206"/>
        <v>7.0028370870820644E-9</v>
      </c>
      <c r="AX35" s="5">
        <f t="shared" si="207"/>
        <v>1.7739487384024542E-6</v>
      </c>
      <c r="AY35" s="5">
        <f t="shared" si="208"/>
        <v>2.1113098549172947E-6</v>
      </c>
      <c r="AZ35" s="5">
        <f t="shared" si="209"/>
        <v>1.2564143503620205E-6</v>
      </c>
      <c r="BA35" s="5">
        <f t="shared" si="210"/>
        <v>4.9845108116779444E-7</v>
      </c>
      <c r="BB35" s="5">
        <f t="shared" si="211"/>
        <v>1.4831103304758964E-7</v>
      </c>
      <c r="BC35" s="5">
        <f t="shared" si="212"/>
        <v>3.5303223693863116E-8</v>
      </c>
      <c r="BD35" s="5">
        <f t="shared" si="213"/>
        <v>7.7982322412738952E-4</v>
      </c>
      <c r="BE35" s="5">
        <f t="shared" si="214"/>
        <v>3.3658742816337038E-4</v>
      </c>
      <c r="BF35" s="5">
        <f t="shared" si="215"/>
        <v>7.2638960531345453E-5</v>
      </c>
      <c r="BG35" s="5">
        <f t="shared" si="216"/>
        <v>1.0450813360965923E-5</v>
      </c>
      <c r="BH35" s="5">
        <f t="shared" si="217"/>
        <v>1.1276954451180471E-6</v>
      </c>
      <c r="BI35" s="5">
        <f t="shared" si="218"/>
        <v>9.7347218672170726E-8</v>
      </c>
      <c r="BJ35" s="8">
        <f t="shared" si="219"/>
        <v>0.13423263381563094</v>
      </c>
      <c r="BK35" s="8">
        <f t="shared" si="220"/>
        <v>0.3128255126644609</v>
      </c>
      <c r="BL35" s="8">
        <f t="shared" si="221"/>
        <v>0.49719789144924947</v>
      </c>
      <c r="BM35" s="8">
        <f t="shared" si="222"/>
        <v>0.22204960838357213</v>
      </c>
      <c r="BN35" s="8">
        <f t="shared" si="223"/>
        <v>0.77771093268262337</v>
      </c>
    </row>
    <row r="36" spans="1:66" x14ac:dyDescent="0.25">
      <c r="A36" t="s">
        <v>360</v>
      </c>
      <c r="B36" t="s">
        <v>275</v>
      </c>
      <c r="C36" t="s">
        <v>285</v>
      </c>
      <c r="D36" t="s">
        <v>68</v>
      </c>
      <c r="E36">
        <f>VLOOKUP(A36,home!$A$2:$E$405,3,FALSE)</f>
        <v>1.5583</v>
      </c>
      <c r="F36">
        <f>VLOOKUP(B36,home!$B$2:$E$405,3,FALSE)</f>
        <v>0.72729999999999995</v>
      </c>
      <c r="G36">
        <f>VLOOKUP(C36,away!$B$2:$E$405,4,FALSE)</f>
        <v>0.55620000000000003</v>
      </c>
      <c r="H36">
        <f>VLOOKUP(A36,away!$A$2:$E$405,3,FALSE)</f>
        <v>1.0958000000000001</v>
      </c>
      <c r="I36">
        <f>VLOOKUP(C36,away!$B$2:$E$405,3,FALSE)</f>
        <v>1.3993</v>
      </c>
      <c r="J36">
        <f>VLOOKUP(B36,home!$B$2:$E$405,4,FALSE)</f>
        <v>0.79090000000000005</v>
      </c>
      <c r="K36" s="3">
        <f t="shared" si="168"/>
        <v>0.63037015435800003</v>
      </c>
      <c r="L36" s="3">
        <f t="shared" si="169"/>
        <v>1.2127288402460001</v>
      </c>
      <c r="M36" s="5">
        <f t="shared" si="170"/>
        <v>0.15832601359603818</v>
      </c>
      <c r="N36" s="5">
        <f t="shared" si="171"/>
        <v>9.9803993629421398E-2</v>
      </c>
      <c r="O36" s="5">
        <f t="shared" si="172"/>
        <v>0.19200652284909583</v>
      </c>
      <c r="P36" s="5">
        <f t="shared" si="173"/>
        <v>0.1210351814461274</v>
      </c>
      <c r="Q36" s="5">
        <f t="shared" si="174"/>
        <v>3.1456729434861608E-2</v>
      </c>
      <c r="R36" s="5">
        <f t="shared" si="175"/>
        <v>0.11642592388722556</v>
      </c>
      <c r="S36" s="5">
        <f t="shared" si="176"/>
        <v>2.3131882776185112E-2</v>
      </c>
      <c r="T36" s="5">
        <f t="shared" si="177"/>
        <v>3.8148483005471932E-2</v>
      </c>
      <c r="U36" s="5">
        <f t="shared" si="178"/>
        <v>7.3391427612063131E-2</v>
      </c>
      <c r="V36" s="5">
        <f t="shared" si="179"/>
        <v>1.9648428548826877E-3</v>
      </c>
      <c r="W36" s="5">
        <f t="shared" si="180"/>
        <v>6.6097944631505192E-3</v>
      </c>
      <c r="X36" s="5">
        <f t="shared" si="181"/>
        <v>8.0158883735609622E-3</v>
      </c>
      <c r="Y36" s="5">
        <f t="shared" si="182"/>
        <v>4.8605495054049909E-3</v>
      </c>
      <c r="Z36" s="5">
        <f t="shared" si="183"/>
        <v>4.7064358550108043E-2</v>
      </c>
      <c r="AA36" s="5">
        <f t="shared" si="184"/>
        <v>2.9667966963991863E-2</v>
      </c>
      <c r="AB36" s="5">
        <f t="shared" si="185"/>
        <v>9.3509004572897986E-3</v>
      </c>
      <c r="AC36" s="5">
        <f t="shared" si="186"/>
        <v>9.3878726106180144E-5</v>
      </c>
      <c r="AD36" s="5">
        <f t="shared" si="187"/>
        <v>1.0416542890027112E-3</v>
      </c>
      <c r="AE36" s="5">
        <f t="shared" si="188"/>
        <v>1.2632441978395301E-3</v>
      </c>
      <c r="AF36" s="5">
        <f t="shared" si="189"/>
        <v>7.6598633549671089E-4</v>
      </c>
      <c r="AG36" s="5">
        <f t="shared" si="190"/>
        <v>3.0964457343040324E-4</v>
      </c>
      <c r="AH36" s="5">
        <f t="shared" si="191"/>
        <v>1.426907624034862E-2</v>
      </c>
      <c r="AI36" s="5">
        <f t="shared" si="192"/>
        <v>8.9947997921746292E-3</v>
      </c>
      <c r="AJ36" s="5">
        <f t="shared" si="193"/>
        <v>2.8350266667062137E-3</v>
      </c>
      <c r="AK36" s="5">
        <f t="shared" si="194"/>
        <v>5.9570539916688084E-4</v>
      </c>
      <c r="AL36" s="5">
        <f t="shared" si="195"/>
        <v>2.8706915282245553E-6</v>
      </c>
      <c r="AM36" s="5">
        <f t="shared" si="196"/>
        <v>1.3132555498926243E-4</v>
      </c>
      <c r="AN36" s="5">
        <f t="shared" si="197"/>
        <v>1.5926228799679055E-4</v>
      </c>
      <c r="AO36" s="5">
        <f t="shared" si="198"/>
        <v>9.6570984908636126E-5</v>
      </c>
      <c r="AP36" s="5">
        <f t="shared" si="199"/>
        <v>3.9038139509888093E-5</v>
      </c>
      <c r="AQ36" s="5">
        <f t="shared" si="200"/>
        <v>1.1835669413297041E-5</v>
      </c>
      <c r="AR36" s="5">
        <f t="shared" si="201"/>
        <v>3.4609040560679471E-3</v>
      </c>
      <c r="AS36" s="5">
        <f t="shared" si="202"/>
        <v>2.1816506240417799E-3</v>
      </c>
      <c r="AT36" s="5">
        <f t="shared" si="203"/>
        <v>6.8762372031622198E-4</v>
      </c>
      <c r="AU36" s="5">
        <f t="shared" si="204"/>
        <v>1.4448582357198637E-4</v>
      </c>
      <c r="AV36" s="5">
        <f t="shared" si="205"/>
        <v>2.2769887726903944E-5</v>
      </c>
      <c r="AW36" s="5">
        <f t="shared" si="206"/>
        <v>6.095977781379811E-8</v>
      </c>
      <c r="AX36" s="5">
        <f t="shared" si="207"/>
        <v>1.3797285061621897E-5</v>
      </c>
      <c r="AY36" s="5">
        <f t="shared" si="208"/>
        <v>1.6732365511324185E-5</v>
      </c>
      <c r="AZ36" s="5">
        <f t="shared" si="209"/>
        <v>1.0145911110560175E-5</v>
      </c>
      <c r="BA36" s="5">
        <f t="shared" si="210"/>
        <v>4.1014130047828825E-6</v>
      </c>
      <c r="BB36" s="5">
        <f t="shared" si="211"/>
        <v>1.2434754591650527E-6</v>
      </c>
      <c r="BC36" s="5">
        <f t="shared" si="212"/>
        <v>3.0159971029351932E-7</v>
      </c>
      <c r="BD36" s="5">
        <f t="shared" si="213"/>
        <v>6.9952302701965861E-4</v>
      </c>
      <c r="BE36" s="5">
        <f t="shared" si="214"/>
        <v>4.4095843851935757E-4</v>
      </c>
      <c r="BF36" s="5">
        <f t="shared" si="215"/>
        <v>1.3898351947745505E-4</v>
      </c>
      <c r="BG36" s="5">
        <f t="shared" si="216"/>
        <v>2.9203687542073816E-5</v>
      </c>
      <c r="BH36" s="5">
        <f t="shared" si="217"/>
        <v>4.6022832559299675E-6</v>
      </c>
      <c r="BI36" s="5">
        <f t="shared" si="218"/>
        <v>5.8022840128796269E-7</v>
      </c>
      <c r="BJ36" s="8">
        <f t="shared" si="219"/>
        <v>0.19276032249431638</v>
      </c>
      <c r="BK36" s="8">
        <f t="shared" si="220"/>
        <v>0.30457140245637909</v>
      </c>
      <c r="BL36" s="8">
        <f t="shared" si="221"/>
        <v>0.4553486351640032</v>
      </c>
      <c r="BM36" s="8">
        <f t="shared" si="222"/>
        <v>0.28067368241630308</v>
      </c>
      <c r="BN36" s="8">
        <f t="shared" si="223"/>
        <v>0.71905436484277008</v>
      </c>
    </row>
    <row r="37" spans="1:66" x14ac:dyDescent="0.25">
      <c r="A37" t="s">
        <v>360</v>
      </c>
      <c r="B37" t="s">
        <v>277</v>
      </c>
      <c r="C37" t="s">
        <v>271</v>
      </c>
      <c r="D37" t="s">
        <v>68</v>
      </c>
      <c r="E37">
        <f>VLOOKUP(A37,home!$A$2:$E$405,3,FALSE)</f>
        <v>1.5583</v>
      </c>
      <c r="F37">
        <f>VLOOKUP(B37,home!$B$2:$E$405,3,FALSE)</f>
        <v>1.0267999999999999</v>
      </c>
      <c r="G37">
        <f>VLOOKUP(C37,away!$B$2:$E$405,4,FALSE)</f>
        <v>1.3262</v>
      </c>
      <c r="H37">
        <f>VLOOKUP(A37,away!$A$2:$E$405,3,FALSE)</f>
        <v>1.0958000000000001</v>
      </c>
      <c r="I37">
        <f>VLOOKUP(C37,away!$B$2:$E$405,3,FALSE)</f>
        <v>0.36499999999999999</v>
      </c>
      <c r="J37">
        <f>VLOOKUP(B37,home!$B$2:$E$405,4,FALSE)</f>
        <v>0.54749999999999999</v>
      </c>
      <c r="K37" s="3">
        <f t="shared" si="168"/>
        <v>2.1220028079279998</v>
      </c>
      <c r="L37" s="3">
        <f t="shared" si="169"/>
        <v>0.2189819325</v>
      </c>
      <c r="M37" s="5">
        <f t="shared" si="170"/>
        <v>9.6232827200582433E-2</v>
      </c>
      <c r="N37" s="5">
        <f t="shared" si="171"/>
        <v>0.20420632953448589</v>
      </c>
      <c r="O37" s="5">
        <f t="shared" si="172"/>
        <v>2.1073250470322106E-2</v>
      </c>
      <c r="P37" s="5">
        <f t="shared" si="173"/>
        <v>4.4717496670193549E-2</v>
      </c>
      <c r="Q37" s="5">
        <f t="shared" si="174"/>
        <v>0.21666320233442479</v>
      </c>
      <c r="R37" s="5">
        <f t="shared" si="175"/>
        <v>2.3073305560238344E-3</v>
      </c>
      <c r="S37" s="5">
        <f t="shared" si="176"/>
        <v>5.1948346697764615E-3</v>
      </c>
      <c r="T37" s="5">
        <f t="shared" si="177"/>
        <v>4.7445326748830854E-2</v>
      </c>
      <c r="U37" s="5">
        <f t="shared" si="178"/>
        <v>4.896161918700649E-3</v>
      </c>
      <c r="V37" s="5">
        <f t="shared" si="179"/>
        <v>2.6821524514561109E-4</v>
      </c>
      <c r="W37" s="5">
        <f t="shared" si="180"/>
        <v>0.15325330790944061</v>
      </c>
      <c r="X37" s="5">
        <f t="shared" si="181"/>
        <v>3.355970552802684E-2</v>
      </c>
      <c r="Y37" s="5">
        <f t="shared" si="182"/>
        <v>3.674484585329125E-3</v>
      </c>
      <c r="Z37" s="5">
        <f t="shared" si="183"/>
        <v>1.6842123469146633E-4</v>
      </c>
      <c r="AA37" s="5">
        <f t="shared" si="184"/>
        <v>3.5739033292999213E-4</v>
      </c>
      <c r="AB37" s="5">
        <f t="shared" si="185"/>
        <v>3.7919164500188309E-4</v>
      </c>
      <c r="AC37" s="5">
        <f t="shared" si="186"/>
        <v>7.7896458779955579E-6</v>
      </c>
      <c r="AD37" s="5">
        <f t="shared" si="187"/>
        <v>8.1300987427021854E-2</v>
      </c>
      <c r="AE37" s="5">
        <f t="shared" si="188"/>
        <v>1.7803447340927449E-2</v>
      </c>
      <c r="AF37" s="5">
        <f t="shared" si="189"/>
        <v>1.9493166519391396E-3</v>
      </c>
      <c r="AG37" s="5">
        <f t="shared" si="190"/>
        <v>1.4228837583202093E-4</v>
      </c>
      <c r="AH37" s="5">
        <f t="shared" si="191"/>
        <v>9.2203018616933324E-6</v>
      </c>
      <c r="AI37" s="5">
        <f t="shared" si="192"/>
        <v>1.9565506440457011E-5</v>
      </c>
      <c r="AJ37" s="5">
        <f t="shared" si="193"/>
        <v>2.0759029802591576E-5</v>
      </c>
      <c r="AK37" s="5">
        <f t="shared" si="194"/>
        <v>1.4683573176986786E-5</v>
      </c>
      <c r="AL37" s="5">
        <f t="shared" si="195"/>
        <v>1.4478779175226999E-7</v>
      </c>
      <c r="AM37" s="5">
        <f t="shared" si="196"/>
        <v>3.4504184721491825E-2</v>
      </c>
      <c r="AN37" s="5">
        <f t="shared" si="197"/>
        <v>7.5557930496492542E-3</v>
      </c>
      <c r="AO37" s="5">
        <f t="shared" si="198"/>
        <v>8.2729108179113112E-4</v>
      </c>
      <c r="AP37" s="5">
        <f t="shared" si="199"/>
        <v>6.03872666102125E-5</v>
      </c>
      <c r="AQ37" s="5">
        <f t="shared" si="200"/>
        <v>3.3059300851742641E-6</v>
      </c>
      <c r="AR37" s="5">
        <f t="shared" si="201"/>
        <v>4.0381590398139073E-7</v>
      </c>
      <c r="AS37" s="5">
        <f t="shared" si="202"/>
        <v>8.5689848213449465E-7</v>
      </c>
      <c r="AT37" s="5">
        <f t="shared" si="203"/>
        <v>9.0917049259931945E-7</v>
      </c>
      <c r="AU37" s="5">
        <f t="shared" si="204"/>
        <v>6.4308744606034625E-7</v>
      </c>
      <c r="AV37" s="5">
        <f t="shared" si="205"/>
        <v>3.4115834157082533E-7</v>
      </c>
      <c r="AW37" s="5">
        <f t="shared" si="206"/>
        <v>1.8688897495075571E-9</v>
      </c>
      <c r="AX37" s="5">
        <f t="shared" si="207"/>
        <v>1.2202996144045353E-2</v>
      </c>
      <c r="AY37" s="5">
        <f t="shared" si="208"/>
        <v>2.6722356779130996E-3</v>
      </c>
      <c r="AZ37" s="5">
        <f t="shared" si="209"/>
        <v>2.9258566642242906E-4</v>
      </c>
      <c r="BA37" s="5">
        <f t="shared" si="210"/>
        <v>2.1356991551661301E-5</v>
      </c>
      <c r="BB37" s="5">
        <f t="shared" si="211"/>
        <v>1.1691988205922411E-6</v>
      </c>
      <c r="BC37" s="5">
        <f t="shared" si="212"/>
        <v>5.1206683442001953E-8</v>
      </c>
      <c r="BD37" s="5">
        <f t="shared" si="213"/>
        <v>1.4738064504679902E-8</v>
      </c>
      <c r="BE37" s="5">
        <f t="shared" si="214"/>
        <v>3.1274214262354732E-8</v>
      </c>
      <c r="BF37" s="5">
        <f t="shared" si="215"/>
        <v>3.3181985240229328E-8</v>
      </c>
      <c r="BG37" s="5">
        <f t="shared" si="216"/>
        <v>2.3470755284130694E-8</v>
      </c>
      <c r="BH37" s="5">
        <f t="shared" si="217"/>
        <v>1.2451252154279073E-8</v>
      </c>
      <c r="BI37" s="5">
        <f t="shared" si="218"/>
        <v>5.2843184067199426E-9</v>
      </c>
      <c r="BJ37" s="8">
        <f t="shared" si="219"/>
        <v>0.8181397533713225</v>
      </c>
      <c r="BK37" s="8">
        <f t="shared" si="220"/>
        <v>0.14909354389728094</v>
      </c>
      <c r="BL37" s="8">
        <f t="shared" si="221"/>
        <v>2.9080827865516391E-2</v>
      </c>
      <c r="BM37" s="8">
        <f t="shared" si="222"/>
        <v>0.40860987579375552</v>
      </c>
      <c r="BN37" s="8">
        <f t="shared" si="223"/>
        <v>0.58520043676603262</v>
      </c>
    </row>
    <row r="38" spans="1:66" x14ac:dyDescent="0.25">
      <c r="A38" t="s">
        <v>360</v>
      </c>
      <c r="B38" t="s">
        <v>279</v>
      </c>
      <c r="C38" t="s">
        <v>281</v>
      </c>
      <c r="D38" t="s">
        <v>68</v>
      </c>
      <c r="E38">
        <f>VLOOKUP(A38,home!$A$2:$E$405,3,FALSE)</f>
        <v>1.5583</v>
      </c>
      <c r="F38">
        <f>VLOOKUP(B38,home!$B$2:$E$405,3,FALSE)</f>
        <v>0.77010000000000001</v>
      </c>
      <c r="G38">
        <f>VLOOKUP(C38,away!$B$2:$E$405,4,FALSE)</f>
        <v>0.89839999999999998</v>
      </c>
      <c r="H38">
        <f>VLOOKUP(A38,away!$A$2:$E$405,3,FALSE)</f>
        <v>1.0958000000000001</v>
      </c>
      <c r="I38">
        <f>VLOOKUP(C38,away!$B$2:$E$405,3,FALSE)</f>
        <v>1.5209999999999999</v>
      </c>
      <c r="J38">
        <f>VLOOKUP(B38,home!$B$2:$E$405,4,FALSE)</f>
        <v>1.0343</v>
      </c>
      <c r="K38" s="3">
        <f t="shared" si="168"/>
        <v>1.0781220720719999</v>
      </c>
      <c r="L38" s="3">
        <f t="shared" si="169"/>
        <v>1.72388001474</v>
      </c>
      <c r="M38" s="5">
        <f t="shared" si="170"/>
        <v>6.0688437393561667E-2</v>
      </c>
      <c r="N38" s="5">
        <f t="shared" si="171"/>
        <v>6.5429543873558552E-2</v>
      </c>
      <c r="O38" s="5">
        <f t="shared" si="172"/>
        <v>0.10461958434856065</v>
      </c>
      <c r="P38" s="5">
        <f t="shared" si="173"/>
        <v>0.11279268305718158</v>
      </c>
      <c r="Q38" s="5">
        <f t="shared" si="174"/>
        <v>3.5270517707843389E-2</v>
      </c>
      <c r="R38" s="5">
        <f t="shared" si="175"/>
        <v>9.0175805304444731E-2</v>
      </c>
      <c r="S38" s="5">
        <f t="shared" si="176"/>
        <v>5.2407797504881448E-2</v>
      </c>
      <c r="T38" s="5">
        <f t="shared" si="177"/>
        <v>6.0802140586084491E-2</v>
      </c>
      <c r="U38" s="5">
        <f t="shared" si="178"/>
        <v>9.7220526065589188E-2</v>
      </c>
      <c r="V38" s="5">
        <f t="shared" si="179"/>
        <v>1.0822519352884096E-2</v>
      </c>
      <c r="W38" s="5">
        <f t="shared" si="180"/>
        <v>1.2675307878077425E-2</v>
      </c>
      <c r="X38" s="5">
        <f t="shared" si="181"/>
        <v>2.1850709931694148E-2</v>
      </c>
      <c r="Y38" s="5">
        <f t="shared" si="182"/>
        <v>1.8834001079564192E-2</v>
      </c>
      <c r="Z38" s="5">
        <f t="shared" si="183"/>
        <v>5.1817422859139171E-2</v>
      </c>
      <c r="AA38" s="5">
        <f t="shared" si="184"/>
        <v>5.5865507302326138E-2</v>
      </c>
      <c r="AB38" s="5">
        <f t="shared" si="185"/>
        <v>3.011491824506865E-2</v>
      </c>
      <c r="AC38" s="5">
        <f t="shared" si="186"/>
        <v>1.2571391764195146E-3</v>
      </c>
      <c r="AD38" s="5">
        <f t="shared" si="187"/>
        <v>3.416382298415844E-3</v>
      </c>
      <c r="AE38" s="5">
        <f t="shared" si="188"/>
        <v>5.8894331669505804E-3</v>
      </c>
      <c r="AF38" s="5">
        <f t="shared" si="189"/>
        <v>5.0763380673265069E-3</v>
      </c>
      <c r="AG38" s="5">
        <f t="shared" si="190"/>
        <v>2.91699924744268E-3</v>
      </c>
      <c r="AH38" s="5">
        <f t="shared" si="191"/>
        <v>2.2331754920550423E-2</v>
      </c>
      <c r="AI38" s="5">
        <f t="shared" si="192"/>
        <v>2.4076357887947902E-2</v>
      </c>
      <c r="AJ38" s="5">
        <f t="shared" si="193"/>
        <v>1.2978626427050716E-2</v>
      </c>
      <c r="AK38" s="5">
        <f t="shared" si="194"/>
        <v>4.6641812053934452E-3</v>
      </c>
      <c r="AL38" s="5">
        <f t="shared" si="195"/>
        <v>9.3458396211529635E-5</v>
      </c>
      <c r="AM38" s="5">
        <f t="shared" si="196"/>
        <v>7.366554325116385E-4</v>
      </c>
      <c r="AN38" s="5">
        <f t="shared" si="197"/>
        <v>1.2699055778564645E-3</v>
      </c>
      <c r="AO38" s="5">
        <f t="shared" si="198"/>
        <v>1.0945824231368053E-3</v>
      </c>
      <c r="AP38" s="5">
        <f t="shared" si="199"/>
        <v>6.2897625457707346E-4</v>
      </c>
      <c r="AQ38" s="5">
        <f t="shared" si="200"/>
        <v>2.71069898752859E-4</v>
      </c>
      <c r="AR38" s="5">
        <f t="shared" si="201"/>
        <v>7.6994532003216943E-3</v>
      </c>
      <c r="AS38" s="5">
        <f t="shared" si="202"/>
        <v>8.3009504381522155E-3</v>
      </c>
      <c r="AT38" s="5">
        <f t="shared" si="203"/>
        <v>4.4747189432738218E-3</v>
      </c>
      <c r="AU38" s="5">
        <f t="shared" si="204"/>
        <v>1.608097753020734E-3</v>
      </c>
      <c r="AV38" s="5">
        <f t="shared" si="205"/>
        <v>4.3343142039526018E-4</v>
      </c>
      <c r="AW38" s="5">
        <f t="shared" si="206"/>
        <v>4.8249275386672188E-6</v>
      </c>
      <c r="AX38" s="5">
        <f t="shared" si="207"/>
        <v>1.3236741355042379E-4</v>
      </c>
      <c r="AY38" s="5">
        <f t="shared" si="208"/>
        <v>2.2818553882240024E-4</v>
      </c>
      <c r="AZ38" s="5">
        <f t="shared" si="209"/>
        <v>1.9668224501430713E-4</v>
      </c>
      <c r="BA38" s="5">
        <f t="shared" si="210"/>
        <v>1.1301886381145334E-4</v>
      </c>
      <c r="BB38" s="5">
        <f t="shared" si="211"/>
        <v>4.8707740153296582E-5</v>
      </c>
      <c r="BC38" s="5">
        <f t="shared" si="212"/>
        <v>1.6793259962683375E-5</v>
      </c>
      <c r="BD38" s="5">
        <f t="shared" si="213"/>
        <v>2.2121555827434207E-3</v>
      </c>
      <c r="BE38" s="5">
        <f t="shared" si="214"/>
        <v>2.3849737606129792E-3</v>
      </c>
      <c r="BF38" s="5">
        <f t="shared" si="215"/>
        <v>1.2856464263147076E-3</v>
      </c>
      <c r="BG38" s="5">
        <f t="shared" si="216"/>
        <v>4.6202792969679139E-4</v>
      </c>
      <c r="BH38" s="5">
        <f t="shared" si="217"/>
        <v>1.2453062722996025E-4</v>
      </c>
      <c r="BI38" s="5">
        <f t="shared" si="218"/>
        <v>2.6851843573118118E-5</v>
      </c>
      <c r="BJ38" s="8">
        <f t="shared" si="219"/>
        <v>0.23689831848510726</v>
      </c>
      <c r="BK38" s="8">
        <f t="shared" si="220"/>
        <v>0.23829022041996223</v>
      </c>
      <c r="BL38" s="8">
        <f t="shared" si="221"/>
        <v>0.47106009963226653</v>
      </c>
      <c r="BM38" s="8">
        <f t="shared" si="222"/>
        <v>0.52886612910004083</v>
      </c>
      <c r="BN38" s="8">
        <f t="shared" si="223"/>
        <v>0.46897657168515061</v>
      </c>
    </row>
    <row r="39" spans="1:66" x14ac:dyDescent="0.25">
      <c r="A39" t="s">
        <v>361</v>
      </c>
      <c r="B39" t="s">
        <v>296</v>
      </c>
      <c r="C39" t="s">
        <v>295</v>
      </c>
      <c r="D39" t="s">
        <v>68</v>
      </c>
      <c r="E39">
        <f>VLOOKUP(A39,home!$A$2:$E$405,3,FALSE)</f>
        <v>1.4911000000000001</v>
      </c>
      <c r="F39">
        <f>VLOOKUP(B39,home!$B$2:$E$405,3,FALSE)</f>
        <v>0.33529999999999999</v>
      </c>
      <c r="G39">
        <f>VLOOKUP(C39,away!$B$2:$E$405,4,FALSE)</f>
        <v>0.75449999999999995</v>
      </c>
      <c r="H39">
        <f>VLOOKUP(A39,away!$A$2:$E$405,3,FALSE)</f>
        <v>1.0625</v>
      </c>
      <c r="I39">
        <f>VLOOKUP(C39,away!$B$2:$E$405,3,FALSE)</f>
        <v>1.7646999999999999</v>
      </c>
      <c r="J39">
        <f>VLOOKUP(B39,home!$B$2:$E$405,4,FALSE)</f>
        <v>0.62749999999999995</v>
      </c>
      <c r="K39" s="3">
        <f t="shared" si="168"/>
        <v>0.37722421873499995</v>
      </c>
      <c r="L39" s="3">
        <f t="shared" si="169"/>
        <v>1.1765585781249999</v>
      </c>
      <c r="M39" s="5">
        <f t="shared" si="170"/>
        <v>0.21144659953150252</v>
      </c>
      <c r="N39" s="5">
        <f t="shared" si="171"/>
        <v>7.9762778312443453E-2</v>
      </c>
      <c r="O39" s="5">
        <f t="shared" si="172"/>
        <v>0.24877931049415081</v>
      </c>
      <c r="P39" s="5">
        <f t="shared" si="173"/>
        <v>9.3845581038588033E-2</v>
      </c>
      <c r="Q39" s="5">
        <f t="shared" si="174"/>
        <v>1.5044225866522237E-2</v>
      </c>
      <c r="R39" s="5">
        <f t="shared" si="175"/>
        <v>0.14635171591095802</v>
      </c>
      <c r="S39" s="5">
        <f t="shared" si="176"/>
        <v>1.0412786372521066E-2</v>
      </c>
      <c r="T39" s="5">
        <f t="shared" si="177"/>
        <v>1.7700412994506743E-2</v>
      </c>
      <c r="U39" s="5">
        <f t="shared" si="178"/>
        <v>5.520741169503781E-2</v>
      </c>
      <c r="V39" s="5">
        <f t="shared" si="179"/>
        <v>5.134965988917809E-4</v>
      </c>
      <c r="W39" s="5">
        <f t="shared" si="180"/>
        <v>1.8916821163239097E-3</v>
      </c>
      <c r="X39" s="5">
        <f t="shared" si="181"/>
        <v>2.2256748210465493E-3</v>
      </c>
      <c r="Y39" s="5">
        <f t="shared" si="182"/>
        <v>1.3093184014095715E-3</v>
      </c>
      <c r="Z39" s="5">
        <f t="shared" si="183"/>
        <v>5.739712225945022E-2</v>
      </c>
      <c r="AA39" s="5">
        <f t="shared" si="184"/>
        <v>2.1651584601958387E-2</v>
      </c>
      <c r="AB39" s="5">
        <f t="shared" si="185"/>
        <v>4.0837510429242527E-3</v>
      </c>
      <c r="AC39" s="5">
        <f t="shared" si="186"/>
        <v>1.4243958873987009E-5</v>
      </c>
      <c r="AD39" s="5">
        <f t="shared" si="187"/>
        <v>1.7839707710631453E-4</v>
      </c>
      <c r="AE39" s="5">
        <f t="shared" si="188"/>
        <v>2.0989461138186134E-4</v>
      </c>
      <c r="AF39" s="5">
        <f t="shared" si="189"/>
        <v>1.2347665276177114E-4</v>
      </c>
      <c r="AG39" s="5">
        <f t="shared" si="190"/>
        <v>4.8425838335007924E-5</v>
      </c>
      <c r="AH39" s="5">
        <f t="shared" si="191"/>
        <v>1.6882769138511382E-2</v>
      </c>
      <c r="AI39" s="5">
        <f t="shared" si="192"/>
        <v>6.3685893983583255E-3</v>
      </c>
      <c r="AJ39" s="5">
        <f t="shared" si="193"/>
        <v>1.201193080119861E-3</v>
      </c>
      <c r="AK39" s="5">
        <f t="shared" si="194"/>
        <v>1.510397070660343E-4</v>
      </c>
      <c r="AL39" s="5">
        <f t="shared" si="195"/>
        <v>2.5287379409852561E-7</v>
      </c>
      <c r="AM39" s="5">
        <f t="shared" si="196"/>
        <v>1.3459139607207416E-5</v>
      </c>
      <c r="AN39" s="5">
        <f t="shared" si="197"/>
        <v>1.5835466159041825E-5</v>
      </c>
      <c r="AO39" s="5">
        <f t="shared" si="198"/>
        <v>9.3156767740144049E-6</v>
      </c>
      <c r="AP39" s="5">
        <f t="shared" si="199"/>
        <v>3.6534798065021572E-6</v>
      </c>
      <c r="AQ39" s="5">
        <f t="shared" si="200"/>
        <v>1.0746332515866445E-6</v>
      </c>
      <c r="AR39" s="5">
        <f t="shared" si="201"/>
        <v>3.972713370483918E-3</v>
      </c>
      <c r="AS39" s="5">
        <f t="shared" si="202"/>
        <v>1.4986036974388847E-3</v>
      </c>
      <c r="AT39" s="5">
        <f t="shared" si="203"/>
        <v>2.8265480447988269E-4</v>
      </c>
      <c r="AU39" s="5">
        <f t="shared" si="204"/>
        <v>3.5541412597205978E-5</v>
      </c>
      <c r="AV39" s="5">
        <f t="shared" si="205"/>
        <v>3.3517703999298272E-6</v>
      </c>
      <c r="AW39" s="5">
        <f t="shared" si="206"/>
        <v>3.1175573130243427E-9</v>
      </c>
      <c r="AX39" s="5">
        <f t="shared" si="207"/>
        <v>8.4618557052901803E-7</v>
      </c>
      <c r="AY39" s="5">
        <f t="shared" si="208"/>
        <v>9.9558689169151307E-7</v>
      </c>
      <c r="AZ39" s="5">
        <f t="shared" si="209"/>
        <v>5.856831488442277E-7</v>
      </c>
      <c r="BA39" s="5">
        <f t="shared" si="210"/>
        <v>2.2969684427864566E-7</v>
      </c>
      <c r="BB39" s="5">
        <f t="shared" si="211"/>
        <v>6.7562948126070707E-8</v>
      </c>
      <c r="BC39" s="5">
        <f t="shared" si="212"/>
        <v>1.5898353236228583E-8</v>
      </c>
      <c r="BD39" s="5">
        <f t="shared" si="213"/>
        <v>7.7902166574578757E-4</v>
      </c>
      <c r="BE39" s="5">
        <f t="shared" si="214"/>
        <v>2.9386583923859304E-4</v>
      </c>
      <c r="BF39" s="5">
        <f t="shared" si="215"/>
        <v>5.5426655809841661E-5</v>
      </c>
      <c r="BG39" s="5">
        <f t="shared" si="216"/>
        <v>6.9694256449870907E-6</v>
      </c>
      <c r="BH39" s="5">
        <f t="shared" si="217"/>
        <v>6.572590359904821E-7</v>
      </c>
      <c r="BI39" s="5">
        <f t="shared" si="218"/>
        <v>4.9586805271605786E-8</v>
      </c>
      <c r="BJ39" s="8">
        <f t="shared" si="219"/>
        <v>0.11854036570119247</v>
      </c>
      <c r="BK39" s="8">
        <f t="shared" si="220"/>
        <v>0.31623395596106318</v>
      </c>
      <c r="BL39" s="8">
        <f t="shared" si="221"/>
        <v>0.50760622055676508</v>
      </c>
      <c r="BM39" s="8">
        <f t="shared" si="222"/>
        <v>0.20454646085497155</v>
      </c>
      <c r="BN39" s="8">
        <f t="shared" si="223"/>
        <v>0.79523021115416492</v>
      </c>
    </row>
    <row r="40" spans="1:66" x14ac:dyDescent="0.25">
      <c r="A40" t="s">
        <v>361</v>
      </c>
      <c r="B40" t="s">
        <v>300</v>
      </c>
      <c r="C40" t="s">
        <v>287</v>
      </c>
      <c r="D40" t="s">
        <v>68</v>
      </c>
      <c r="E40">
        <f>VLOOKUP(A40,home!$A$2:$E$405,3,FALSE)</f>
        <v>1.4911000000000001</v>
      </c>
      <c r="F40">
        <f>VLOOKUP(B40,home!$B$2:$E$405,3,FALSE)</f>
        <v>0.78239999999999998</v>
      </c>
      <c r="G40">
        <f>VLOOKUP(C40,away!$B$2:$E$405,4,FALSE)</f>
        <v>1.3412999999999999</v>
      </c>
      <c r="H40">
        <f>VLOOKUP(A40,away!$A$2:$E$405,3,FALSE)</f>
        <v>1.0625</v>
      </c>
      <c r="I40">
        <f>VLOOKUP(C40,away!$B$2:$E$405,3,FALSE)</f>
        <v>0.58819999999999995</v>
      </c>
      <c r="J40">
        <f>VLOOKUP(B40,home!$B$2:$E$405,4,FALSE)</f>
        <v>0.94120000000000004</v>
      </c>
      <c r="K40" s="3">
        <f t="shared" si="168"/>
        <v>1.5648097252320001</v>
      </c>
      <c r="L40" s="3">
        <f t="shared" si="169"/>
        <v>0.58821470499999995</v>
      </c>
      <c r="M40" s="5">
        <f t="shared" si="170"/>
        <v>0.11613239177917045</v>
      </c>
      <c r="N40" s="5">
        <f t="shared" si="171"/>
        <v>0.18172509607049872</v>
      </c>
      <c r="O40" s="5">
        <f t="shared" si="172"/>
        <v>6.8310780571329166E-2</v>
      </c>
      <c r="P40" s="5">
        <f t="shared" si="173"/>
        <v>0.10689337377620506</v>
      </c>
      <c r="Q40" s="5">
        <f t="shared" si="174"/>
        <v>0.14218259882491796</v>
      </c>
      <c r="R40" s="5">
        <f t="shared" si="175"/>
        <v>2.0090702821042056E-2</v>
      </c>
      <c r="S40" s="5">
        <f t="shared" si="176"/>
        <v>2.4597343562394638E-2</v>
      </c>
      <c r="T40" s="5">
        <f t="shared" si="177"/>
        <v>8.3633895423932458E-2</v>
      </c>
      <c r="U40" s="5">
        <f t="shared" si="178"/>
        <v>3.1438127161112592E-2</v>
      </c>
      <c r="V40" s="5">
        <f t="shared" si="179"/>
        <v>2.5156088371168549E-3</v>
      </c>
      <c r="W40" s="5">
        <f t="shared" si="180"/>
        <v>7.4162904466663876E-2</v>
      </c>
      <c r="X40" s="5">
        <f t="shared" si="181"/>
        <v>4.362371097280187E-2</v>
      </c>
      <c r="Y40" s="5">
        <f t="shared" si="182"/>
        <v>1.2830054140435957E-2</v>
      </c>
      <c r="Z40" s="5">
        <f t="shared" si="183"/>
        <v>3.9392156110406402E-3</v>
      </c>
      <c r="AA40" s="5">
        <f t="shared" si="184"/>
        <v>6.1641228979421106E-3</v>
      </c>
      <c r="AB40" s="5">
        <f t="shared" si="185"/>
        <v>4.8228397291125366E-3</v>
      </c>
      <c r="AC40" s="5">
        <f t="shared" si="186"/>
        <v>1.4471733057258386E-4</v>
      </c>
      <c r="AD40" s="5">
        <f t="shared" si="187"/>
        <v>2.9012708540221855E-2</v>
      </c>
      <c r="AE40" s="5">
        <f t="shared" si="188"/>
        <v>1.7065701795237576E-2</v>
      </c>
      <c r="AF40" s="5">
        <f t="shared" si="189"/>
        <v>5.0191483735518207E-3</v>
      </c>
      <c r="AG40" s="5">
        <f t="shared" si="190"/>
        <v>9.841122933000046E-4</v>
      </c>
      <c r="AH40" s="5">
        <f t="shared" si="191"/>
        <v>5.7927613714491607E-4</v>
      </c>
      <c r="AI40" s="5">
        <f t="shared" si="192"/>
        <v>9.0645693299919064E-4</v>
      </c>
      <c r="AJ40" s="5">
        <f t="shared" si="193"/>
        <v>7.0921631213055245E-4</v>
      </c>
      <c r="AK40" s="5">
        <f t="shared" si="194"/>
        <v>3.6992952750502085E-4</v>
      </c>
      <c r="AL40" s="5">
        <f t="shared" si="195"/>
        <v>5.3281684711033123E-6</v>
      </c>
      <c r="AM40" s="5">
        <f t="shared" si="196"/>
        <v>9.0798736958121323E-3</v>
      </c>
      <c r="AN40" s="5">
        <f t="shared" si="197"/>
        <v>5.3409152274193922E-3</v>
      </c>
      <c r="AO40" s="5">
        <f t="shared" si="198"/>
        <v>1.5708024374632527E-3</v>
      </c>
      <c r="AP40" s="5">
        <f t="shared" si="199"/>
        <v>3.079896974552427E-4</v>
      </c>
      <c r="AQ40" s="5">
        <f t="shared" si="200"/>
        <v>4.5291017257918697E-5</v>
      </c>
      <c r="AR40" s="5">
        <f t="shared" si="201"/>
        <v>6.8147748424847294E-5</v>
      </c>
      <c r="AS40" s="5">
        <f t="shared" si="202"/>
        <v>1.0663825948786477E-4</v>
      </c>
      <c r="AT40" s="5">
        <f t="shared" si="203"/>
        <v>8.3434292764212193E-5</v>
      </c>
      <c r="AU40" s="5">
        <f t="shared" si="204"/>
        <v>4.3519597578431055E-5</v>
      </c>
      <c r="AV40" s="5">
        <f t="shared" si="205"/>
        <v>1.7024972382227985E-5</v>
      </c>
      <c r="AW40" s="5">
        <f t="shared" si="206"/>
        <v>1.3623003290532976E-7</v>
      </c>
      <c r="AX40" s="5">
        <f t="shared" si="207"/>
        <v>2.3680457771808423E-3</v>
      </c>
      <c r="AY40" s="5">
        <f t="shared" si="208"/>
        <v>1.3929193482509247E-3</v>
      </c>
      <c r="AZ40" s="5">
        <f t="shared" si="209"/>
        <v>4.0966782176010496E-4</v>
      </c>
      <c r="BA40" s="5">
        <f t="shared" si="210"/>
        <v>8.0324212308204233E-5</v>
      </c>
      <c r="BB40" s="5">
        <f t="shared" si="211"/>
        <v>1.1811970711806927E-5</v>
      </c>
      <c r="BC40" s="5">
        <f t="shared" si="212"/>
        <v>1.3895949735428307E-6</v>
      </c>
      <c r="BD40" s="5">
        <f t="shared" si="213"/>
        <v>6.6809179560226244E-6</v>
      </c>
      <c r="BE40" s="5">
        <f t="shared" si="214"/>
        <v>1.0454365391061299E-5</v>
      </c>
      <c r="BF40" s="5">
        <f t="shared" si="215"/>
        <v>8.1795463175307809E-6</v>
      </c>
      <c r="BG40" s="5">
        <f t="shared" si="216"/>
        <v>4.2664778752192545E-6</v>
      </c>
      <c r="BH40" s="5">
        <f t="shared" si="217"/>
        <v>1.6690565179075629E-6</v>
      </c>
      <c r="BI40" s="5">
        <f t="shared" si="218"/>
        <v>5.223511742367224E-7</v>
      </c>
      <c r="BJ40" s="8">
        <f t="shared" si="219"/>
        <v>0.6108489617021553</v>
      </c>
      <c r="BK40" s="8">
        <f t="shared" si="220"/>
        <v>0.25168168280218162</v>
      </c>
      <c r="BL40" s="8">
        <f t="shared" si="221"/>
        <v>0.13374198967618775</v>
      </c>
      <c r="BM40" s="8">
        <f t="shared" si="222"/>
        <v>0.36348412283018411</v>
      </c>
      <c r="BN40" s="8">
        <f t="shared" si="223"/>
        <v>0.63533494384316336</v>
      </c>
    </row>
    <row r="41" spans="1:66" x14ac:dyDescent="0.25">
      <c r="A41" t="s">
        <v>369</v>
      </c>
      <c r="B41" t="s">
        <v>340</v>
      </c>
      <c r="C41" t="s">
        <v>341</v>
      </c>
      <c r="D41" t="s">
        <v>68</v>
      </c>
      <c r="E41">
        <f>VLOOKUP(A41,home!$A$2:$E$405,3,FALSE)</f>
        <v>1.8667</v>
      </c>
      <c r="F41">
        <f>VLOOKUP(B41,home!$B$2:$E$405,3,FALSE)</f>
        <v>1.0713999999999999</v>
      </c>
      <c r="G41">
        <f>VLOOKUP(C41,away!$B$2:$E$405,4,FALSE)</f>
        <v>1.0713999999999999</v>
      </c>
      <c r="H41">
        <f>VLOOKUP(A41,away!$A$2:$E$405,3,FALSE)</f>
        <v>1.6</v>
      </c>
      <c r="I41">
        <f>VLOOKUP(C41,away!$B$2:$E$405,3,FALSE)</f>
        <v>1.25</v>
      </c>
      <c r="J41">
        <f>VLOOKUP(B41,home!$B$2:$E$405,4,FALSE)</f>
        <v>2.1875</v>
      </c>
      <c r="K41" s="3">
        <f t="shared" si="168"/>
        <v>2.1427811219319994</v>
      </c>
      <c r="L41" s="3">
        <f t="shared" si="169"/>
        <v>4.375</v>
      </c>
      <c r="M41" s="5">
        <f t="shared" si="170"/>
        <v>1.4769426248352412E-3</v>
      </c>
      <c r="N41" s="5">
        <f t="shared" si="171"/>
        <v>3.1647647746736503E-3</v>
      </c>
      <c r="O41" s="5">
        <f t="shared" si="172"/>
        <v>6.4616239836541804E-3</v>
      </c>
      <c r="P41" s="5">
        <f t="shared" si="173"/>
        <v>1.3845845889197222E-2</v>
      </c>
      <c r="Q41" s="5">
        <f t="shared" si="174"/>
        <v>3.3906991072630379E-3</v>
      </c>
      <c r="R41" s="5">
        <f t="shared" si="175"/>
        <v>1.4134802464243522E-2</v>
      </c>
      <c r="S41" s="5">
        <f t="shared" si="176"/>
        <v>3.24500500499783E-2</v>
      </c>
      <c r="T41" s="5">
        <f t="shared" si="177"/>
        <v>1.4834308594275793E-2</v>
      </c>
      <c r="U41" s="5">
        <f t="shared" si="178"/>
        <v>3.0287787882618926E-2</v>
      </c>
      <c r="V41" s="5">
        <f t="shared" si="179"/>
        <v>3.3800936289575992E-2</v>
      </c>
      <c r="W41" s="5">
        <f t="shared" si="180"/>
        <v>2.4218420123983072E-3</v>
      </c>
      <c r="X41" s="5">
        <f t="shared" si="181"/>
        <v>1.0595558804242594E-2</v>
      </c>
      <c r="Y41" s="5">
        <f t="shared" si="182"/>
        <v>2.317778488428068E-2</v>
      </c>
      <c r="Z41" s="5">
        <f t="shared" si="183"/>
        <v>2.0613253593688468E-2</v>
      </c>
      <c r="AA41" s="5">
        <f t="shared" si="184"/>
        <v>4.4169690662152601E-2</v>
      </c>
      <c r="AB41" s="5">
        <f t="shared" si="185"/>
        <v>4.7322989656218353E-2</v>
      </c>
      <c r="AC41" s="5">
        <f t="shared" si="186"/>
        <v>1.9804533488066704E-2</v>
      </c>
      <c r="AD41" s="5">
        <f t="shared" si="187"/>
        <v>1.2973693361172239E-3</v>
      </c>
      <c r="AE41" s="5">
        <f t="shared" si="188"/>
        <v>5.6759908455128547E-3</v>
      </c>
      <c r="AF41" s="5">
        <f t="shared" si="189"/>
        <v>1.2416229974559372E-2</v>
      </c>
      <c r="AG41" s="5">
        <f t="shared" si="190"/>
        <v>1.8107002046232418E-2</v>
      </c>
      <c r="AH41" s="5">
        <f t="shared" si="191"/>
        <v>2.2545746118096763E-2</v>
      </c>
      <c r="AI41" s="5">
        <f t="shared" si="192"/>
        <v>4.8310599161729403E-2</v>
      </c>
      <c r="AJ41" s="5">
        <f t="shared" si="193"/>
        <v>5.1759519936488821E-2</v>
      </c>
      <c r="AK41" s="5">
        <f t="shared" si="194"/>
        <v>3.6969774066723742E-2</v>
      </c>
      <c r="AL41" s="5">
        <f t="shared" si="195"/>
        <v>7.4264365852074023E-3</v>
      </c>
      <c r="AM41" s="5">
        <f t="shared" si="196"/>
        <v>5.5599570432108799E-4</v>
      </c>
      <c r="AN41" s="5">
        <f t="shared" si="197"/>
        <v>2.4324812064047598E-3</v>
      </c>
      <c r="AO41" s="5">
        <f t="shared" si="198"/>
        <v>5.3210526390104129E-3</v>
      </c>
      <c r="AP41" s="5">
        <f t="shared" si="199"/>
        <v>7.7598684318901856E-3</v>
      </c>
      <c r="AQ41" s="5">
        <f t="shared" si="200"/>
        <v>8.4873560973798903E-3</v>
      </c>
      <c r="AR41" s="5">
        <f t="shared" si="201"/>
        <v>1.9727527853334662E-2</v>
      </c>
      <c r="AS41" s="5">
        <f t="shared" si="202"/>
        <v>4.2271774266513219E-2</v>
      </c>
      <c r="AT41" s="5">
        <f t="shared" si="203"/>
        <v>4.5289579944427713E-2</v>
      </c>
      <c r="AU41" s="5">
        <f t="shared" si="204"/>
        <v>3.2348552308383266E-2</v>
      </c>
      <c r="AV41" s="5">
        <f t="shared" si="205"/>
        <v>1.7328966802058362E-2</v>
      </c>
      <c r="AW41" s="5">
        <f t="shared" si="206"/>
        <v>1.933899250452308E-3</v>
      </c>
      <c r="AX41" s="5">
        <f t="shared" si="207"/>
        <v>1.985628498490855E-4</v>
      </c>
      <c r="AY41" s="5">
        <f t="shared" si="208"/>
        <v>8.6871246808974904E-4</v>
      </c>
      <c r="AZ41" s="5">
        <f t="shared" si="209"/>
        <v>1.9003085239463265E-3</v>
      </c>
      <c r="BA41" s="5">
        <f t="shared" si="210"/>
        <v>2.7712832640883925E-3</v>
      </c>
      <c r="BB41" s="5">
        <f t="shared" si="211"/>
        <v>3.0310910700966794E-3</v>
      </c>
      <c r="BC41" s="5">
        <f t="shared" si="212"/>
        <v>2.6522046863345938E-3</v>
      </c>
      <c r="BD41" s="5">
        <f t="shared" si="213"/>
        <v>1.4384655726389858E-2</v>
      </c>
      <c r="BE41" s="5">
        <f t="shared" si="214"/>
        <v>3.0823168735999221E-2</v>
      </c>
      <c r="BF41" s="5">
        <f t="shared" si="215"/>
        <v>3.3023652042811873E-2</v>
      </c>
      <c r="BG41" s="5">
        <f t="shared" si="216"/>
        <v>2.358748605819613E-2</v>
      </c>
      <c r="BH41" s="5">
        <f t="shared" si="217"/>
        <v>1.2635704959834224E-2</v>
      </c>
      <c r="BI41" s="5">
        <f t="shared" si="218"/>
        <v>5.4151100100470638E-3</v>
      </c>
      <c r="BJ41" s="8">
        <f t="shared" si="219"/>
        <v>0.13106046732096707</v>
      </c>
      <c r="BK41" s="8">
        <f t="shared" si="220"/>
        <v>0.10967345739495062</v>
      </c>
      <c r="BL41" s="8">
        <f t="shared" si="221"/>
        <v>0.57879871263992189</v>
      </c>
      <c r="BM41" s="8">
        <f t="shared" si="222"/>
        <v>0.79873639888802372</v>
      </c>
      <c r="BN41" s="8">
        <f t="shared" si="223"/>
        <v>4.2474678843866853E-2</v>
      </c>
    </row>
    <row r="42" spans="1:66" x14ac:dyDescent="0.25">
      <c r="A42" t="s">
        <v>369</v>
      </c>
      <c r="B42" t="s">
        <v>342</v>
      </c>
      <c r="C42" t="s">
        <v>343</v>
      </c>
      <c r="D42" t="s">
        <v>68</v>
      </c>
      <c r="E42">
        <f>VLOOKUP(A42,home!$A$2:$E$405,3,FALSE)</f>
        <v>1.8667</v>
      </c>
      <c r="F42">
        <f>VLOOKUP(B42,home!$B$2:$E$405,3,FALSE)</f>
        <v>0.53569999999999995</v>
      </c>
      <c r="G42">
        <f>VLOOKUP(C42,away!$B$2:$E$405,4,FALSE)</f>
        <v>0.80359999999999998</v>
      </c>
      <c r="H42">
        <f>VLOOKUP(A42,away!$A$2:$E$405,3,FALSE)</f>
        <v>1.6</v>
      </c>
      <c r="I42">
        <f>VLOOKUP(C42,away!$B$2:$E$405,3,FALSE)</f>
        <v>0.9375</v>
      </c>
      <c r="J42">
        <f>VLOOKUP(B42,home!$B$2:$E$405,4,FALSE)</f>
        <v>1.25</v>
      </c>
      <c r="K42" s="3">
        <f t="shared" si="168"/>
        <v>0.80359292028399987</v>
      </c>
      <c r="L42" s="3">
        <f t="shared" si="169"/>
        <v>1.875</v>
      </c>
      <c r="M42" s="5">
        <f t="shared" si="170"/>
        <v>6.8659695882778995E-2</v>
      </c>
      <c r="N42" s="5">
        <f t="shared" si="171"/>
        <v>5.5174445520253697E-2</v>
      </c>
      <c r="O42" s="5">
        <f t="shared" si="172"/>
        <v>0.12873692978021059</v>
      </c>
      <c r="P42" s="5">
        <f t="shared" si="173"/>
        <v>0.10345208535047566</v>
      </c>
      <c r="Q42" s="5">
        <f t="shared" si="174"/>
        <v>2.2168896900335557E-2</v>
      </c>
      <c r="R42" s="5">
        <f t="shared" si="175"/>
        <v>0.12069087166894746</v>
      </c>
      <c r="S42" s="5">
        <f t="shared" si="176"/>
        <v>3.89687640826211E-2</v>
      </c>
      <c r="T42" s="5">
        <f t="shared" si="177"/>
        <v>4.1566681688129166E-2</v>
      </c>
      <c r="U42" s="5">
        <f t="shared" si="178"/>
        <v>9.698633001607096E-2</v>
      </c>
      <c r="V42" s="5">
        <f t="shared" si="179"/>
        <v>6.5239631102107778E-3</v>
      </c>
      <c r="W42" s="5">
        <f t="shared" si="180"/>
        <v>5.9382561998718546E-3</v>
      </c>
      <c r="X42" s="5">
        <f t="shared" si="181"/>
        <v>1.1134230374759725E-2</v>
      </c>
      <c r="Y42" s="5">
        <f t="shared" si="182"/>
        <v>1.0438340976337246E-2</v>
      </c>
      <c r="Z42" s="5">
        <f t="shared" si="183"/>
        <v>7.5431794793092144E-2</v>
      </c>
      <c r="AA42" s="5">
        <f t="shared" si="184"/>
        <v>6.0616456260044339E-2</v>
      </c>
      <c r="AB42" s="5">
        <f t="shared" si="185"/>
        <v>2.4355477551638183E-2</v>
      </c>
      <c r="AC42" s="5">
        <f t="shared" si="186"/>
        <v>6.1436842588586315E-4</v>
      </c>
      <c r="AD42" s="5">
        <f t="shared" si="187"/>
        <v>1.1929851602623975E-3</v>
      </c>
      <c r="AE42" s="5">
        <f t="shared" si="188"/>
        <v>2.2368471754919952E-3</v>
      </c>
      <c r="AF42" s="5">
        <f t="shared" si="189"/>
        <v>2.0970442270237459E-3</v>
      </c>
      <c r="AG42" s="5">
        <f t="shared" si="190"/>
        <v>1.310652641889841E-3</v>
      </c>
      <c r="AH42" s="5">
        <f t="shared" si="191"/>
        <v>3.535865380926196E-2</v>
      </c>
      <c r="AI42" s="5">
        <f t="shared" si="192"/>
        <v>2.8413963871895796E-2</v>
      </c>
      <c r="AJ42" s="5">
        <f t="shared" si="193"/>
        <v>1.1416630102330403E-2</v>
      </c>
      <c r="AK42" s="5">
        <f t="shared" si="194"/>
        <v>3.0581077079113029E-3</v>
      </c>
      <c r="AL42" s="5">
        <f t="shared" si="195"/>
        <v>3.7027658811592882E-5</v>
      </c>
      <c r="AM42" s="5">
        <f t="shared" si="196"/>
        <v>1.9173488575814719E-4</v>
      </c>
      <c r="AN42" s="5">
        <f t="shared" si="197"/>
        <v>3.5950291079652591E-4</v>
      </c>
      <c r="AO42" s="5">
        <f t="shared" si="198"/>
        <v>3.3703397887174314E-4</v>
      </c>
      <c r="AP42" s="5">
        <f t="shared" si="199"/>
        <v>2.1064623679483942E-4</v>
      </c>
      <c r="AQ42" s="5">
        <f t="shared" si="200"/>
        <v>9.8740423497581018E-5</v>
      </c>
      <c r="AR42" s="5">
        <f t="shared" si="201"/>
        <v>1.3259495178473236E-2</v>
      </c>
      <c r="AS42" s="5">
        <f t="shared" si="202"/>
        <v>1.0655236451960924E-2</v>
      </c>
      <c r="AT42" s="5">
        <f t="shared" si="203"/>
        <v>4.281236288373901E-3</v>
      </c>
      <c r="AU42" s="5">
        <f t="shared" si="204"/>
        <v>1.1467903904667388E-3</v>
      </c>
      <c r="AV42" s="5">
        <f t="shared" si="205"/>
        <v>2.3038815970719871E-4</v>
      </c>
      <c r="AW42" s="5">
        <f t="shared" si="206"/>
        <v>1.5497481497753905E-6</v>
      </c>
      <c r="AX42" s="5">
        <f t="shared" si="207"/>
        <v>2.567946612778476E-5</v>
      </c>
      <c r="AY42" s="5">
        <f t="shared" si="208"/>
        <v>4.8148998989596416E-5</v>
      </c>
      <c r="AZ42" s="5">
        <f t="shared" si="209"/>
        <v>4.5139686552746656E-5</v>
      </c>
      <c r="BA42" s="5">
        <f t="shared" si="210"/>
        <v>2.8212304095466653E-5</v>
      </c>
      <c r="BB42" s="5">
        <f t="shared" si="211"/>
        <v>1.3224517544749999E-5</v>
      </c>
      <c r="BC42" s="5">
        <f t="shared" si="212"/>
        <v>4.9591940792812498E-6</v>
      </c>
      <c r="BD42" s="5">
        <f t="shared" si="213"/>
        <v>4.143592243272886E-3</v>
      </c>
      <c r="BE42" s="5">
        <f t="shared" si="214"/>
        <v>3.3297613912377888E-3</v>
      </c>
      <c r="BF42" s="5">
        <f t="shared" si="215"/>
        <v>1.3378863401168443E-3</v>
      </c>
      <c r="BG42" s="5">
        <f t="shared" si="216"/>
        <v>3.5837199702085586E-4</v>
      </c>
      <c r="BH42" s="5">
        <f t="shared" si="217"/>
        <v>7.1996299908499598E-5</v>
      </c>
      <c r="BI42" s="5">
        <f t="shared" si="218"/>
        <v>1.1571143378622776E-5</v>
      </c>
      <c r="BJ42" s="8">
        <f t="shared" si="219"/>
        <v>0.15462140346746375</v>
      </c>
      <c r="BK42" s="8">
        <f t="shared" si="220"/>
        <v>0.21830405350977355</v>
      </c>
      <c r="BL42" s="8">
        <f t="shared" si="221"/>
        <v>0.5484597466522283</v>
      </c>
      <c r="BM42" s="8">
        <f t="shared" si="222"/>
        <v>0.49788747406871608</v>
      </c>
      <c r="BN42" s="8">
        <f t="shared" si="223"/>
        <v>0.49888292510300203</v>
      </c>
    </row>
    <row r="43" spans="1:66" x14ac:dyDescent="0.25">
      <c r="A43" t="s">
        <v>302</v>
      </c>
      <c r="B43" t="s">
        <v>303</v>
      </c>
      <c r="C43" t="s">
        <v>308</v>
      </c>
      <c r="D43" t="s">
        <v>68</v>
      </c>
      <c r="E43">
        <f>VLOOKUP(A43,home!$A$2:$E$405,3,FALSE)</f>
        <v>1.5840000000000001</v>
      </c>
      <c r="F43">
        <f>VLOOKUP(B43,home!$B$2:$E$405,3,FALSE)</f>
        <v>0.72150000000000003</v>
      </c>
      <c r="G43">
        <f>VLOOKUP(C43,away!$B$2:$E$405,4,FALSE)</f>
        <v>0.77159999999999995</v>
      </c>
      <c r="H43">
        <f>VLOOKUP(A43,away!$A$2:$E$405,3,FALSE)</f>
        <v>1.0840000000000001</v>
      </c>
      <c r="I43">
        <f>VLOOKUP(C43,away!$B$2:$E$405,3,FALSE)</f>
        <v>0.61499999999999999</v>
      </c>
      <c r="J43">
        <f>VLOOKUP(B43,home!$B$2:$E$405,4,FALSE)</f>
        <v>0.92249999999999999</v>
      </c>
      <c r="K43" s="3">
        <f t="shared" si="168"/>
        <v>0.88182768960000002</v>
      </c>
      <c r="L43" s="3">
        <f t="shared" si="169"/>
        <v>0.61499385000000006</v>
      </c>
      <c r="M43" s="5">
        <f t="shared" si="170"/>
        <v>0.22384049882015375</v>
      </c>
      <c r="N43" s="5">
        <f t="shared" si="171"/>
        <v>0.19738874991348773</v>
      </c>
      <c r="O43" s="5">
        <f t="shared" si="172"/>
        <v>0.13766053015532681</v>
      </c>
      <c r="P43" s="5">
        <f t="shared" si="173"/>
        <v>0.12139286725598299</v>
      </c>
      <c r="Q43" s="5">
        <f t="shared" si="174"/>
        <v>8.7031432644621529E-2</v>
      </c>
      <c r="R43" s="5">
        <f t="shared" si="175"/>
        <v>4.2330189716632778E-2</v>
      </c>
      <c r="S43" s="5">
        <f t="shared" si="176"/>
        <v>1.6458402633015744E-2</v>
      </c>
      <c r="T43" s="5">
        <f t="shared" si="177"/>
        <v>5.3523795833131479E-2</v>
      </c>
      <c r="U43" s="5">
        <f t="shared" si="178"/>
        <v>3.732793339814796E-2</v>
      </c>
      <c r="V43" s="5">
        <f t="shared" si="179"/>
        <v>9.9174421896452178E-4</v>
      </c>
      <c r="W43" s="5">
        <f t="shared" si="180"/>
        <v>2.5582242390528209E-2</v>
      </c>
      <c r="X43" s="5">
        <f t="shared" si="181"/>
        <v>1.5732921739384145E-2</v>
      </c>
      <c r="Y43" s="5">
        <f t="shared" si="182"/>
        <v>4.8378250561262768E-3</v>
      </c>
      <c r="Z43" s="5">
        <f t="shared" si="183"/>
        <v>8.6776021150208014E-3</v>
      </c>
      <c r="AA43" s="5">
        <f t="shared" si="184"/>
        <v>7.6521498243568662E-3</v>
      </c>
      <c r="AB43" s="5">
        <f t="shared" si="185"/>
        <v>3.3739388000428305E-3</v>
      </c>
      <c r="AC43" s="5">
        <f t="shared" si="186"/>
        <v>3.3615083887639527E-5</v>
      </c>
      <c r="AD43" s="5">
        <f t="shared" si="187"/>
        <v>5.6397824255066675E-3</v>
      </c>
      <c r="AE43" s="5">
        <f t="shared" si="188"/>
        <v>3.4684315070246836E-3</v>
      </c>
      <c r="AF43" s="5">
        <f t="shared" si="189"/>
        <v>1.0665320229832063E-3</v>
      </c>
      <c r="AG43" s="5">
        <f t="shared" si="190"/>
        <v>2.186368783209102E-4</v>
      </c>
      <c r="AH43" s="5">
        <f t="shared" si="191"/>
        <v>1.3341679833711964E-3</v>
      </c>
      <c r="AI43" s="5">
        <f t="shared" si="192"/>
        <v>1.1765062703145133E-3</v>
      </c>
      <c r="AJ43" s="5">
        <f t="shared" si="193"/>
        <v>5.1873790307568012E-4</v>
      </c>
      <c r="AK43" s="5">
        <f t="shared" si="194"/>
        <v>1.5247914885905856E-4</v>
      </c>
      <c r="AL43" s="5">
        <f t="shared" si="195"/>
        <v>7.2920341719745243E-7</v>
      </c>
      <c r="AM43" s="5">
        <f t="shared" si="196"/>
        <v>9.9466326122624616E-4</v>
      </c>
      <c r="AN43" s="5">
        <f t="shared" si="197"/>
        <v>6.1171178847508484E-4</v>
      </c>
      <c r="AO43" s="5">
        <f t="shared" si="198"/>
        <v>1.8809949394233905E-4</v>
      </c>
      <c r="AP43" s="5">
        <f t="shared" si="199"/>
        <v>3.8560010654216926E-5</v>
      </c>
      <c r="AQ43" s="5">
        <f t="shared" si="200"/>
        <v>5.9285423520694715E-6</v>
      </c>
      <c r="AR43" s="5">
        <f t="shared" si="201"/>
        <v>1.641010209280377E-4</v>
      </c>
      <c r="AS43" s="5">
        <f t="shared" si="202"/>
        <v>1.4470882414597275E-4</v>
      </c>
      <c r="AT43" s="5">
        <f t="shared" si="203"/>
        <v>6.3804124030687916E-5</v>
      </c>
      <c r="AU43" s="5">
        <f t="shared" si="204"/>
        <v>1.8754747760311119E-5</v>
      </c>
      <c r="AV43" s="5">
        <f t="shared" si="205"/>
        <v>4.1346139716264827E-6</v>
      </c>
      <c r="AW43" s="5">
        <f t="shared" si="206"/>
        <v>1.0985016127932621E-8</v>
      </c>
      <c r="AX43" s="5">
        <f t="shared" si="207"/>
        <v>1.4618693426285688E-4</v>
      </c>
      <c r="AY43" s="5">
        <f t="shared" si="208"/>
        <v>8.9904065522011277E-5</v>
      </c>
      <c r="AZ43" s="5">
        <f t="shared" si="209"/>
        <v>2.7645223693016991E-5</v>
      </c>
      <c r="BA43" s="5">
        <f t="shared" si="210"/>
        <v>5.6672141843599123E-6</v>
      </c>
      <c r="BB43" s="5">
        <f t="shared" si="211"/>
        <v>8.7132546750352813E-7</v>
      </c>
      <c r="BC43" s="5">
        <f t="shared" si="212"/>
        <v>1.0717196077260901E-7</v>
      </c>
      <c r="BD43" s="5">
        <f t="shared" si="213"/>
        <v>1.6820186441577398E-5</v>
      </c>
      <c r="BE43" s="5">
        <f t="shared" si="214"/>
        <v>1.4832506148417442E-5</v>
      </c>
      <c r="BF43" s="5">
        <f t="shared" si="215"/>
        <v>6.5398573139183738E-6</v>
      </c>
      <c r="BG43" s="5">
        <f t="shared" si="216"/>
        <v>1.9223424218154338E-6</v>
      </c>
      <c r="BH43" s="5">
        <f t="shared" si="217"/>
        <v>4.2379369411239314E-7</v>
      </c>
      <c r="BI43" s="5">
        <f t="shared" si="218"/>
        <v>7.4742602829236185E-8</v>
      </c>
      <c r="BJ43" s="8">
        <f t="shared" si="219"/>
        <v>0.39659969544285534</v>
      </c>
      <c r="BK43" s="8">
        <f t="shared" si="220"/>
        <v>0.36280776128094389</v>
      </c>
      <c r="BL43" s="8">
        <f t="shared" si="221"/>
        <v>0.23196274995958699</v>
      </c>
      <c r="BM43" s="8">
        <f t="shared" si="222"/>
        <v>0.1903136472116955</v>
      </c>
      <c r="BN43" s="8">
        <f t="shared" si="223"/>
        <v>0.80964426850620563</v>
      </c>
    </row>
    <row r="44" spans="1:66" x14ac:dyDescent="0.25">
      <c r="A44" t="s">
        <v>350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350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350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350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350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362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362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351</v>
      </c>
      <c r="B51" t="s">
        <v>112</v>
      </c>
      <c r="C51" t="s">
        <v>114</v>
      </c>
      <c r="D51" t="s">
        <v>69</v>
      </c>
      <c r="E51">
        <f>VLOOKUP(A51,home!$A$2:$E$405,3,FALSE)</f>
        <v>1.1721999999999999</v>
      </c>
      <c r="F51">
        <f>VLOOKUP(B51,home!$B$2:$E$405,3,FALSE)</f>
        <v>1.7061999999999999</v>
      </c>
      <c r="G51">
        <f>VLOOKUP(C51,away!$B$2:$E$405,4,FALSE)</f>
        <v>1.4624999999999999</v>
      </c>
      <c r="H51">
        <f>VLOOKUP(A51,away!$A$2:$E$405,3,FALSE)</f>
        <v>1.0596000000000001</v>
      </c>
      <c r="I51">
        <f>VLOOKUP(C51,away!$B$2:$E$405,3,FALSE)</f>
        <v>1.3482000000000001</v>
      </c>
      <c r="J51">
        <f>VLOOKUP(B51,home!$B$2:$E$405,4,FALSE)</f>
        <v>0.58979999999999999</v>
      </c>
      <c r="K51" s="3">
        <f t="shared" si="168"/>
        <v>2.9250111734999993</v>
      </c>
      <c r="L51" s="3">
        <f t="shared" si="169"/>
        <v>0.84256039425600004</v>
      </c>
      <c r="M51" s="5">
        <f t="shared" si="170"/>
        <v>2.3108111688330806E-2</v>
      </c>
      <c r="N51" s="5">
        <f t="shared" si="171"/>
        <v>6.7591484886853542E-2</v>
      </c>
      <c r="O51" s="5">
        <f t="shared" si="172"/>
        <v>1.9469979694631687E-2</v>
      </c>
      <c r="P51" s="5">
        <f t="shared" si="173"/>
        <v>5.6949908154615786E-2</v>
      </c>
      <c r="Q51" s="5">
        <f t="shared" si="174"/>
        <v>9.8852924263751502E-2</v>
      </c>
      <c r="R51" s="5">
        <f t="shared" si="175"/>
        <v>8.2023168838325933E-3</v>
      </c>
      <c r="S51" s="5">
        <f t="shared" si="176"/>
        <v>3.5088241767251151E-2</v>
      </c>
      <c r="T51" s="5">
        <f t="shared" si="177"/>
        <v>8.3289558841024972E-2</v>
      </c>
      <c r="U51" s="5">
        <f t="shared" si="178"/>
        <v>2.399186853379803E-2</v>
      </c>
      <c r="V51" s="5">
        <f t="shared" si="179"/>
        <v>9.6083246192384519E-3</v>
      </c>
      <c r="W51" s="5">
        <f t="shared" si="180"/>
        <v>9.6381969334874099E-2</v>
      </c>
      <c r="X51" s="5">
        <f t="shared" si="181"/>
        <v>8.1207630081961232E-2</v>
      </c>
      <c r="Y51" s="5">
        <f t="shared" si="182"/>
        <v>3.4211166409226321E-2</v>
      </c>
      <c r="Z51" s="5">
        <f t="shared" si="183"/>
        <v>2.3036491158182119E-3</v>
      </c>
      <c r="AA51" s="5">
        <f t="shared" si="184"/>
        <v>6.7381994035916638E-3</v>
      </c>
      <c r="AB51" s="5">
        <f t="shared" si="185"/>
        <v>9.8546542723883263E-3</v>
      </c>
      <c r="AC51" s="5">
        <f t="shared" si="186"/>
        <v>1.4799813912902029E-3</v>
      </c>
      <c r="AD51" s="5">
        <f t="shared" si="187"/>
        <v>7.0479584307110266E-2</v>
      </c>
      <c r="AE51" s="5">
        <f t="shared" si="188"/>
        <v>5.9383306340797817E-2</v>
      </c>
      <c r="AF51" s="5">
        <f t="shared" si="189"/>
        <v>2.5017011001363717E-2</v>
      </c>
      <c r="AG51" s="5">
        <f t="shared" si="190"/>
        <v>7.0261142174719007E-3</v>
      </c>
      <c r="AH51" s="5">
        <f t="shared" si="191"/>
        <v>4.8524087681281963E-4</v>
      </c>
      <c r="AI51" s="5">
        <f t="shared" si="192"/>
        <v>1.419334986516434E-3</v>
      </c>
      <c r="AJ51" s="5">
        <f t="shared" si="193"/>
        <v>2.075785347250021E-3</v>
      </c>
      <c r="AK51" s="5">
        <f t="shared" si="194"/>
        <v>2.0238984448312956E-3</v>
      </c>
      <c r="AL51" s="5">
        <f t="shared" si="195"/>
        <v>1.4589648075325848E-4</v>
      </c>
      <c r="AM51" s="5">
        <f t="shared" si="196"/>
        <v>4.1230714320386538E-2</v>
      </c>
      <c r="AN51" s="5">
        <f t="shared" si="197"/>
        <v>3.4739366913241393E-2</v>
      </c>
      <c r="AO51" s="5">
        <f t="shared" si="198"/>
        <v>1.4635007341312253E-2</v>
      </c>
      <c r="AP51" s="5">
        <f t="shared" si="199"/>
        <v>4.1102925184785021E-3</v>
      </c>
      <c r="AQ51" s="5">
        <f t="shared" si="200"/>
        <v>8.6579242121918355E-4</v>
      </c>
      <c r="AR51" s="5">
        <f t="shared" si="201"/>
        <v>8.176894889530732E-5</v>
      </c>
      <c r="AS51" s="5">
        <f t="shared" si="202"/>
        <v>2.3917508916412433E-4</v>
      </c>
      <c r="AT51" s="5">
        <f t="shared" si="203"/>
        <v>3.4979490411396122E-4</v>
      </c>
      <c r="AU51" s="5">
        <f t="shared" si="204"/>
        <v>3.4105133432223248E-4</v>
      </c>
      <c r="AV51" s="5">
        <f t="shared" si="205"/>
        <v>2.4939474090740347E-4</v>
      </c>
      <c r="AW51" s="5">
        <f t="shared" si="206"/>
        <v>9.9878241062946424E-6</v>
      </c>
      <c r="AX51" s="5">
        <f t="shared" si="207"/>
        <v>2.0100050013086183E-2</v>
      </c>
      <c r="AY51" s="5">
        <f t="shared" si="208"/>
        <v>1.6935506063591215E-2</v>
      </c>
      <c r="AZ51" s="5">
        <f t="shared" si="209"/>
        <v>7.1345933329321452E-3</v>
      </c>
      <c r="BA51" s="5">
        <f t="shared" si="210"/>
        <v>2.0037752571505124E-3</v>
      </c>
      <c r="BB51" s="5">
        <f t="shared" si="211"/>
        <v>4.2207541766628844E-4</v>
      </c>
      <c r="BC51" s="5">
        <f t="shared" si="212"/>
        <v>7.1124806062934802E-5</v>
      </c>
      <c r="BD51" s="5">
        <f t="shared" si="213"/>
        <v>1.1482546303188137E-5</v>
      </c>
      <c r="BE51" s="5">
        <f t="shared" si="214"/>
        <v>3.358657623705641E-5</v>
      </c>
      <c r="BF51" s="5">
        <f t="shared" si="215"/>
        <v>4.9120555386499794E-5</v>
      </c>
      <c r="BG51" s="5">
        <f t="shared" si="216"/>
        <v>4.7892724451345818E-5</v>
      </c>
      <c r="BH51" s="5">
        <f t="shared" si="217"/>
        <v>3.5021688537385794E-5</v>
      </c>
      <c r="BI51" s="5">
        <f t="shared" si="218"/>
        <v>2.0487766057338053E-5</v>
      </c>
      <c r="BJ51" s="8">
        <f t="shared" si="219"/>
        <v>0.76568904808956251</v>
      </c>
      <c r="BK51" s="8">
        <f t="shared" si="220"/>
        <v>0.14331597016507086</v>
      </c>
      <c r="BL51" s="8">
        <f t="shared" si="221"/>
        <v>7.5720055318028709E-2</v>
      </c>
      <c r="BM51" s="8">
        <f t="shared" si="222"/>
        <v>0.69592847887697973</v>
      </c>
      <c r="BN51" s="8">
        <f t="shared" si="223"/>
        <v>0.27417472557201589</v>
      </c>
    </row>
    <row r="52" spans="1:66" x14ac:dyDescent="0.25">
      <c r="A52" t="s">
        <v>351</v>
      </c>
      <c r="B52" t="s">
        <v>120</v>
      </c>
      <c r="C52" t="s">
        <v>128</v>
      </c>
      <c r="D52" t="s">
        <v>69</v>
      </c>
      <c r="E52">
        <f>VLOOKUP(A52,home!$A$2:$E$405,3,FALSE)</f>
        <v>1.1721999999999999</v>
      </c>
      <c r="F52">
        <f>VLOOKUP(B52,home!$B$2:$E$405,3,FALSE)</f>
        <v>1.4928999999999999</v>
      </c>
      <c r="G52">
        <f>VLOOKUP(C52,away!$B$2:$E$405,4,FALSE)</f>
        <v>1.327</v>
      </c>
      <c r="H52">
        <f>VLOOKUP(A52,away!$A$2:$E$405,3,FALSE)</f>
        <v>1.0596000000000001</v>
      </c>
      <c r="I52">
        <f>VLOOKUP(C52,away!$B$2:$E$405,3,FALSE)</f>
        <v>0.73399999999999999</v>
      </c>
      <c r="J52">
        <f>VLOOKUP(B52,home!$B$2:$E$405,4,FALSE)</f>
        <v>1.2977000000000001</v>
      </c>
      <c r="K52" s="3">
        <f t="shared" si="168"/>
        <v>2.3222199832599997</v>
      </c>
      <c r="L52" s="3">
        <f t="shared" si="169"/>
        <v>1.0092815032800002</v>
      </c>
      <c r="M52" s="5">
        <f t="shared" si="170"/>
        <v>3.5739402529080026E-2</v>
      </c>
      <c r="N52" s="5">
        <f t="shared" si="171"/>
        <v>8.2994754742802601E-2</v>
      </c>
      <c r="O52" s="5">
        <f t="shared" si="172"/>
        <v>3.6071117910878928E-2</v>
      </c>
      <c r="P52" s="5">
        <f t="shared" si="173"/>
        <v>8.376507083117074E-2</v>
      </c>
      <c r="Q52" s="5">
        <f t="shared" si="174"/>
        <v>9.6366038984749422E-2</v>
      </c>
      <c r="R52" s="5">
        <f t="shared" si="175"/>
        <v>1.8202956055041013E-2</v>
      </c>
      <c r="S52" s="5">
        <f t="shared" si="176"/>
        <v>4.9081591988295523E-2</v>
      </c>
      <c r="T52" s="5">
        <f t="shared" si="177"/>
        <v>9.7260460691667008E-2</v>
      </c>
      <c r="U52" s="5">
        <f t="shared" si="178"/>
        <v>4.227126830541985E-2</v>
      </c>
      <c r="V52" s="5">
        <f t="shared" si="179"/>
        <v>1.2781793695692788E-2</v>
      </c>
      <c r="W52" s="5">
        <f t="shared" si="180"/>
        <v>7.4594380479332437E-2</v>
      </c>
      <c r="X52" s="5">
        <f t="shared" si="181"/>
        <v>7.5286728466420941E-2</v>
      </c>
      <c r="Y52" s="5">
        <f t="shared" si="182"/>
        <v>3.7992751241811257E-2</v>
      </c>
      <c r="Z52" s="5">
        <f t="shared" si="183"/>
        <v>6.1239689504571917E-3</v>
      </c>
      <c r="AA52" s="5">
        <f t="shared" si="184"/>
        <v>1.4221203073615457E-2</v>
      </c>
      <c r="AB52" s="5">
        <f t="shared" si="185"/>
        <v>1.6512380981774172E-2</v>
      </c>
      <c r="AC52" s="5">
        <f t="shared" si="186"/>
        <v>1.8723519744733236E-3</v>
      </c>
      <c r="AD52" s="5">
        <f t="shared" si="187"/>
        <v>4.3306140247001371E-2</v>
      </c>
      <c r="AE52" s="5">
        <f t="shared" si="188"/>
        <v>4.3708086329748062E-2</v>
      </c>
      <c r="AF52" s="5">
        <f t="shared" si="189"/>
        <v>2.2056881538190076E-2</v>
      </c>
      <c r="AG52" s="5">
        <f t="shared" si="190"/>
        <v>7.4205341855111207E-3</v>
      </c>
      <c r="AH52" s="5">
        <f t="shared" si="191"/>
        <v>1.5452021470893696E-3</v>
      </c>
      <c r="AI52" s="5">
        <f t="shared" si="192"/>
        <v>3.5882993041471915E-3</v>
      </c>
      <c r="AJ52" s="5">
        <f t="shared" si="193"/>
        <v>4.1664101750042799E-3</v>
      </c>
      <c r="AK52" s="5">
        <f t="shared" si="194"/>
        <v>3.2251069889509109E-3</v>
      </c>
      <c r="AL52" s="5">
        <f t="shared" si="195"/>
        <v>1.7553477077298816E-4</v>
      </c>
      <c r="AM52" s="5">
        <f t="shared" si="196"/>
        <v>2.0113276855889338E-2</v>
      </c>
      <c r="AN52" s="5">
        <f t="shared" si="197"/>
        <v>2.0299958300998826E-2</v>
      </c>
      <c r="AO52" s="5">
        <f t="shared" si="198"/>
        <v>1.0244186215276709E-2</v>
      </c>
      <c r="AP52" s="5">
        <f t="shared" si="199"/>
        <v>3.4464225544115776E-3</v>
      </c>
      <c r="AQ52" s="5">
        <f t="shared" si="200"/>
        <v>8.6960263416365358E-4</v>
      </c>
      <c r="AR52" s="5">
        <f t="shared" si="201"/>
        <v>3.1190878917716872E-4</v>
      </c>
      <c r="AS52" s="5">
        <f t="shared" si="202"/>
        <v>7.2432082318165162E-4</v>
      </c>
      <c r="AT52" s="5">
        <f t="shared" si="203"/>
        <v>8.4101614494188216E-4</v>
      </c>
      <c r="AU52" s="5">
        <f t="shared" si="204"/>
        <v>6.5100816600944242E-4</v>
      </c>
      <c r="AV52" s="5">
        <f t="shared" si="205"/>
        <v>3.779460430931427E-4</v>
      </c>
      <c r="AW52" s="5">
        <f t="shared" si="206"/>
        <v>1.1428160413868093E-5</v>
      </c>
      <c r="AX52" s="5">
        <f t="shared" si="207"/>
        <v>7.7845755739311788E-3</v>
      </c>
      <c r="AY52" s="5">
        <f t="shared" si="208"/>
        <v>7.8568281376540303E-3</v>
      </c>
      <c r="AZ52" s="5">
        <f t="shared" si="209"/>
        <v>3.9648756568920317E-3</v>
      </c>
      <c r="BA52" s="5">
        <f t="shared" si="210"/>
        <v>1.3338918877687561E-3</v>
      </c>
      <c r="BB52" s="5">
        <f t="shared" si="211"/>
        <v>3.3656810242506185E-4</v>
      </c>
      <c r="BC52" s="5">
        <f t="shared" si="212"/>
        <v>6.793839207433273E-5</v>
      </c>
      <c r="BD52" s="5">
        <f t="shared" si="213"/>
        <v>5.2467295271162905E-5</v>
      </c>
      <c r="BE52" s="5">
        <f t="shared" si="214"/>
        <v>1.2184060154629738E-4</v>
      </c>
      <c r="BF52" s="5">
        <f t="shared" si="215"/>
        <v>1.414703398416155E-4</v>
      </c>
      <c r="BG52" s="5">
        <f t="shared" si="216"/>
        <v>1.0950841673959429E-4</v>
      </c>
      <c r="BH52" s="5">
        <f t="shared" si="217"/>
        <v>6.3575658421962446E-5</v>
      </c>
      <c r="BI52" s="5">
        <f t="shared" si="218"/>
        <v>2.9527332887278612E-5</v>
      </c>
      <c r="BJ52" s="8">
        <f t="shared" si="219"/>
        <v>0.65730488121871999</v>
      </c>
      <c r="BK52" s="8">
        <f t="shared" si="220"/>
        <v>0.19127257392713945</v>
      </c>
      <c r="BL52" s="8">
        <f t="shared" si="221"/>
        <v>0.14322853455303236</v>
      </c>
      <c r="BM52" s="8">
        <f t="shared" si="222"/>
        <v>0.63694521761838629</v>
      </c>
      <c r="BN52" s="8">
        <f t="shared" si="223"/>
        <v>0.35313934105372274</v>
      </c>
    </row>
    <row r="53" spans="1:66" x14ac:dyDescent="0.25">
      <c r="A53" t="s">
        <v>351</v>
      </c>
      <c r="B53" t="s">
        <v>122</v>
      </c>
      <c r="C53" t="s">
        <v>115</v>
      </c>
      <c r="D53" t="s">
        <v>69</v>
      </c>
      <c r="E53">
        <f>VLOOKUP(A53,home!$A$2:$E$405,3,FALSE)</f>
        <v>1.1721999999999999</v>
      </c>
      <c r="F53">
        <f>VLOOKUP(B53,home!$B$2:$E$405,3,FALSE)</f>
        <v>1.9499</v>
      </c>
      <c r="G53">
        <f>VLOOKUP(C53,away!$B$2:$E$405,4,FALSE)</f>
        <v>0.85309999999999997</v>
      </c>
      <c r="H53">
        <f>VLOOKUP(A53,away!$A$2:$E$405,3,FALSE)</f>
        <v>1.0596000000000001</v>
      </c>
      <c r="I53">
        <f>VLOOKUP(C53,away!$B$2:$E$405,3,FALSE)</f>
        <v>1.4681</v>
      </c>
      <c r="J53">
        <f>VLOOKUP(B53,home!$B$2:$E$405,4,FALSE)</f>
        <v>0.5393</v>
      </c>
      <c r="K53" s="3">
        <f t="shared" si="168"/>
        <v>1.9499074486179997</v>
      </c>
      <c r="L53" s="3">
        <f t="shared" si="169"/>
        <v>0.83893441126800006</v>
      </c>
      <c r="M53" s="5">
        <f t="shared" si="170"/>
        <v>6.1492389494376902E-2</v>
      </c>
      <c r="N53" s="5">
        <f t="shared" si="171"/>
        <v>0.11990446830840473</v>
      </c>
      <c r="O53" s="5">
        <f t="shared" si="172"/>
        <v>5.158808157792763E-2</v>
      </c>
      <c r="P53" s="5">
        <f t="shared" si="173"/>
        <v>0.10059198452871408</v>
      </c>
      <c r="Q53" s="5">
        <f t="shared" si="174"/>
        <v>0.11690130793856968</v>
      </c>
      <c r="R53" s="5">
        <f t="shared" si="175"/>
        <v>2.163950842351214E-2</v>
      </c>
      <c r="S53" s="5">
        <f t="shared" si="176"/>
        <v>4.1138210088381574E-2</v>
      </c>
      <c r="T53" s="5">
        <f t="shared" si="177"/>
        <v>9.8072529951903117E-2</v>
      </c>
      <c r="U53" s="5">
        <f t="shared" si="178"/>
        <v>4.2195038659438265E-2</v>
      </c>
      <c r="V53" s="5">
        <f t="shared" si="179"/>
        <v>7.4773014402012249E-3</v>
      </c>
      <c r="W53" s="5">
        <f t="shared" si="180"/>
        <v>7.5982243700867869E-2</v>
      </c>
      <c r="X53" s="5">
        <f t="shared" si="181"/>
        <v>6.3744118886009282E-2</v>
      </c>
      <c r="Y53" s="5">
        <f t="shared" si="182"/>
        <v>2.6738567424715802E-2</v>
      </c>
      <c r="Z53" s="5">
        <f t="shared" si="183"/>
        <v>6.0513760864693619E-3</v>
      </c>
      <c r="AA53" s="5">
        <f t="shared" si="184"/>
        <v>1.1799623305395447E-2</v>
      </c>
      <c r="AB53" s="5">
        <f t="shared" si="185"/>
        <v>1.1504086687038565E-2</v>
      </c>
      <c r="AC53" s="5">
        <f t="shared" si="186"/>
        <v>7.6448138234451099E-4</v>
      </c>
      <c r="AD53" s="5">
        <f t="shared" si="187"/>
        <v>3.703958573875759E-2</v>
      </c>
      <c r="AE53" s="5">
        <f t="shared" si="188"/>
        <v>3.1073783055355207E-2</v>
      </c>
      <c r="AF53" s="5">
        <f t="shared" si="189"/>
        <v>1.3034432946706991E-2</v>
      </c>
      <c r="AG53" s="5">
        <f t="shared" si="190"/>
        <v>3.6450114434526172E-3</v>
      </c>
      <c r="AH53" s="5">
        <f t="shared" si="191"/>
        <v>1.2691769086158569E-3</v>
      </c>
      <c r="AI53" s="5">
        <f t="shared" si="192"/>
        <v>2.4747775077240252E-3</v>
      </c>
      <c r="AJ53" s="5">
        <f t="shared" si="193"/>
        <v>2.4127935479916836E-3</v>
      </c>
      <c r="AK53" s="5">
        <f t="shared" si="194"/>
        <v>1.5682413704021458E-3</v>
      </c>
      <c r="AL53" s="5">
        <f t="shared" si="195"/>
        <v>5.0022905284772584E-5</v>
      </c>
      <c r="AM53" s="5">
        <f t="shared" si="196"/>
        <v>1.4444752825145686E-2</v>
      </c>
      <c r="AN53" s="5">
        <f t="shared" si="197"/>
        <v>1.2118200207275375E-2</v>
      </c>
      <c r="AO53" s="5">
        <f t="shared" si="198"/>
        <v>5.0831875782591622E-3</v>
      </c>
      <c r="AP53" s="5">
        <f t="shared" si="199"/>
        <v>1.4214869927772203E-3</v>
      </c>
      <c r="AQ53" s="5">
        <f t="shared" si="200"/>
        <v>2.9813358835266922E-4</v>
      </c>
      <c r="AR53" s="5">
        <f t="shared" si="201"/>
        <v>2.1295123652491688E-4</v>
      </c>
      <c r="AS53" s="5">
        <f t="shared" si="202"/>
        <v>4.1523520229234885E-4</v>
      </c>
      <c r="AT53" s="5">
        <f t="shared" si="203"/>
        <v>4.0483510693912654E-4</v>
      </c>
      <c r="AU53" s="5">
        <f t="shared" si="204"/>
        <v>2.6313033016088923E-4</v>
      </c>
      <c r="AV53" s="5">
        <f t="shared" si="205"/>
        <v>1.2826994768450788E-4</v>
      </c>
      <c r="AW53" s="5">
        <f t="shared" si="206"/>
        <v>2.2730470098559093E-6</v>
      </c>
      <c r="AX53" s="5">
        <f t="shared" si="207"/>
        <v>4.6943218545329179E-3</v>
      </c>
      <c r="AY53" s="5">
        <f t="shared" si="208"/>
        <v>3.9382281413350793E-3</v>
      </c>
      <c r="AZ53" s="5">
        <f t="shared" si="209"/>
        <v>1.6519575535950076E-3</v>
      </c>
      <c r="BA53" s="5">
        <f t="shared" si="210"/>
        <v>4.6196134588831776E-4</v>
      </c>
      <c r="BB53" s="5">
        <f t="shared" si="211"/>
        <v>9.6888817435347179E-5</v>
      </c>
      <c r="BC53" s="5">
        <f t="shared" si="212"/>
        <v>1.625667260271515E-5</v>
      </c>
      <c r="BD53" s="5">
        <f t="shared" si="213"/>
        <v>2.9775353373803952E-5</v>
      </c>
      <c r="BE53" s="5">
        <f t="shared" si="214"/>
        <v>5.8059183328813408E-5</v>
      </c>
      <c r="BF53" s="5">
        <f t="shared" si="215"/>
        <v>5.6605017016765646E-5</v>
      </c>
      <c r="BG53" s="5">
        <f t="shared" si="216"/>
        <v>3.6791514770046665E-5</v>
      </c>
      <c r="BH53" s="5">
        <f t="shared" si="217"/>
        <v>1.793501217401329E-5</v>
      </c>
      <c r="BI53" s="5">
        <f t="shared" si="218"/>
        <v>6.9943227658325999E-6</v>
      </c>
      <c r="BJ53" s="8">
        <f t="shared" si="219"/>
        <v>0.63036142497194236</v>
      </c>
      <c r="BK53" s="8">
        <f t="shared" si="220"/>
        <v>0.21545261798063811</v>
      </c>
      <c r="BL53" s="8">
        <f t="shared" si="221"/>
        <v>0.1480819102150768</v>
      </c>
      <c r="BM53" s="8">
        <f t="shared" si="222"/>
        <v>0.52389363388829635</v>
      </c>
      <c r="BN53" s="8">
        <f t="shared" si="223"/>
        <v>0.47211774027150516</v>
      </c>
    </row>
    <row r="54" spans="1:66" x14ac:dyDescent="0.25">
      <c r="A54" t="s">
        <v>351</v>
      </c>
      <c r="B54" t="s">
        <v>111</v>
      </c>
      <c r="C54" t="s">
        <v>124</v>
      </c>
      <c r="D54" t="s">
        <v>69</v>
      </c>
      <c r="E54">
        <f>VLOOKUP(A54,home!$A$2:$E$405,3,FALSE)</f>
        <v>1.1721999999999999</v>
      </c>
      <c r="F54">
        <f>VLOOKUP(B54,home!$B$2:$E$405,3,FALSE)</f>
        <v>1.4624999999999999</v>
      </c>
      <c r="G54">
        <f>VLOOKUP(C54,away!$B$2:$E$405,4,FALSE)</f>
        <v>1.0664</v>
      </c>
      <c r="H54">
        <f>VLOOKUP(A54,away!$A$2:$E$405,3,FALSE)</f>
        <v>1.0596000000000001</v>
      </c>
      <c r="I54">
        <f>VLOOKUP(C54,away!$B$2:$E$405,3,FALSE)</f>
        <v>1.2977000000000001</v>
      </c>
      <c r="J54">
        <f>VLOOKUP(B54,home!$B$2:$E$405,4,FALSE)</f>
        <v>1.2134</v>
      </c>
      <c r="K54" s="3">
        <f t="shared" si="168"/>
        <v>1.8281748419999997</v>
      </c>
      <c r="L54" s="3">
        <f t="shared" si="169"/>
        <v>1.6684770791280004</v>
      </c>
      <c r="M54" s="5">
        <f t="shared" si="170"/>
        <v>3.0298656083570748E-2</v>
      </c>
      <c r="N54" s="5">
        <f t="shared" si="171"/>
        <v>5.5391240798394283E-2</v>
      </c>
      <c r="O54" s="5">
        <f t="shared" si="172"/>
        <v>5.0552613203819936E-2</v>
      </c>
      <c r="P54" s="5">
        <f t="shared" si="173"/>
        <v>9.2419015656580603E-2</v>
      </c>
      <c r="Q54" s="5">
        <f t="shared" si="174"/>
        <v>5.0632436447394208E-2</v>
      </c>
      <c r="R54" s="5">
        <f t="shared" si="175"/>
        <v>4.2172938210298549E-2</v>
      </c>
      <c r="S54" s="5">
        <f t="shared" si="176"/>
        <v>7.0475687365245454E-2</v>
      </c>
      <c r="T54" s="5">
        <f t="shared" si="177"/>
        <v>8.4479059672882398E-2</v>
      </c>
      <c r="U54" s="5">
        <f t="shared" si="178"/>
        <v>7.7099504649288303E-2</v>
      </c>
      <c r="V54" s="5">
        <f t="shared" si="179"/>
        <v>2.3885524588768411E-2</v>
      </c>
      <c r="W54" s="5">
        <f t="shared" si="180"/>
        <v>3.0854982167429979E-2</v>
      </c>
      <c r="X54" s="5">
        <f t="shared" si="181"/>
        <v>5.14808305232601E-2</v>
      </c>
      <c r="Y54" s="5">
        <f t="shared" si="182"/>
        <v>4.2947292871266328E-2</v>
      </c>
      <c r="Z54" s="5">
        <f t="shared" si="183"/>
        <v>2.3454860254454854E-2</v>
      </c>
      <c r="AA54" s="5">
        <f t="shared" si="184"/>
        <v>4.2879585439820074E-2</v>
      </c>
      <c r="AB54" s="5">
        <f t="shared" si="185"/>
        <v>3.9195689668234286E-2</v>
      </c>
      <c r="AC54" s="5">
        <f t="shared" si="186"/>
        <v>4.5535779393281782E-3</v>
      </c>
      <c r="AD54" s="5">
        <f t="shared" si="187"/>
        <v>1.4102075537213526E-2</v>
      </c>
      <c r="AE54" s="5">
        <f t="shared" si="188"/>
        <v>2.3528989801972447E-2</v>
      </c>
      <c r="AF54" s="5">
        <f t="shared" si="189"/>
        <v>1.9628790089813754E-2</v>
      </c>
      <c r="AG54" s="5">
        <f t="shared" si="190"/>
        <v>1.0916728785289697E-2</v>
      </c>
      <c r="AH54" s="5">
        <f t="shared" si="191"/>
        <v>9.7834741821770637E-3</v>
      </c>
      <c r="AI54" s="5">
        <f t="shared" si="192"/>
        <v>1.7885901367212628E-2</v>
      </c>
      <c r="AJ54" s="5">
        <f t="shared" si="193"/>
        <v>1.6349277453015766E-2</v>
      </c>
      <c r="AK54" s="5">
        <f t="shared" si="194"/>
        <v>9.9631125748270849E-3</v>
      </c>
      <c r="AL54" s="5">
        <f t="shared" si="195"/>
        <v>5.5558529026167227E-4</v>
      </c>
      <c r="AM54" s="5">
        <f t="shared" si="196"/>
        <v>5.1562119434234773E-3</v>
      </c>
      <c r="AN54" s="5">
        <f t="shared" si="197"/>
        <v>8.6030214427281117E-3</v>
      </c>
      <c r="AO54" s="5">
        <f t="shared" si="198"/>
        <v>7.1769720442192804E-3</v>
      </c>
      <c r="AP54" s="5">
        <f t="shared" si="199"/>
        <v>3.9915377844407665E-3</v>
      </c>
      <c r="AQ54" s="5">
        <f t="shared" si="200"/>
        <v>1.6649473259531945E-3</v>
      </c>
      <c r="AR54" s="5">
        <f t="shared" si="201"/>
        <v>3.2647004854405985E-3</v>
      </c>
      <c r="AS54" s="5">
        <f t="shared" si="202"/>
        <v>5.9684432941476875E-3</v>
      </c>
      <c r="AT54" s="5">
        <f t="shared" si="203"/>
        <v>5.4556789381322041E-3</v>
      </c>
      <c r="AU54" s="5">
        <f t="shared" si="204"/>
        <v>3.3246449935741898E-3</v>
      </c>
      <c r="AV54" s="5">
        <f t="shared" si="205"/>
        <v>1.5195080839583957E-3</v>
      </c>
      <c r="AW54" s="5">
        <f t="shared" si="206"/>
        <v>4.7074553678803283E-5</v>
      </c>
      <c r="AX54" s="5">
        <f t="shared" si="207"/>
        <v>1.5710761591644566E-3</v>
      </c>
      <c r="AY54" s="5">
        <f t="shared" si="208"/>
        <v>2.6213045611303497E-3</v>
      </c>
      <c r="AZ54" s="5">
        <f t="shared" si="209"/>
        <v>2.1867932888298362E-3</v>
      </c>
      <c r="BA54" s="5">
        <f t="shared" si="210"/>
        <v>1.2162048264011728E-3</v>
      </c>
      <c r="BB54" s="5">
        <f t="shared" si="211"/>
        <v>5.0730246909380129E-4</v>
      </c>
      <c r="BC54" s="5">
        <f t="shared" si="212"/>
        <v>1.6928450837360969E-4</v>
      </c>
      <c r="BD54" s="5">
        <f t="shared" si="213"/>
        <v>9.0784632169594876E-4</v>
      </c>
      <c r="BE54" s="5">
        <f t="shared" si="214"/>
        <v>1.6597018057267717E-3</v>
      </c>
      <c r="BF54" s="5">
        <f t="shared" si="215"/>
        <v>1.517112543225828E-3</v>
      </c>
      <c r="BG54" s="5">
        <f t="shared" si="216"/>
        <v>9.2451566133603183E-4</v>
      </c>
      <c r="BH54" s="5">
        <f t="shared" si="217"/>
        <v>4.2254406827238125E-4</v>
      </c>
      <c r="BI54" s="5">
        <f t="shared" si="218"/>
        <v>1.5449688705037947E-4</v>
      </c>
      <c r="BJ54" s="8">
        <f t="shared" si="219"/>
        <v>0.41882708304867478</v>
      </c>
      <c r="BK54" s="8">
        <f t="shared" si="220"/>
        <v>0.22480935148488543</v>
      </c>
      <c r="BL54" s="8">
        <f t="shared" si="221"/>
        <v>0.33100128983125415</v>
      </c>
      <c r="BM54" s="8">
        <f t="shared" si="222"/>
        <v>0.67405145421175916</v>
      </c>
      <c r="BN54" s="8">
        <f t="shared" si="223"/>
        <v>0.32146690040005832</v>
      </c>
    </row>
    <row r="55" spans="1:66" x14ac:dyDescent="0.25">
      <c r="A55" t="s">
        <v>351</v>
      </c>
      <c r="B55" t="s">
        <v>127</v>
      </c>
      <c r="C55" t="s">
        <v>113</v>
      </c>
      <c r="D55" t="s">
        <v>69</v>
      </c>
      <c r="E55">
        <f>VLOOKUP(A55,home!$A$2:$E$405,3,FALSE)</f>
        <v>1.1721999999999999</v>
      </c>
      <c r="F55">
        <f>VLOOKUP(B55,home!$B$2:$E$405,3,FALSE)</f>
        <v>0.9597</v>
      </c>
      <c r="G55">
        <f>VLOOKUP(C55,away!$B$2:$E$405,4,FALSE)</f>
        <v>0.9597</v>
      </c>
      <c r="H55">
        <f>VLOOKUP(A55,away!$A$2:$E$405,3,FALSE)</f>
        <v>1.0596000000000001</v>
      </c>
      <c r="I55">
        <f>VLOOKUP(C55,away!$B$2:$E$405,3,FALSE)</f>
        <v>0.82579999999999998</v>
      </c>
      <c r="J55">
        <f>VLOOKUP(B55,home!$B$2:$E$405,4,FALSE)</f>
        <v>0.35389999999999999</v>
      </c>
      <c r="K55" s="3">
        <f t="shared" si="168"/>
        <v>1.0796244382979998</v>
      </c>
      <c r="L55" s="3">
        <f t="shared" si="169"/>
        <v>0.30966875695200002</v>
      </c>
      <c r="M55" s="5">
        <f t="shared" si="170"/>
        <v>0.24925141447039323</v>
      </c>
      <c r="N55" s="5">
        <f t="shared" si="171"/>
        <v>0.26909791834258018</v>
      </c>
      <c r="O55" s="5">
        <f t="shared" si="172"/>
        <v>7.7185375687574415E-2</v>
      </c>
      <c r="P55" s="5">
        <f t="shared" si="173"/>
        <v>8.3331217871517607E-2</v>
      </c>
      <c r="Q55" s="5">
        <f t="shared" si="174"/>
        <v>0.14526234446888456</v>
      </c>
      <c r="R55" s="5">
        <f t="shared" si="175"/>
        <v>1.1950949672022145E-2</v>
      </c>
      <c r="S55" s="5">
        <f t="shared" si="176"/>
        <v>6.9649473070243833E-3</v>
      </c>
      <c r="T55" s="5">
        <f t="shared" si="177"/>
        <v>4.4983209643612715E-2</v>
      </c>
      <c r="U55" s="5">
        <f t="shared" si="178"/>
        <v>1.2902537326784572E-2</v>
      </c>
      <c r="V55" s="5">
        <f t="shared" si="179"/>
        <v>2.587291865919181E-4</v>
      </c>
      <c r="W55" s="5">
        <f t="shared" si="180"/>
        <v>5.2276259017690029E-2</v>
      </c>
      <c r="X55" s="5">
        <f t="shared" si="181"/>
        <v>1.6188324148108852E-2</v>
      </c>
      <c r="Y55" s="5">
        <f t="shared" si="182"/>
        <v>2.506509108040456E-3</v>
      </c>
      <c r="Z55" s="5">
        <f t="shared" si="183"/>
        <v>1.2336119097770032E-3</v>
      </c>
      <c r="AA55" s="5">
        <f t="shared" si="184"/>
        <v>1.3318375651707199E-3</v>
      </c>
      <c r="AB55" s="5">
        <f t="shared" si="185"/>
        <v>7.1894219160080703E-4</v>
      </c>
      <c r="AC55" s="5">
        <f t="shared" si="186"/>
        <v>5.4062426946058116E-6</v>
      </c>
      <c r="AD55" s="5">
        <f t="shared" si="187"/>
        <v>1.4109681694573583E-2</v>
      </c>
      <c r="AE55" s="5">
        <f t="shared" si="188"/>
        <v>4.3693275913469906E-3</v>
      </c>
      <c r="AF55" s="5">
        <f t="shared" si="189"/>
        <v>6.7652212196424929E-4</v>
      </c>
      <c r="AG55" s="5">
        <f t="shared" si="190"/>
        <v>6.983258818639948E-5</v>
      </c>
      <c r="AH55" s="5">
        <f t="shared" si="191"/>
        <v>9.5502766665456849E-5</v>
      </c>
      <c r="AI55" s="5">
        <f t="shared" si="192"/>
        <v>1.0310712081709877E-4</v>
      </c>
      <c r="AJ55" s="5">
        <f t="shared" si="193"/>
        <v>5.565848369834213E-5</v>
      </c>
      <c r="AK55" s="5">
        <f t="shared" si="194"/>
        <v>2.0030086399780335E-5</v>
      </c>
      <c r="AL55" s="5">
        <f t="shared" si="195"/>
        <v>7.229789067520182E-8</v>
      </c>
      <c r="AM55" s="5">
        <f t="shared" si="196"/>
        <v>3.0466314348135161E-3</v>
      </c>
      <c r="AN55" s="5">
        <f t="shared" si="197"/>
        <v>9.4344656930958983E-4</v>
      </c>
      <c r="AO55" s="5">
        <f t="shared" si="198"/>
        <v>1.4607796318436478E-4</v>
      </c>
      <c r="AP55" s="5">
        <f t="shared" si="199"/>
        <v>1.5078593759127422E-5</v>
      </c>
      <c r="AQ55" s="5">
        <f t="shared" si="200"/>
        <v>1.1673423464932933E-6</v>
      </c>
      <c r="AR55" s="5">
        <f t="shared" si="201"/>
        <v>5.9148446077537859E-6</v>
      </c>
      <c r="AS55" s="5">
        <f t="shared" si="202"/>
        <v>6.3858107872661337E-6</v>
      </c>
      <c r="AT55" s="5">
        <f t="shared" si="203"/>
        <v>3.4471386921397534E-6</v>
      </c>
      <c r="AU55" s="5">
        <f t="shared" si="204"/>
        <v>1.2405383914122279E-6</v>
      </c>
      <c r="AV55" s="5">
        <f t="shared" si="205"/>
        <v>3.3482889100388258E-7</v>
      </c>
      <c r="AW55" s="5">
        <f t="shared" si="206"/>
        <v>6.7141837626830181E-10</v>
      </c>
      <c r="AX55" s="5">
        <f t="shared" si="207"/>
        <v>5.4820295858526175E-4</v>
      </c>
      <c r="AY55" s="5">
        <f t="shared" si="208"/>
        <v>1.6976132874250676E-4</v>
      </c>
      <c r="AZ55" s="5">
        <f t="shared" si="209"/>
        <v>2.6284889825105944E-5</v>
      </c>
      <c r="BA55" s="5">
        <f t="shared" si="210"/>
        <v>2.7132030529202773E-6</v>
      </c>
      <c r="BB55" s="5">
        <f t="shared" si="211"/>
        <v>2.1004855418904841E-7</v>
      </c>
      <c r="BC55" s="5">
        <f t="shared" si="212"/>
        <v>1.3009094935057491E-8</v>
      </c>
      <c r="BD55" s="5">
        <f t="shared" si="213"/>
        <v>3.0527376287455905E-7</v>
      </c>
      <c r="BE55" s="5">
        <f t="shared" si="214"/>
        <v>3.2958101477056254E-7</v>
      </c>
      <c r="BF55" s="5">
        <f t="shared" si="215"/>
        <v>1.7791185897267665E-7</v>
      </c>
      <c r="BG55" s="5">
        <f t="shared" si="216"/>
        <v>6.4025996936643017E-8</v>
      </c>
      <c r="BH55" s="5">
        <f t="shared" si="217"/>
        <v>1.7281007744798165E-8</v>
      </c>
      <c r="BI55" s="5">
        <f t="shared" si="218"/>
        <v>3.7313996559402218E-9</v>
      </c>
      <c r="BJ55" s="8">
        <f t="shared" si="219"/>
        <v>0.55443951606625608</v>
      </c>
      <c r="BK55" s="8">
        <f t="shared" si="220"/>
        <v>0.33998154870485497</v>
      </c>
      <c r="BL55" s="8">
        <f t="shared" si="221"/>
        <v>0.10438216186714389</v>
      </c>
      <c r="BM55" s="8">
        <f t="shared" si="222"/>
        <v>0.16378785737773549</v>
      </c>
      <c r="BN55" s="8">
        <f t="shared" si="223"/>
        <v>0.83607922051297212</v>
      </c>
    </row>
    <row r="56" spans="1:66" x14ac:dyDescent="0.25">
      <c r="A56" t="s">
        <v>352</v>
      </c>
      <c r="B56" t="s">
        <v>132</v>
      </c>
      <c r="C56" t="s">
        <v>134</v>
      </c>
      <c r="D56" t="s">
        <v>69</v>
      </c>
      <c r="E56">
        <f>VLOOKUP(A56,home!$A$2:$E$405,3,FALSE)</f>
        <v>1.34</v>
      </c>
      <c r="F56">
        <f>VLOOKUP(B56,home!$B$2:$E$405,3,FALSE)</f>
        <v>0.995</v>
      </c>
      <c r="G56">
        <f>VLOOKUP(C56,away!$B$2:$E$405,4,FALSE)</f>
        <v>1.4924999999999999</v>
      </c>
      <c r="H56">
        <f>VLOOKUP(A56,away!$A$2:$E$405,3,FALSE)</f>
        <v>1.29</v>
      </c>
      <c r="I56">
        <f>VLOOKUP(C56,away!$B$2:$E$405,3,FALSE)</f>
        <v>0.7752</v>
      </c>
      <c r="J56">
        <f>VLOOKUP(B56,home!$B$2:$E$405,4,FALSE)</f>
        <v>0.12920000000000001</v>
      </c>
      <c r="K56" s="3">
        <f t="shared" si="168"/>
        <v>1.9899502500000001</v>
      </c>
      <c r="L56" s="3">
        <f t="shared" si="169"/>
        <v>0.12920103360000001</v>
      </c>
      <c r="M56" s="5">
        <f t="shared" si="170"/>
        <v>0.12013354456588884</v>
      </c>
      <c r="N56" s="5">
        <f t="shared" si="171"/>
        <v>0.2390597770422766</v>
      </c>
      <c r="O56" s="5">
        <f t="shared" si="172"/>
        <v>1.5521378127944499E-2</v>
      </c>
      <c r="P56" s="5">
        <f t="shared" si="173"/>
        <v>3.0886770286047686E-2</v>
      </c>
      <c r="Q56" s="5">
        <f t="shared" si="174"/>
        <v>0.23785853154511141</v>
      </c>
      <c r="R56" s="5">
        <f t="shared" si="175"/>
        <v>1.0026890485134311E-3</v>
      </c>
      <c r="S56" s="5">
        <f t="shared" si="176"/>
        <v>1.9852751830273536E-3</v>
      </c>
      <c r="T56" s="5">
        <f t="shared" si="177"/>
        <v>3.0731568126206598E-2</v>
      </c>
      <c r="U56" s="5">
        <f t="shared" si="178"/>
        <v>1.9953013227615641E-3</v>
      </c>
      <c r="V56" s="5">
        <f t="shared" si="179"/>
        <v>5.6713494927052342E-5</v>
      </c>
      <c r="W56" s="5">
        <f t="shared" si="180"/>
        <v>0.1577755481042758</v>
      </c>
      <c r="X56" s="5">
        <f t="shared" si="181"/>
        <v>2.0384763891878953E-2</v>
      </c>
      <c r="Y56" s="5">
        <f t="shared" si="182"/>
        <v>1.3168662822613596E-3</v>
      </c>
      <c r="Z56" s="5">
        <f t="shared" si="183"/>
        <v>4.3182820482445285E-5</v>
      </c>
      <c r="AA56" s="5">
        <f t="shared" si="184"/>
        <v>8.5931664414747112E-5</v>
      </c>
      <c r="AB56" s="5">
        <f t="shared" si="185"/>
        <v>8.5499868542521096E-5</v>
      </c>
      <c r="AC56" s="5">
        <f t="shared" si="186"/>
        <v>9.1132783533768464E-7</v>
      </c>
      <c r="AD56" s="5">
        <f t="shared" si="187"/>
        <v>7.8491372848497665E-2</v>
      </c>
      <c r="AE56" s="5">
        <f t="shared" si="188"/>
        <v>1.0141166500708874E-2</v>
      </c>
      <c r="AF56" s="5">
        <f t="shared" si="189"/>
        <v>6.5512459690064077E-4</v>
      </c>
      <c r="AG56" s="5">
        <f t="shared" si="190"/>
        <v>2.8214258352115381E-5</v>
      </c>
      <c r="AH56" s="5">
        <f t="shared" si="191"/>
        <v>1.3948162600237949E-6</v>
      </c>
      <c r="AI56" s="5">
        <f t="shared" si="192"/>
        <v>2.7756149653384152E-6</v>
      </c>
      <c r="AJ56" s="5">
        <f t="shared" si="193"/>
        <v>2.761667847089462E-6</v>
      </c>
      <c r="AK56" s="5">
        <f t="shared" si="194"/>
        <v>1.8318605409108791E-6</v>
      </c>
      <c r="AL56" s="5">
        <f t="shared" si="195"/>
        <v>9.3722277510651656E-9</v>
      </c>
      <c r="AM56" s="5">
        <f t="shared" si="196"/>
        <v>3.1238785404542224E-2</v>
      </c>
      <c r="AN56" s="5">
        <f t="shared" si="197"/>
        <v>4.0360833626754489E-3</v>
      </c>
      <c r="AO56" s="5">
        <f t="shared" si="198"/>
        <v>2.6073307107671583E-4</v>
      </c>
      <c r="AP56" s="5">
        <f t="shared" si="199"/>
        <v>1.1228994092271318E-5</v>
      </c>
      <c r="AQ56" s="5">
        <f t="shared" si="200"/>
        <v>3.6269941075243691E-7</v>
      </c>
      <c r="AR56" s="5">
        <f t="shared" si="201"/>
        <v>3.6042340495432154E-8</v>
      </c>
      <c r="AS56" s="5">
        <f t="shared" si="202"/>
        <v>7.1722464479470333E-8</v>
      </c>
      <c r="AT56" s="5">
        <f t="shared" si="203"/>
        <v>7.1362068060769091E-8</v>
      </c>
      <c r="AU56" s="5">
        <f t="shared" si="204"/>
        <v>4.7335655059348158E-8</v>
      </c>
      <c r="AV56" s="5">
        <f t="shared" si="205"/>
        <v>2.3548899654815905E-8</v>
      </c>
      <c r="AW56" s="5">
        <f t="shared" si="206"/>
        <v>6.6934271324124233E-11</v>
      </c>
      <c r="AX56" s="5">
        <f t="shared" si="207"/>
        <v>1.0360604804244196E-2</v>
      </c>
      <c r="AY56" s="5">
        <f t="shared" si="208"/>
        <v>1.3386008494294759E-3</v>
      </c>
      <c r="AZ56" s="5">
        <f t="shared" si="209"/>
        <v>8.647430666206312E-5</v>
      </c>
      <c r="BA56" s="5">
        <f t="shared" si="210"/>
        <v>3.7241899335273073E-6</v>
      </c>
      <c r="BB56" s="5">
        <f t="shared" si="211"/>
        <v>1.202922971836108E-7</v>
      </c>
      <c r="BC56" s="5">
        <f t="shared" si="212"/>
        <v>3.1083778260481786E-9</v>
      </c>
      <c r="BD56" s="5">
        <f t="shared" si="213"/>
        <v>7.7611794089549449E-10</v>
      </c>
      <c r="BE56" s="5">
        <f t="shared" si="214"/>
        <v>1.5444360905144743E-9</v>
      </c>
      <c r="BF56" s="5">
        <f t="shared" si="215"/>
        <v>1.5366754922141512E-9</v>
      </c>
      <c r="BG56" s="5">
        <f t="shared" si="216"/>
        <v>1.0193025933001412E-9</v>
      </c>
      <c r="BH56" s="5">
        <f t="shared" si="217"/>
        <v>5.0709036259081602E-10</v>
      </c>
      <c r="BI56" s="5">
        <f t="shared" si="218"/>
        <v>2.0181691876203701E-10</v>
      </c>
      <c r="BJ56" s="8">
        <f t="shared" si="219"/>
        <v>0.82377965427921163</v>
      </c>
      <c r="BK56" s="8">
        <f t="shared" si="220"/>
        <v>0.15440182507938349</v>
      </c>
      <c r="BL56" s="8">
        <f t="shared" si="221"/>
        <v>1.8699819588657268E-2</v>
      </c>
      <c r="BM56" s="8">
        <f t="shared" si="222"/>
        <v>0.35112319036945744</v>
      </c>
      <c r="BN56" s="8">
        <f t="shared" si="223"/>
        <v>0.64446269061578243</v>
      </c>
    </row>
    <row r="57" spans="1:66" x14ac:dyDescent="0.25">
      <c r="A57" t="s">
        <v>352</v>
      </c>
      <c r="B57" t="s">
        <v>145</v>
      </c>
      <c r="C57" t="s">
        <v>137</v>
      </c>
      <c r="D57" t="s">
        <v>69</v>
      </c>
      <c r="E57">
        <f>VLOOKUP(A57,home!$A$2:$E$405,3,FALSE)</f>
        <v>1.34</v>
      </c>
      <c r="F57">
        <f>VLOOKUP(B57,home!$B$2:$E$405,3,FALSE)</f>
        <v>0.59699999999999998</v>
      </c>
      <c r="G57">
        <f>VLOOKUP(C57,away!$B$2:$E$405,4,FALSE)</f>
        <v>0.74629999999999996</v>
      </c>
      <c r="H57">
        <f>VLOOKUP(A57,away!$A$2:$E$405,3,FALSE)</f>
        <v>1.29</v>
      </c>
      <c r="I57">
        <f>VLOOKUP(C57,away!$B$2:$E$405,3,FALSE)</f>
        <v>0.3876</v>
      </c>
      <c r="J57">
        <f>VLOOKUP(B57,home!$B$2:$E$405,4,FALSE)</f>
        <v>1.2403</v>
      </c>
      <c r="K57" s="3">
        <f t="shared" si="168"/>
        <v>0.59702507400000004</v>
      </c>
      <c r="L57" s="3">
        <f t="shared" si="169"/>
        <v>0.62015496120000002</v>
      </c>
      <c r="M57" s="5">
        <f t="shared" si="170"/>
        <v>0.29606388057171984</v>
      </c>
      <c r="N57" s="5">
        <f t="shared" si="171"/>
        <v>0.17675756020705818</v>
      </c>
      <c r="O57" s="5">
        <f t="shared" si="172"/>
        <v>0.18360548436867632</v>
      </c>
      <c r="P57" s="5">
        <f t="shared" si="173"/>
        <v>0.10961707789201482</v>
      </c>
      <c r="Q57" s="5">
        <f t="shared" si="174"/>
        <v>5.2764347731339187E-2</v>
      </c>
      <c r="R57" s="5">
        <f t="shared" si="175"/>
        <v>5.6931926017381826E-2</v>
      </c>
      <c r="S57" s="5">
        <f t="shared" si="176"/>
        <v>1.0146377651995664E-2</v>
      </c>
      <c r="T57" s="5">
        <f t="shared" si="177"/>
        <v>3.2722072020071956E-2</v>
      </c>
      <c r="U57" s="5">
        <f t="shared" si="178"/>
        <v>3.3989787343489911E-2</v>
      </c>
      <c r="V57" s="5">
        <f t="shared" si="179"/>
        <v>4.1740851754802286E-4</v>
      </c>
      <c r="W57" s="5">
        <f t="shared" si="180"/>
        <v>1.050054620295484E-2</v>
      </c>
      <c r="X57" s="5">
        <f t="shared" si="181"/>
        <v>6.5119658230722655E-3</v>
      </c>
      <c r="Y57" s="5">
        <f t="shared" si="182"/>
        <v>2.0192139561715531E-3</v>
      </c>
      <c r="Z57" s="5">
        <f t="shared" si="183"/>
        <v>1.1768872123450236E-2</v>
      </c>
      <c r="AA57" s="5">
        <f t="shared" si="184"/>
        <v>7.026311750399414E-3</v>
      </c>
      <c r="AB57" s="5">
        <f t="shared" si="185"/>
        <v>2.0974421463646402E-3</v>
      </c>
      <c r="AC57" s="5">
        <f t="shared" si="186"/>
        <v>9.6590434073923031E-6</v>
      </c>
      <c r="AD57" s="5">
        <f t="shared" si="187"/>
        <v>1.567272343464883E-3</v>
      </c>
      <c r="AE57" s="5">
        <f t="shared" si="188"/>
        <v>9.7195171935129747E-4</v>
      </c>
      <c r="AF57" s="5">
        <f t="shared" si="189"/>
        <v>3.0138034040128855E-4</v>
      </c>
      <c r="AG57" s="5">
        <f t="shared" si="190"/>
        <v>6.2300837769334655E-5</v>
      </c>
      <c r="AH57" s="5">
        <f t="shared" si="191"/>
        <v>1.8246311087715102E-3</v>
      </c>
      <c r="AI57" s="5">
        <f t="shared" si="192"/>
        <v>1.089350522737013E-3</v>
      </c>
      <c r="AJ57" s="5">
        <f t="shared" si="193"/>
        <v>3.251847882245019E-4</v>
      </c>
      <c r="AK57" s="5">
        <f t="shared" si="194"/>
        <v>6.4714490751135886E-5</v>
      </c>
      <c r="AL57" s="5">
        <f t="shared" si="195"/>
        <v>1.4304968394062343E-7</v>
      </c>
      <c r="AM57" s="5">
        <f t="shared" si="196"/>
        <v>1.871401773670551E-4</v>
      </c>
      <c r="AN57" s="5">
        <f t="shared" si="197"/>
        <v>1.1605590943402715E-4</v>
      </c>
      <c r="AO57" s="5">
        <f t="shared" si="198"/>
        <v>3.5986324006044905E-5</v>
      </c>
      <c r="AP57" s="5">
        <f t="shared" si="199"/>
        <v>7.4390324558998047E-6</v>
      </c>
      <c r="AQ57" s="5">
        <f t="shared" si="200"/>
        <v>1.1533382210135209E-6</v>
      </c>
      <c r="AR57" s="5">
        <f t="shared" si="201"/>
        <v>2.2631080689290183E-4</v>
      </c>
      <c r="AS57" s="5">
        <f t="shared" si="202"/>
        <v>1.3511322623223441E-4</v>
      </c>
      <c r="AT57" s="5">
        <f t="shared" si="203"/>
        <v>4.0332991944839249E-5</v>
      </c>
      <c r="AU57" s="5">
        <f t="shared" si="204"/>
        <v>8.0266025001696883E-6</v>
      </c>
      <c r="AV57" s="5">
        <f t="shared" si="205"/>
        <v>1.1980207379080983E-6</v>
      </c>
      <c r="AW57" s="5">
        <f t="shared" si="206"/>
        <v>1.4712185608827734E-9</v>
      </c>
      <c r="AX57" s="5">
        <f t="shared" si="207"/>
        <v>1.8621229706823197E-5</v>
      </c>
      <c r="AY57" s="5">
        <f t="shared" si="208"/>
        <v>1.1548047986331226E-5</v>
      </c>
      <c r="AZ57" s="5">
        <f t="shared" si="209"/>
        <v>3.5807896254494891E-6</v>
      </c>
      <c r="BA57" s="5">
        <f t="shared" si="210"/>
        <v>7.4021481707866372E-7</v>
      </c>
      <c r="BB57" s="5">
        <f t="shared" si="211"/>
        <v>1.1476197279127091E-7</v>
      </c>
      <c r="BC57" s="5">
        <f t="shared" si="212"/>
        <v>1.4234041356721217E-8</v>
      </c>
      <c r="BD57" s="5">
        <f t="shared" si="213"/>
        <v>2.3391294944634698E-5</v>
      </c>
      <c r="BE57" s="5">
        <f t="shared" si="214"/>
        <v>1.3965189595276357E-5</v>
      </c>
      <c r="BF57" s="5">
        <f t="shared" si="215"/>
        <v>4.1687841757719491E-6</v>
      </c>
      <c r="BG57" s="5">
        <f t="shared" si="216"/>
        <v>8.2962289367675921E-7</v>
      </c>
      <c r="BH57" s="5">
        <f t="shared" si="217"/>
        <v>1.2382641737236531E-7</v>
      </c>
      <c r="BI57" s="5">
        <f t="shared" si="218"/>
        <v>1.4785495198978262E-8</v>
      </c>
      <c r="BJ57" s="8">
        <f t="shared" si="219"/>
        <v>0.28456100524128852</v>
      </c>
      <c r="BK57" s="8">
        <f t="shared" si="220"/>
        <v>0.41626609477435594</v>
      </c>
      <c r="BL57" s="8">
        <f t="shared" si="221"/>
        <v>0.28740830768862619</v>
      </c>
      <c r="BM57" s="8">
        <f t="shared" si="222"/>
        <v>0.12425245646276326</v>
      </c>
      <c r="BN57" s="8">
        <f t="shared" si="223"/>
        <v>0.87574027678819022</v>
      </c>
    </row>
    <row r="58" spans="1:66" x14ac:dyDescent="0.25">
      <c r="A58" t="s">
        <v>352</v>
      </c>
      <c r="B58" t="s">
        <v>141</v>
      </c>
      <c r="C58" t="s">
        <v>144</v>
      </c>
      <c r="D58" t="s">
        <v>69</v>
      </c>
      <c r="E58">
        <f>VLOOKUP(A58,home!$A$2:$E$405,3,FALSE)</f>
        <v>1.34</v>
      </c>
      <c r="F58">
        <f>VLOOKUP(B58,home!$B$2:$E$405,3,FALSE)</f>
        <v>1.3682000000000001</v>
      </c>
      <c r="G58">
        <f>VLOOKUP(C58,away!$B$2:$E$405,4,FALSE)</f>
        <v>0.59699999999999998</v>
      </c>
      <c r="H58">
        <f>VLOOKUP(A58,away!$A$2:$E$405,3,FALSE)</f>
        <v>1.29</v>
      </c>
      <c r="I58">
        <f>VLOOKUP(C58,away!$B$2:$E$405,3,FALSE)</f>
        <v>0.31009999999999999</v>
      </c>
      <c r="J58">
        <f>VLOOKUP(B58,home!$B$2:$E$405,4,FALSE)</f>
        <v>0.12920000000000001</v>
      </c>
      <c r="K58" s="3">
        <f t="shared" si="168"/>
        <v>1.0945326360000001</v>
      </c>
      <c r="L58" s="3">
        <f t="shared" si="169"/>
        <v>5.1683746799999999E-2</v>
      </c>
      <c r="M58" s="5">
        <f t="shared" si="170"/>
        <v>0.31783707101484998</v>
      </c>
      <c r="N58" s="5">
        <f t="shared" si="171"/>
        <v>0.34788304715640295</v>
      </c>
      <c r="O58" s="5">
        <f t="shared" si="172"/>
        <v>1.6427010701985129E-2</v>
      </c>
      <c r="P58" s="5">
        <f t="shared" si="173"/>
        <v>1.7979899325243996E-2</v>
      </c>
      <c r="Q58" s="5">
        <f t="shared" si="174"/>
        <v>0.19038467431190503</v>
      </c>
      <c r="R58" s="5">
        <f t="shared" si="175"/>
        <v>4.2450473090114481E-4</v>
      </c>
      <c r="S58" s="5">
        <f t="shared" si="176"/>
        <v>2.5427869278565467E-4</v>
      </c>
      <c r="T58" s="5">
        <f t="shared" si="177"/>
        <v>9.8397933017369665E-3</v>
      </c>
      <c r="U58" s="5">
        <f t="shared" si="178"/>
        <v>4.6463428210770071E-4</v>
      </c>
      <c r="V58" s="5">
        <f t="shared" si="179"/>
        <v>1.5982700690159968E-6</v>
      </c>
      <c r="W58" s="5">
        <f t="shared" si="180"/>
        <v>6.9460746476203636E-2</v>
      </c>
      <c r="X58" s="5">
        <f t="shared" si="181"/>
        <v>3.5899916334151019E-3</v>
      </c>
      <c r="Y58" s="5">
        <f t="shared" si="182"/>
        <v>9.2772109297772261E-5</v>
      </c>
      <c r="Z58" s="5">
        <f t="shared" si="183"/>
        <v>7.3133316757656396E-6</v>
      </c>
      <c r="AA58" s="5">
        <f t="shared" si="184"/>
        <v>8.0046801970180628E-6</v>
      </c>
      <c r="AB58" s="5">
        <f t="shared" si="185"/>
        <v>4.3806918581895898E-6</v>
      </c>
      <c r="AC58" s="5">
        <f t="shared" si="186"/>
        <v>5.6508384240120103E-9</v>
      </c>
      <c r="AD58" s="5">
        <f t="shared" si="187"/>
        <v>1.9006763484781718E-2</v>
      </c>
      <c r="AE58" s="5">
        <f t="shared" si="188"/>
        <v>9.8234075143494417E-4</v>
      </c>
      <c r="AF58" s="5">
        <f t="shared" si="189"/>
        <v>2.5385525334242692E-5</v>
      </c>
      <c r="AG58" s="5">
        <f t="shared" si="190"/>
        <v>4.373396879199952E-7</v>
      </c>
      <c r="AH58" s="5">
        <f t="shared" si="191"/>
        <v>9.4495095648672708E-8</v>
      </c>
      <c r="AI58" s="5">
        <f t="shared" si="192"/>
        <v>1.0342796612941388E-7</v>
      </c>
      <c r="AJ58" s="5">
        <f t="shared" si="193"/>
        <v>5.660264220187305E-8</v>
      </c>
      <c r="AK58" s="5">
        <f t="shared" si="194"/>
        <v>2.0651146391260318E-8</v>
      </c>
      <c r="AL58" s="5">
        <f t="shared" si="195"/>
        <v>1.2786614933562534E-11</v>
      </c>
      <c r="AM58" s="5">
        <f t="shared" si="196"/>
        <v>4.1607045877653376E-3</v>
      </c>
      <c r="AN58" s="5">
        <f t="shared" si="197"/>
        <v>2.1504080242366216E-4</v>
      </c>
      <c r="AO58" s="5">
        <f t="shared" si="198"/>
        <v>5.5570571920666897E-6</v>
      </c>
      <c r="AP58" s="5">
        <f t="shared" si="199"/>
        <v>9.5736512289297997E-8</v>
      </c>
      <c r="AQ58" s="5">
        <f t="shared" si="200"/>
        <v>1.237005415168791E-9</v>
      </c>
      <c r="AR58" s="5">
        <f t="shared" si="201"/>
        <v>9.7677211946955643E-10</v>
      </c>
      <c r="AS58" s="5">
        <f t="shared" si="202"/>
        <v>1.0691089626943206E-9</v>
      </c>
      <c r="AT58" s="5">
        <f t="shared" si="203"/>
        <v>5.8508732555452024E-10</v>
      </c>
      <c r="AU58" s="5">
        <f t="shared" si="204"/>
        <v>2.134657242431264E-10</v>
      </c>
      <c r="AV58" s="5">
        <f t="shared" si="205"/>
        <v>5.8411300462869562E-11</v>
      </c>
      <c r="AW58" s="5">
        <f t="shared" si="206"/>
        <v>2.0092583956270545E-14</v>
      </c>
      <c r="AX58" s="5">
        <f t="shared" si="207"/>
        <v>7.5900449334401448E-4</v>
      </c>
      <c r="AY58" s="5">
        <f t="shared" si="208"/>
        <v>3.9228196054054337E-5</v>
      </c>
      <c r="AZ58" s="5">
        <f t="shared" si="209"/>
        <v>1.0137300761392518E-6</v>
      </c>
      <c r="BA58" s="5">
        <f t="shared" si="210"/>
        <v>1.7464456192908614E-8</v>
      </c>
      <c r="BB58" s="5">
        <f t="shared" si="211"/>
        <v>2.2565713296849509E-10</v>
      </c>
      <c r="BC58" s="5">
        <f t="shared" si="212"/>
        <v>2.3325612247915265E-12</v>
      </c>
      <c r="BD58" s="5">
        <f t="shared" si="213"/>
        <v>8.4138738173273273E-12</v>
      </c>
      <c r="BE58" s="5">
        <f t="shared" si="214"/>
        <v>9.2092594882506624E-12</v>
      </c>
      <c r="BF58" s="5">
        <f t="shared" si="215"/>
        <v>5.0399175316415038E-12</v>
      </c>
      <c r="BG58" s="5">
        <f t="shared" si="216"/>
        <v>1.8387847403767297E-12</v>
      </c>
      <c r="BH58" s="5">
        <f t="shared" si="217"/>
        <v>5.0315247723027931E-13</v>
      </c>
      <c r="BI58" s="5">
        <f t="shared" si="218"/>
        <v>1.1014336144255759E-13</v>
      </c>
      <c r="BJ58" s="8">
        <f t="shared" si="219"/>
        <v>0.64644661562301919</v>
      </c>
      <c r="BK58" s="8">
        <f t="shared" si="220"/>
        <v>0.33611208116262775</v>
      </c>
      <c r="BL58" s="8">
        <f t="shared" si="221"/>
        <v>1.7328813191860113E-2</v>
      </c>
      <c r="BM58" s="8">
        <f t="shared" si="222"/>
        <v>0.10891938787186055</v>
      </c>
      <c r="BN58" s="8">
        <f t="shared" si="223"/>
        <v>0.89093620724128819</v>
      </c>
    </row>
    <row r="59" spans="1:66" x14ac:dyDescent="0.25">
      <c r="A59" t="s">
        <v>352</v>
      </c>
      <c r="B59" t="s">
        <v>130</v>
      </c>
      <c r="C59" t="s">
        <v>142</v>
      </c>
      <c r="D59" t="s">
        <v>69</v>
      </c>
      <c r="E59">
        <f>VLOOKUP(A59,home!$A$2:$E$405,3,FALSE)</f>
        <v>1.34</v>
      </c>
      <c r="F59">
        <f>VLOOKUP(B59,home!$B$2:$E$405,3,FALSE)</f>
        <v>1.0448</v>
      </c>
      <c r="G59">
        <f>VLOOKUP(C59,away!$B$2:$E$405,4,FALSE)</f>
        <v>0.87060000000000004</v>
      </c>
      <c r="H59">
        <f>VLOOKUP(A59,away!$A$2:$E$405,3,FALSE)</f>
        <v>1.29</v>
      </c>
      <c r="I59">
        <f>VLOOKUP(C59,away!$B$2:$E$405,3,FALSE)</f>
        <v>1.4212</v>
      </c>
      <c r="J59">
        <f>VLOOKUP(B59,home!$B$2:$E$405,4,FALSE)</f>
        <v>0.46510000000000001</v>
      </c>
      <c r="K59" s="3">
        <f t="shared" si="168"/>
        <v>1.2188678592</v>
      </c>
      <c r="L59" s="3">
        <f t="shared" si="169"/>
        <v>0.85269015479999999</v>
      </c>
      <c r="M59" s="5">
        <f t="shared" si="170"/>
        <v>0.12598933556319888</v>
      </c>
      <c r="N59" s="5">
        <f t="shared" si="171"/>
        <v>0.15356435171994662</v>
      </c>
      <c r="O59" s="5">
        <f t="shared" si="172"/>
        <v>0.10742986604453321</v>
      </c>
      <c r="P59" s="5">
        <f t="shared" si="173"/>
        <v>0.13094281083984294</v>
      </c>
      <c r="Q59" s="5">
        <f t="shared" si="174"/>
        <v>9.3587326315163616E-2</v>
      </c>
      <c r="R59" s="5">
        <f t="shared" si="175"/>
        <v>4.5802194553828141E-2</v>
      </c>
      <c r="S59" s="5">
        <f t="shared" si="176"/>
        <v>3.4022760009790855E-2</v>
      </c>
      <c r="T59" s="5">
        <f t="shared" si="177"/>
        <v>7.9800991762994974E-2</v>
      </c>
      <c r="U59" s="5">
        <f t="shared" si="178"/>
        <v>5.582682282248639E-2</v>
      </c>
      <c r="V59" s="5">
        <f t="shared" si="179"/>
        <v>3.9289355618839306E-3</v>
      </c>
      <c r="W59" s="5">
        <f t="shared" si="180"/>
        <v>3.8023528024671772E-2</v>
      </c>
      <c r="X59" s="5">
        <f t="shared" si="181"/>
        <v>3.2422287997399511E-2</v>
      </c>
      <c r="Y59" s="5">
        <f t="shared" si="182"/>
        <v>1.3823082885736386E-2</v>
      </c>
      <c r="Z59" s="5">
        <f t="shared" si="183"/>
        <v>1.3018360121427812E-2</v>
      </c>
      <c r="AA59" s="5">
        <f t="shared" si="184"/>
        <v>1.5867660731499367E-2</v>
      </c>
      <c r="AB59" s="5">
        <f t="shared" si="185"/>
        <v>9.6702908331572721E-3</v>
      </c>
      <c r="AC59" s="5">
        <f t="shared" si="186"/>
        <v>2.5521300264320408E-4</v>
      </c>
      <c r="AD59" s="5">
        <f t="shared" si="187"/>
        <v>1.1586414050665718E-2</v>
      </c>
      <c r="AE59" s="5">
        <f t="shared" si="188"/>
        <v>9.8796211904390464E-3</v>
      </c>
      <c r="AF59" s="5">
        <f t="shared" si="189"/>
        <v>4.212127861120415E-3</v>
      </c>
      <c r="AG59" s="5">
        <f t="shared" si="190"/>
        <v>1.1972133193120535E-3</v>
      </c>
      <c r="AH59" s="5">
        <f t="shared" si="191"/>
        <v>2.7751568767956061E-3</v>
      </c>
      <c r="AI59" s="5">
        <f t="shared" si="192"/>
        <v>3.3825495213640182E-3</v>
      </c>
      <c r="AJ59" s="5">
        <f t="shared" si="193"/>
        <v>2.0614404468714733E-3</v>
      </c>
      <c r="AK59" s="5">
        <f t="shared" si="194"/>
        <v>8.3754116811550819E-4</v>
      </c>
      <c r="AL59" s="5">
        <f t="shared" si="195"/>
        <v>1.0609884647645939E-5</v>
      </c>
      <c r="AM59" s="5">
        <f t="shared" si="196"/>
        <v>2.8244615379479439E-3</v>
      </c>
      <c r="AN59" s="5">
        <f t="shared" si="197"/>
        <v>2.4083905460194782E-3</v>
      </c>
      <c r="AO59" s="5">
        <f t="shared" si="198"/>
        <v>1.0268054537521027E-3</v>
      </c>
      <c r="AP59" s="5">
        <f t="shared" si="199"/>
        <v>2.9184896710312164E-4</v>
      </c>
      <c r="AQ59" s="5">
        <f t="shared" si="200"/>
        <v>6.2214185234345208E-5</v>
      </c>
      <c r="AR59" s="5">
        <f t="shared" si="201"/>
        <v>4.7326978937382614E-4</v>
      </c>
      <c r="AS59" s="5">
        <f t="shared" si="202"/>
        <v>5.7685333499811031E-4</v>
      </c>
      <c r="AT59" s="5">
        <f t="shared" si="203"/>
        <v>3.5155399475076364E-4</v>
      </c>
      <c r="AU59" s="5">
        <f t="shared" si="204"/>
        <v>1.4283262165835713E-4</v>
      </c>
      <c r="AV59" s="5">
        <f t="shared" si="205"/>
        <v>4.3523522946161312E-5</v>
      </c>
      <c r="AW59" s="5">
        <f t="shared" si="206"/>
        <v>3.0630637467115002E-7</v>
      </c>
      <c r="AX59" s="5">
        <f t="shared" si="207"/>
        <v>5.7377423135855849E-4</v>
      </c>
      <c r="AY59" s="5">
        <f t="shared" si="208"/>
        <v>4.8925163815738025E-4</v>
      </c>
      <c r="AZ59" s="5">
        <f t="shared" si="209"/>
        <v>2.0859002753828508E-4</v>
      </c>
      <c r="BA59" s="5">
        <f t="shared" si="210"/>
        <v>5.9287554290452198E-5</v>
      </c>
      <c r="BB59" s="5">
        <f t="shared" si="211"/>
        <v>1.2638478461409769E-5</v>
      </c>
      <c r="BC59" s="5">
        <f t="shared" si="212"/>
        <v>2.155341231139193E-6</v>
      </c>
      <c r="BD59" s="5">
        <f t="shared" si="213"/>
        <v>6.7258748327221843E-5</v>
      </c>
      <c r="BE59" s="5">
        <f t="shared" si="214"/>
        <v>8.1979526586072445E-5</v>
      </c>
      <c r="BF59" s="5">
        <f t="shared" si="215"/>
        <v>4.9961105034097818E-5</v>
      </c>
      <c r="BG59" s="5">
        <f t="shared" si="216"/>
        <v>2.0298661712059056E-5</v>
      </c>
      <c r="BH59" s="5">
        <f t="shared" si="217"/>
        <v>6.1853465864006043E-6</v>
      </c>
      <c r="BI59" s="5">
        <f t="shared" si="218"/>
        <v>1.507824030435226E-6</v>
      </c>
      <c r="BJ59" s="8">
        <f t="shared" si="219"/>
        <v>0.44605636308854435</v>
      </c>
      <c r="BK59" s="8">
        <f t="shared" si="220"/>
        <v>0.29563891650016488</v>
      </c>
      <c r="BL59" s="8">
        <f t="shared" si="221"/>
        <v>0.24546874747465444</v>
      </c>
      <c r="BM59" s="8">
        <f t="shared" si="222"/>
        <v>0.3423775568164954</v>
      </c>
      <c r="BN59" s="8">
        <f t="shared" si="223"/>
        <v>0.65731588503651339</v>
      </c>
    </row>
    <row r="60" spans="1:66" x14ac:dyDescent="0.25">
      <c r="A60" t="s">
        <v>353</v>
      </c>
      <c r="B60" t="s">
        <v>153</v>
      </c>
      <c r="C60" t="s">
        <v>147</v>
      </c>
      <c r="D60" t="s">
        <v>69</v>
      </c>
      <c r="E60">
        <f>VLOOKUP(A60,home!$A$2:$E$405,3,FALSE)</f>
        <v>1.5907</v>
      </c>
      <c r="F60">
        <f>VLOOKUP(B60,home!$B$2:$E$405,3,FALSE)</f>
        <v>1.1001000000000001</v>
      </c>
      <c r="G60">
        <f>VLOOKUP(C60,away!$B$2:$E$405,4,FALSE)</f>
        <v>0.90369999999999995</v>
      </c>
      <c r="H60">
        <f>VLOOKUP(A60,away!$A$2:$E$405,3,FALSE)</f>
        <v>1.2952999999999999</v>
      </c>
      <c r="I60">
        <f>VLOOKUP(C60,away!$B$2:$E$405,3,FALSE)</f>
        <v>0.86850000000000005</v>
      </c>
      <c r="J60">
        <f>VLOOKUP(B60,home!$B$2:$E$405,4,FALSE)</f>
        <v>1.0133000000000001</v>
      </c>
      <c r="K60" s="3">
        <f t="shared" si="168"/>
        <v>1.581410900559</v>
      </c>
      <c r="L60" s="3">
        <f t="shared" si="169"/>
        <v>1.139930125065</v>
      </c>
      <c r="M60" s="5">
        <f t="shared" si="170"/>
        <v>6.5786473899196923E-2</v>
      </c>
      <c r="N60" s="5">
        <f t="shared" si="171"/>
        <v>0.10403544693353016</v>
      </c>
      <c r="O60" s="5">
        <f t="shared" si="172"/>
        <v>7.4991983419496908E-2</v>
      </c>
      <c r="P60" s="5">
        <f t="shared" si="173"/>
        <v>0.1185931400341322</v>
      </c>
      <c r="Q60" s="5">
        <f t="shared" si="174"/>
        <v>8.226139491260602E-2</v>
      </c>
      <c r="R60" s="5">
        <f t="shared" si="175"/>
        <v>4.2742810519129759E-2</v>
      </c>
      <c r="S60" s="5">
        <f t="shared" si="176"/>
        <v>5.3446901884062606E-2</v>
      </c>
      <c r="T60" s="5">
        <f t="shared" si="177"/>
        <v>9.3772242190748326E-2</v>
      </c>
      <c r="U60" s="5">
        <f t="shared" si="178"/>
        <v>6.7593946475479685E-2</v>
      </c>
      <c r="V60" s="5">
        <f t="shared" si="179"/>
        <v>1.0705402128777679E-2</v>
      </c>
      <c r="W60" s="5">
        <f t="shared" si="180"/>
        <v>4.3363022203327939E-2</v>
      </c>
      <c r="X60" s="5">
        <f t="shared" si="181"/>
        <v>4.9430815323435982E-2</v>
      </c>
      <c r="Y60" s="5">
        <f t="shared" si="182"/>
        <v>2.8173837746854651E-2</v>
      </c>
      <c r="Z60" s="5">
        <f t="shared" si="183"/>
        <v>1.6241272446900393E-2</v>
      </c>
      <c r="AA60" s="5">
        <f t="shared" si="184"/>
        <v>2.5684125286476824E-2</v>
      </c>
      <c r="AB60" s="5">
        <f t="shared" si="185"/>
        <v>2.0308577849678756E-2</v>
      </c>
      <c r="AC60" s="5">
        <f t="shared" si="186"/>
        <v>1.2061628881770482E-3</v>
      </c>
      <c r="AD60" s="5">
        <f t="shared" si="187"/>
        <v>1.7143688998381191E-2</v>
      </c>
      <c r="AE60" s="5">
        <f t="shared" si="188"/>
        <v>1.9542607544000137E-2</v>
      </c>
      <c r="AF60" s="5">
        <f t="shared" si="189"/>
        <v>1.1138603530864143E-2</v>
      </c>
      <c r="AG60" s="5">
        <f t="shared" si="190"/>
        <v>4.2324099053291375E-3</v>
      </c>
      <c r="AH60" s="5">
        <f t="shared" si="191"/>
        <v>4.6284789329024793E-3</v>
      </c>
      <c r="AI60" s="5">
        <f t="shared" si="192"/>
        <v>7.3195270374996693E-3</v>
      </c>
      <c r="AJ60" s="5">
        <f t="shared" si="193"/>
        <v>5.787589922019153E-3</v>
      </c>
      <c r="AK60" s="5">
        <f t="shared" si="194"/>
        <v>3.0508525968821667E-3</v>
      </c>
      <c r="AL60" s="5">
        <f t="shared" si="195"/>
        <v>8.6973893460673822E-5</v>
      </c>
      <c r="AM60" s="5">
        <f t="shared" si="196"/>
        <v>5.4222433315666832E-3</v>
      </c>
      <c r="AN60" s="5">
        <f t="shared" si="197"/>
        <v>6.1809785190856713E-3</v>
      </c>
      <c r="AO60" s="5">
        <f t="shared" si="198"/>
        <v>3.5229418081427042E-3</v>
      </c>
      <c r="AP60" s="5">
        <f t="shared" si="199"/>
        <v>1.3386358319842765E-3</v>
      </c>
      <c r="AQ60" s="5">
        <f t="shared" si="200"/>
        <v>3.8148782784258199E-4</v>
      </c>
      <c r="AR60" s="5">
        <f t="shared" si="201"/>
        <v>1.055228513768847E-3</v>
      </c>
      <c r="AS60" s="5">
        <f t="shared" si="202"/>
        <v>1.6687498742547274E-3</v>
      </c>
      <c r="AT60" s="5">
        <f t="shared" si="203"/>
        <v>1.3194896207264436E-3</v>
      </c>
      <c r="AU60" s="5">
        <f t="shared" si="204"/>
        <v>6.9555175646375284E-4</v>
      </c>
      <c r="AV60" s="5">
        <f t="shared" si="205"/>
        <v>2.7498828239368449E-4</v>
      </c>
      <c r="AW60" s="5">
        <f t="shared" si="206"/>
        <v>4.3552127035431796E-6</v>
      </c>
      <c r="AX60" s="5">
        <f t="shared" si="207"/>
        <v>1.4291324516704843E-3</v>
      </c>
      <c r="AY60" s="5">
        <f t="shared" si="208"/>
        <v>1.6291111343671851E-3</v>
      </c>
      <c r="AZ60" s="5">
        <f t="shared" si="209"/>
        <v>9.2853642957198463E-4</v>
      </c>
      <c r="BA60" s="5">
        <f t="shared" si="210"/>
        <v>3.5282221609646698E-4</v>
      </c>
      <c r="BB60" s="5">
        <f t="shared" si="211"/>
        <v>1.005481682301391E-4</v>
      </c>
      <c r="BC60" s="5">
        <f t="shared" si="212"/>
        <v>2.2923577197127795E-5</v>
      </c>
      <c r="BD60" s="5">
        <f t="shared" si="213"/>
        <v>2.0048112861211271E-4</v>
      </c>
      <c r="BE60" s="5">
        <f t="shared" si="214"/>
        <v>3.1704304214356585E-4</v>
      </c>
      <c r="BF60" s="5">
        <f t="shared" si="215"/>
        <v>2.5068766139611082E-4</v>
      </c>
      <c r="BG60" s="5">
        <f t="shared" si="216"/>
        <v>1.3214673345581773E-4</v>
      </c>
      <c r="BH60" s="5">
        <f t="shared" si="217"/>
        <v>5.2244571190073731E-5</v>
      </c>
      <c r="BI60" s="5">
        <f t="shared" si="218"/>
        <v>1.6524026875002657E-5</v>
      </c>
      <c r="BJ60" s="8">
        <f t="shared" si="219"/>
        <v>0.47440343058483297</v>
      </c>
      <c r="BK60" s="8">
        <f t="shared" si="220"/>
        <v>0.25145416586217434</v>
      </c>
      <c r="BL60" s="8">
        <f t="shared" si="221"/>
        <v>0.25809102725084554</v>
      </c>
      <c r="BM60" s="8">
        <f t="shared" si="222"/>
        <v>0.51015389050499771</v>
      </c>
      <c r="BN60" s="8">
        <f t="shared" si="223"/>
        <v>0.48841124971809197</v>
      </c>
    </row>
    <row r="61" spans="1:66" x14ac:dyDescent="0.25">
      <c r="A61" t="s">
        <v>353</v>
      </c>
      <c r="B61" t="s">
        <v>155</v>
      </c>
      <c r="C61" t="s">
        <v>154</v>
      </c>
      <c r="D61" t="s">
        <v>69</v>
      </c>
      <c r="E61">
        <f>VLOOKUP(A61,home!$A$2:$E$405,3,FALSE)</f>
        <v>1.5907</v>
      </c>
      <c r="F61">
        <f>VLOOKUP(B61,home!$B$2:$E$405,3,FALSE)</f>
        <v>1.0216000000000001</v>
      </c>
      <c r="G61">
        <f>VLOOKUP(C61,away!$B$2:$E$405,4,FALSE)</f>
        <v>0.98229999999999995</v>
      </c>
      <c r="H61">
        <f>VLOOKUP(A61,away!$A$2:$E$405,3,FALSE)</f>
        <v>1.2952999999999999</v>
      </c>
      <c r="I61">
        <f>VLOOKUP(C61,away!$B$2:$E$405,3,FALSE)</f>
        <v>1.0133000000000001</v>
      </c>
      <c r="J61">
        <f>VLOOKUP(B61,home!$B$2:$E$405,4,FALSE)</f>
        <v>1.1097999999999999</v>
      </c>
      <c r="K61" s="3">
        <f t="shared" si="168"/>
        <v>1.596295573576</v>
      </c>
      <c r="L61" s="3">
        <f t="shared" si="169"/>
        <v>1.4566430084019997</v>
      </c>
      <c r="M61" s="5">
        <f t="shared" ref="M61:M78" si="224">_xlfn.POISSON.DIST(0,K61,FALSE) * _xlfn.POISSON.DIST(0,L61,FALSE)</f>
        <v>4.7219960587690957E-2</v>
      </c>
      <c r="N61" s="5">
        <f t="shared" ref="N61:N78" si="225">_xlfn.POISSON.DIST(1,K61,FALSE) * _xlfn.POISSON.DIST(0,L61,FALSE)</f>
        <v>7.5377014070564241E-2</v>
      </c>
      <c r="O61" s="5">
        <f t="shared" ref="O61:O78" si="226">_xlfn.POISSON.DIST(0,K61,FALSE) * _xlfn.POISSON.DIST(1,L61,FALSE)</f>
        <v>6.8782625447078E-2</v>
      </c>
      <c r="P61" s="5">
        <f t="shared" ref="P61:P78" si="227">_xlfn.POISSON.DIST(1,K61,FALSE) * _xlfn.POISSON.DIST(1,L61,FALSE)</f>
        <v>0.10979740054010656</v>
      </c>
      <c r="Q61" s="5">
        <f t="shared" ref="Q61:Q78" si="228">_xlfn.POISSON.DIST(2,K61,FALSE) * _xlfn.POISSON.DIST(0,L61,FALSE)</f>
        <v>6.01619969551088E-2</v>
      </c>
      <c r="R61" s="5">
        <f t="shared" ref="R61:R78" si="229">_xlfn.POISSON.DIST(0,K61,FALSE) * _xlfn.POISSON.DIST(2,L61,FALSE)</f>
        <v>5.0095865228509832E-2</v>
      </c>
      <c r="S61" s="5">
        <f t="shared" ref="S61:S78" si="230">_xlfn.POISSON.DIST(2,K61,FALSE) * _xlfn.POISSON.DIST(2,L61,FALSE)</f>
        <v>6.3826128904622345E-2</v>
      </c>
      <c r="T61" s="5">
        <f t="shared" ref="T61:T78" si="231">_xlfn.POISSON.DIST(2,K61,FALSE) * _xlfn.POISSON.DIST(1,L61,FALSE)</f>
        <v>8.7634552236161622E-2</v>
      </c>
      <c r="U61" s="5">
        <f t="shared" ref="U61:U78" si="232">_xlfn.POISSON.DIST(1,K61,FALSE) * _xlfn.POISSON.DIST(2,L61,FALSE)</f>
        <v>7.9967807918730094E-2</v>
      </c>
      <c r="V61" s="5">
        <f t="shared" ref="V61:V78" si="233">_xlfn.POISSON.DIST(3,K61,FALSE) * _xlfn.POISSON.DIST(3,L61,FALSE)</f>
        <v>1.6490067507812182E-2</v>
      </c>
      <c r="W61" s="5">
        <f t="shared" ref="W61:W78" si="234">_xlfn.POISSON.DIST(3,K61,FALSE) * _xlfn.POISSON.DIST(0,L61,FALSE)</f>
        <v>3.2012109812310979E-2</v>
      </c>
      <c r="X61" s="5">
        <f t="shared" ref="X61:X78" si="235">_xlfn.POISSON.DIST(3,K61,FALSE) * _xlfn.POISSON.DIST(1,L61,FALSE)</f>
        <v>4.6630215942299838E-2</v>
      </c>
      <c r="Y61" s="5">
        <f t="shared" ref="Y61:Y78" si="236">_xlfn.POISSON.DIST(3,K61,FALSE) * _xlfn.POISSON.DIST(2,L61,FALSE)</f>
        <v>3.3961789016313269E-2</v>
      </c>
      <c r="Z61" s="5">
        <f t="shared" ref="Z61:Z78" si="237">_xlfn.POISSON.DIST(0,K61,FALSE) * _xlfn.POISSON.DIST(3,L61,FALSE)</f>
        <v>2.4323930611652559E-2</v>
      </c>
      <c r="AA61" s="5">
        <f t="shared" ref="AA61:AA78" si="238">_xlfn.POISSON.DIST(1,K61,FALSE) * _xlfn.POISSON.DIST(3,L61,FALSE)</f>
        <v>3.8828182767350748E-2</v>
      </c>
      <c r="AB61" s="5">
        <f t="shared" ref="AB61:AB78" si="239">_xlfn.POISSON.DIST(2,K61,FALSE) * _xlfn.POISSON.DIST(3,L61,FALSE)</f>
        <v>3.0990628140760968E-2</v>
      </c>
      <c r="AC61" s="5">
        <f t="shared" ref="AC61:AC78" si="240">_xlfn.POISSON.DIST(4,K61,FALSE) * _xlfn.POISSON.DIST(4,L61,FALSE)</f>
        <v>2.3964528513930779E-3</v>
      </c>
      <c r="AD61" s="5">
        <f t="shared" ref="AD61:AD78" si="241">_xlfn.POISSON.DIST(4,K61,FALSE) * _xlfn.POISSON.DIST(0,L61,FALSE)</f>
        <v>1.2775197298555221E-2</v>
      </c>
      <c r="AE61" s="5">
        <f t="shared" ref="AE61:AE78" si="242">_xlfn.POISSON.DIST(4,K61,FALSE) * _xlfn.POISSON.DIST(1,L61,FALSE)</f>
        <v>1.8608901825896574E-2</v>
      </c>
      <c r="AF61" s="5">
        <f t="shared" ref="AF61:AF78" si="243">_xlfn.POISSON.DIST(4,K61,FALSE) * _xlfn.POISSON.DIST(2,L61,FALSE)</f>
        <v>1.3553263369365728E-2</v>
      </c>
      <c r="AG61" s="5">
        <f t="shared" ref="AG61:AG78" si="244">_xlfn.POISSON.DIST(4,K61,FALSE) * _xlfn.POISSON.DIST(3,L61,FALSE)</f>
        <v>6.5807554426725052E-3</v>
      </c>
      <c r="AH61" s="5">
        <f t="shared" ref="AH61:AH78" si="245">_xlfn.POISSON.DIST(0,K61,FALSE) * _xlfn.POISSON.DIST(4,L61,FALSE)</f>
        <v>8.8578208655797699E-3</v>
      </c>
      <c r="AI61" s="5">
        <f t="shared" ref="AI61:AI78" si="246">_xlfn.POISSON.DIST(1,K61,FALSE) * _xlfn.POISSON.DIST(4,L61,FALSE)</f>
        <v>1.4139700239254122E-2</v>
      </c>
      <c r="AJ61" s="5">
        <f t="shared" ref="AJ61:AJ78" si="247">_xlfn.POISSON.DIST(2,K61,FALSE) * _xlfn.POISSON.DIST(4,L61,FALSE)</f>
        <v>1.1285570451806433E-2</v>
      </c>
      <c r="AK61" s="5">
        <f t="shared" ref="AK61:AK78" si="248">_xlfn.POISSON.DIST(3,K61,FALSE) * _xlfn.POISSON.DIST(4,L61,FALSE)</f>
        <v>6.0050353858329009E-3</v>
      </c>
      <c r="AL61" s="5">
        <f t="shared" ref="AL61:AL78" si="249">_xlfn.POISSON.DIST(5,K61,FALSE) * _xlfn.POISSON.DIST(5,L61,FALSE)</f>
        <v>2.2289242966329429E-4</v>
      </c>
      <c r="AM61" s="5">
        <f t="shared" ref="AM61:AM78" si="250">_xlfn.POISSON.DIST(5,K61,FALSE) * _xlfn.POISSON.DIST(0,L61,FALSE)</f>
        <v>4.0785981798487489E-3</v>
      </c>
      <c r="AN61" s="5">
        <f t="shared" ref="AN61:AN78" si="251">_xlfn.POISSON.DIST(5,K61,FALSE) * _xlfn.POISSON.DIST(1,L61,FALSE)</f>
        <v>5.9410615227578015E-3</v>
      </c>
      <c r="AO61" s="5">
        <f t="shared" ref="AO61:AO78" si="252">_xlfn.POISSON.DIST(5,K61,FALSE) * _xlfn.POISSON.DIST(2,L61,FALSE)</f>
        <v>4.3270028648056454E-3</v>
      </c>
      <c r="AP61" s="5">
        <f t="shared" ref="AP61:AP78" si="253">_xlfn.POISSON.DIST(5,K61,FALSE) * _xlfn.POISSON.DIST(3,L61,FALSE)</f>
        <v>2.1009661567848552E-3</v>
      </c>
      <c r="AQ61" s="5">
        <f t="shared" ref="AQ61:AQ78" si="254">_xlfn.POISSON.DIST(5,K61,FALSE) * _xlfn.POISSON.DIST(4,L61,FALSE)</f>
        <v>7.6508941579246984E-4</v>
      </c>
      <c r="AR61" s="5">
        <f t="shared" ref="AR61:AR78" si="255">_xlfn.POISSON.DIST(0,K61,FALSE) * _xlfn.POISSON.DIST(5,L61,FALSE)</f>
        <v>2.5805365667048237E-3</v>
      </c>
      <c r="AS61" s="5">
        <f t="shared" ref="AS61:AS78" si="256">_xlfn.POISSON.DIST(1,K61,FALSE) * _xlfn.POISSON.DIST(5,L61,FALSE)</f>
        <v>4.1192990988819182E-3</v>
      </c>
      <c r="AT61" s="5">
        <f t="shared" ref="AT61:AT78" si="257">_xlfn.POISSON.DIST(2,K61,FALSE) * _xlfn.POISSON.DIST(5,L61,FALSE)</f>
        <v>3.2878094588904066E-3</v>
      </c>
      <c r="AU61" s="5">
        <f t="shared" ref="AU61:AU78" si="258">_xlfn.POISSON.DIST(3,K61,FALSE) * _xlfn.POISSON.DIST(5,L61,FALSE)</f>
        <v>1.7494385619960195E-3</v>
      </c>
      <c r="AV61" s="5">
        <f t="shared" ref="AV61:AV78" si="259">_xlfn.POISSON.DIST(4,K61,FALSE) * _xlfn.POISSON.DIST(5,L61,FALSE)</f>
        <v>6.9815525818935249E-4</v>
      </c>
      <c r="AW61" s="5">
        <f t="shared" ref="AW61:AW78" si="260">_xlfn.POISSON.DIST(6,K61,FALSE) * _xlfn.POISSON.DIST(6,L61,FALSE)</f>
        <v>1.4396577370454563E-5</v>
      </c>
      <c r="AX61" s="5">
        <f t="shared" ref="AX61:AX78" si="261">_xlfn.POISSON.DIST(6,K61,FALSE) * _xlfn.POISSON.DIST(0,L61,FALSE)</f>
        <v>1.0851080368146156E-3</v>
      </c>
      <c r="AY61" s="5">
        <f t="shared" ref="AY61:AY78" si="262">_xlfn.POISSON.DIST(6,K61,FALSE) * _xlfn.POISSON.DIST(1,L61,FALSE)</f>
        <v>1.5806150351868294E-3</v>
      </c>
      <c r="AZ61" s="5">
        <f t="shared" ref="AZ61:AZ78" si="263">_xlfn.POISSON.DIST(6,K61,FALSE) * _xlfn.POISSON.DIST(2,L61,FALSE)</f>
        <v>1.1511959199899881E-3</v>
      </c>
      <c r="BA61" s="5">
        <f t="shared" ref="BA61:BA78" si="264">_xlfn.POISSON.DIST(6,K61,FALSE) * _xlfn.POISSON.DIST(3,L61,FALSE)</f>
        <v>5.589604960514413E-4</v>
      </c>
      <c r="BB61" s="5">
        <f t="shared" ref="BB61:BB78" si="265">_xlfn.POISSON.DIST(6,K61,FALSE) * _xlfn.POISSON.DIST(4,L61,FALSE)</f>
        <v>2.0355147463656139E-4</v>
      </c>
      <c r="BC61" s="5">
        <f t="shared" ref="BC61:BC78" si="266">_xlfn.POISSON.DIST(6,K61,FALSE) * _xlfn.POISSON.DIST(5,L61,FALSE)</f>
        <v>5.9300366475852809E-5</v>
      </c>
      <c r="BD61" s="5">
        <f t="shared" ref="BD61:BD78" si="267">_xlfn.POISSON.DIST(0,K61,FALSE) * _xlfn.POISSON.DIST(6,L61,FALSE)</f>
        <v>6.2648675796938072E-4</v>
      </c>
      <c r="BE61" s="5">
        <f t="shared" ref="BE61:BE78" si="268">_xlfn.POISSON.DIST(1,K61,FALSE) * _xlfn.POISSON.DIST(6,L61,FALSE)</f>
        <v>1.0000580386505013E-3</v>
      </c>
      <c r="BF61" s="5">
        <f t="shared" ref="BF61:BF78" si="269">_xlfn.POISSON.DIST(2,K61,FALSE) * _xlfn.POISSON.DIST(6,L61,FALSE)</f>
        <v>7.98194110208446E-4</v>
      </c>
      <c r="BG61" s="5">
        <f t="shared" ref="BG61:BG78" si="270">_xlfn.POISSON.DIST(3,K61,FALSE) * _xlfn.POISSON.DIST(6,L61,FALSE)</f>
        <v>4.2471790832672527E-4</v>
      </c>
      <c r="BH61" s="5">
        <f t="shared" ref="BH61:BH78" si="271">_xlfn.POISSON.DIST(4,K61,FALSE) * _xlfn.POISSON.DIST(6,L61,FALSE)</f>
        <v>1.6949382927010232E-4</v>
      </c>
      <c r="BI61" s="5">
        <f t="shared" ref="BI61:BI78" si="272">_xlfn.POISSON.DIST(5,K61,FALSE) * _xlfn.POISSON.DIST(6,L61,FALSE)</f>
        <v>5.4112449882462053E-5</v>
      </c>
      <c r="BJ61" s="8">
        <f t="shared" ref="BJ61:BJ78" si="273">SUM(N61,Q61,T61,W61,X61,Y61,AD61,AE61,AF61,AG61,AM61,AN61,AO61,AP61,AQ61,AX61,AY61,AZ61,BA61,BB61,BC61)</f>
        <v>0.40914724543839343</v>
      </c>
      <c r="BK61" s="8">
        <f t="shared" ref="BK61:BK78" si="274">SUM(M61,P61,S61,V61,AC61,AL61,AY61)</f>
        <v>0.24153351785647528</v>
      </c>
      <c r="BL61" s="8">
        <f t="shared" ref="BL61:BL78" si="275">SUM(O61,R61,U61,AA61,AB61,AH61,AI61,AJ61,AK61,AR61,AS61,AT61,AU61,AV61,BD61,BE61,BF61,BG61,BH61,BI61)</f>
        <v>0.32446153848387305</v>
      </c>
      <c r="BM61" s="8">
        <f t="shared" ref="BM61:BM78" si="276">SUM(S61:BI61)</f>
        <v>0.58646515110351993</v>
      </c>
      <c r="BN61" s="8">
        <f t="shared" ref="BN61:BN78" si="277">SUM(M61:R61)</f>
        <v>0.41143486282905839</v>
      </c>
    </row>
    <row r="62" spans="1:66" x14ac:dyDescent="0.25">
      <c r="A62" t="s">
        <v>353</v>
      </c>
      <c r="B62" t="s">
        <v>149</v>
      </c>
      <c r="C62" t="s">
        <v>330</v>
      </c>
      <c r="D62" t="s">
        <v>69</v>
      </c>
      <c r="E62">
        <f>VLOOKUP(A62,home!$A$2:$E$405,3,FALSE)</f>
        <v>1.5907</v>
      </c>
      <c r="F62">
        <f>VLOOKUP(B62,home!$B$2:$E$405,3,FALSE)</f>
        <v>1.3359000000000001</v>
      </c>
      <c r="G62" t="e">
        <f>VLOOKUP(C62,away!$B$2:$E$405,4,FALSE)</f>
        <v>#N/A</v>
      </c>
      <c r="H62">
        <f>VLOOKUP(A62,away!$A$2:$E$405,3,FALSE)</f>
        <v>1.2952999999999999</v>
      </c>
      <c r="I62" t="e">
        <f>VLOOKUP(C62,away!$B$2:$E$405,3,FALSE)</f>
        <v>#N/A</v>
      </c>
      <c r="J62">
        <f>VLOOKUP(B62,home!$B$2:$E$405,4,FALSE)</f>
        <v>1.2062999999999999</v>
      </c>
      <c r="K62" s="3" t="e">
        <f t="shared" si="168"/>
        <v>#N/A</v>
      </c>
      <c r="L62" s="3" t="e">
        <f t="shared" si="169"/>
        <v>#N/A</v>
      </c>
      <c r="M62" s="5" t="e">
        <f t="shared" si="224"/>
        <v>#N/A</v>
      </c>
      <c r="N62" s="5" t="e">
        <f t="shared" si="225"/>
        <v>#N/A</v>
      </c>
      <c r="O62" s="5" t="e">
        <f t="shared" si="226"/>
        <v>#N/A</v>
      </c>
      <c r="P62" s="5" t="e">
        <f t="shared" si="227"/>
        <v>#N/A</v>
      </c>
      <c r="Q62" s="5" t="e">
        <f t="shared" si="228"/>
        <v>#N/A</v>
      </c>
      <c r="R62" s="5" t="e">
        <f t="shared" si="229"/>
        <v>#N/A</v>
      </c>
      <c r="S62" s="5" t="e">
        <f t="shared" si="230"/>
        <v>#N/A</v>
      </c>
      <c r="T62" s="5" t="e">
        <f t="shared" si="231"/>
        <v>#N/A</v>
      </c>
      <c r="U62" s="5" t="e">
        <f t="shared" si="232"/>
        <v>#N/A</v>
      </c>
      <c r="V62" s="5" t="e">
        <f t="shared" si="233"/>
        <v>#N/A</v>
      </c>
      <c r="W62" s="5" t="e">
        <f t="shared" si="234"/>
        <v>#N/A</v>
      </c>
      <c r="X62" s="5" t="e">
        <f t="shared" si="235"/>
        <v>#N/A</v>
      </c>
      <c r="Y62" s="5" t="e">
        <f t="shared" si="236"/>
        <v>#N/A</v>
      </c>
      <c r="Z62" s="5" t="e">
        <f t="shared" si="237"/>
        <v>#N/A</v>
      </c>
      <c r="AA62" s="5" t="e">
        <f t="shared" si="238"/>
        <v>#N/A</v>
      </c>
      <c r="AB62" s="5" t="e">
        <f t="shared" si="239"/>
        <v>#N/A</v>
      </c>
      <c r="AC62" s="5" t="e">
        <f t="shared" si="240"/>
        <v>#N/A</v>
      </c>
      <c r="AD62" s="5" t="e">
        <f t="shared" si="241"/>
        <v>#N/A</v>
      </c>
      <c r="AE62" s="5" t="e">
        <f t="shared" si="242"/>
        <v>#N/A</v>
      </c>
      <c r="AF62" s="5" t="e">
        <f t="shared" si="243"/>
        <v>#N/A</v>
      </c>
      <c r="AG62" s="5" t="e">
        <f t="shared" si="244"/>
        <v>#N/A</v>
      </c>
      <c r="AH62" s="5" t="e">
        <f t="shared" si="245"/>
        <v>#N/A</v>
      </c>
      <c r="AI62" s="5" t="e">
        <f t="shared" si="246"/>
        <v>#N/A</v>
      </c>
      <c r="AJ62" s="5" t="e">
        <f t="shared" si="247"/>
        <v>#N/A</v>
      </c>
      <c r="AK62" s="5" t="e">
        <f t="shared" si="248"/>
        <v>#N/A</v>
      </c>
      <c r="AL62" s="5" t="e">
        <f t="shared" si="249"/>
        <v>#N/A</v>
      </c>
      <c r="AM62" s="5" t="e">
        <f t="shared" si="250"/>
        <v>#N/A</v>
      </c>
      <c r="AN62" s="5" t="e">
        <f t="shared" si="251"/>
        <v>#N/A</v>
      </c>
      <c r="AO62" s="5" t="e">
        <f t="shared" si="252"/>
        <v>#N/A</v>
      </c>
      <c r="AP62" s="5" t="e">
        <f t="shared" si="253"/>
        <v>#N/A</v>
      </c>
      <c r="AQ62" s="5" t="e">
        <f t="shared" si="254"/>
        <v>#N/A</v>
      </c>
      <c r="AR62" s="5" t="e">
        <f t="shared" si="255"/>
        <v>#N/A</v>
      </c>
      <c r="AS62" s="5" t="e">
        <f t="shared" si="256"/>
        <v>#N/A</v>
      </c>
      <c r="AT62" s="5" t="e">
        <f t="shared" si="257"/>
        <v>#N/A</v>
      </c>
      <c r="AU62" s="5" t="e">
        <f t="shared" si="258"/>
        <v>#N/A</v>
      </c>
      <c r="AV62" s="5" t="e">
        <f t="shared" si="259"/>
        <v>#N/A</v>
      </c>
      <c r="AW62" s="5" t="e">
        <f t="shared" si="260"/>
        <v>#N/A</v>
      </c>
      <c r="AX62" s="5" t="e">
        <f t="shared" si="261"/>
        <v>#N/A</v>
      </c>
      <c r="AY62" s="5" t="e">
        <f t="shared" si="262"/>
        <v>#N/A</v>
      </c>
      <c r="AZ62" s="5" t="e">
        <f t="shared" si="263"/>
        <v>#N/A</v>
      </c>
      <c r="BA62" s="5" t="e">
        <f t="shared" si="264"/>
        <v>#N/A</v>
      </c>
      <c r="BB62" s="5" t="e">
        <f t="shared" si="265"/>
        <v>#N/A</v>
      </c>
      <c r="BC62" s="5" t="e">
        <f t="shared" si="266"/>
        <v>#N/A</v>
      </c>
      <c r="BD62" s="5" t="e">
        <f t="shared" si="267"/>
        <v>#N/A</v>
      </c>
      <c r="BE62" s="5" t="e">
        <f t="shared" si="268"/>
        <v>#N/A</v>
      </c>
      <c r="BF62" s="5" t="e">
        <f t="shared" si="269"/>
        <v>#N/A</v>
      </c>
      <c r="BG62" s="5" t="e">
        <f t="shared" si="270"/>
        <v>#N/A</v>
      </c>
      <c r="BH62" s="5" t="e">
        <f t="shared" si="271"/>
        <v>#N/A</v>
      </c>
      <c r="BI62" s="5" t="e">
        <f t="shared" si="272"/>
        <v>#N/A</v>
      </c>
      <c r="BJ62" s="8" t="e">
        <f t="shared" si="273"/>
        <v>#N/A</v>
      </c>
      <c r="BK62" s="8" t="e">
        <f t="shared" si="274"/>
        <v>#N/A</v>
      </c>
      <c r="BL62" s="8" t="e">
        <f t="shared" si="275"/>
        <v>#N/A</v>
      </c>
      <c r="BM62" s="8" t="e">
        <f t="shared" si="276"/>
        <v>#N/A</v>
      </c>
      <c r="BN62" s="8" t="e">
        <f t="shared" si="277"/>
        <v>#N/A</v>
      </c>
    </row>
    <row r="63" spans="1:66" x14ac:dyDescent="0.25">
      <c r="A63" t="s">
        <v>353</v>
      </c>
      <c r="B63" t="s">
        <v>148</v>
      </c>
      <c r="C63" t="s">
        <v>331</v>
      </c>
      <c r="D63" t="s">
        <v>69</v>
      </c>
      <c r="E63">
        <f>VLOOKUP(A63,home!$A$2:$E$405,3,FALSE)</f>
        <v>1.5907</v>
      </c>
      <c r="F63">
        <f>VLOOKUP(B63,home!$B$2:$E$405,3,FALSE)</f>
        <v>1.2573000000000001</v>
      </c>
      <c r="G63" t="e">
        <f>VLOOKUP(C63,away!$B$2:$E$405,4,FALSE)</f>
        <v>#N/A</v>
      </c>
      <c r="H63">
        <f>VLOOKUP(A63,away!$A$2:$E$405,3,FALSE)</f>
        <v>1.2952999999999999</v>
      </c>
      <c r="I63" t="e">
        <f>VLOOKUP(C63,away!$B$2:$E$405,3,FALSE)</f>
        <v>#N/A</v>
      </c>
      <c r="J63">
        <f>VLOOKUP(B63,home!$B$2:$E$405,4,FALSE)</f>
        <v>0.91679999999999995</v>
      </c>
      <c r="K63" s="3" t="e">
        <f t="shared" si="168"/>
        <v>#N/A</v>
      </c>
      <c r="L63" s="3" t="e">
        <f t="shared" si="169"/>
        <v>#N/A</v>
      </c>
      <c r="M63" s="5" t="e">
        <f t="shared" si="224"/>
        <v>#N/A</v>
      </c>
      <c r="N63" s="5" t="e">
        <f t="shared" si="225"/>
        <v>#N/A</v>
      </c>
      <c r="O63" s="5" t="e">
        <f t="shared" si="226"/>
        <v>#N/A</v>
      </c>
      <c r="P63" s="5" t="e">
        <f t="shared" si="227"/>
        <v>#N/A</v>
      </c>
      <c r="Q63" s="5" t="e">
        <f t="shared" si="228"/>
        <v>#N/A</v>
      </c>
      <c r="R63" s="5" t="e">
        <f t="shared" si="229"/>
        <v>#N/A</v>
      </c>
      <c r="S63" s="5" t="e">
        <f t="shared" si="230"/>
        <v>#N/A</v>
      </c>
      <c r="T63" s="5" t="e">
        <f t="shared" si="231"/>
        <v>#N/A</v>
      </c>
      <c r="U63" s="5" t="e">
        <f t="shared" si="232"/>
        <v>#N/A</v>
      </c>
      <c r="V63" s="5" t="e">
        <f t="shared" si="233"/>
        <v>#N/A</v>
      </c>
      <c r="W63" s="5" t="e">
        <f t="shared" si="234"/>
        <v>#N/A</v>
      </c>
      <c r="X63" s="5" t="e">
        <f t="shared" si="235"/>
        <v>#N/A</v>
      </c>
      <c r="Y63" s="5" t="e">
        <f t="shared" si="236"/>
        <v>#N/A</v>
      </c>
      <c r="Z63" s="5" t="e">
        <f t="shared" si="237"/>
        <v>#N/A</v>
      </c>
      <c r="AA63" s="5" t="e">
        <f t="shared" si="238"/>
        <v>#N/A</v>
      </c>
      <c r="AB63" s="5" t="e">
        <f t="shared" si="239"/>
        <v>#N/A</v>
      </c>
      <c r="AC63" s="5" t="e">
        <f t="shared" si="240"/>
        <v>#N/A</v>
      </c>
      <c r="AD63" s="5" t="e">
        <f t="shared" si="241"/>
        <v>#N/A</v>
      </c>
      <c r="AE63" s="5" t="e">
        <f t="shared" si="242"/>
        <v>#N/A</v>
      </c>
      <c r="AF63" s="5" t="e">
        <f t="shared" si="243"/>
        <v>#N/A</v>
      </c>
      <c r="AG63" s="5" t="e">
        <f t="shared" si="244"/>
        <v>#N/A</v>
      </c>
      <c r="AH63" s="5" t="e">
        <f t="shared" si="245"/>
        <v>#N/A</v>
      </c>
      <c r="AI63" s="5" t="e">
        <f t="shared" si="246"/>
        <v>#N/A</v>
      </c>
      <c r="AJ63" s="5" t="e">
        <f t="shared" si="247"/>
        <v>#N/A</v>
      </c>
      <c r="AK63" s="5" t="e">
        <f t="shared" si="248"/>
        <v>#N/A</v>
      </c>
      <c r="AL63" s="5" t="e">
        <f t="shared" si="249"/>
        <v>#N/A</v>
      </c>
      <c r="AM63" s="5" t="e">
        <f t="shared" si="250"/>
        <v>#N/A</v>
      </c>
      <c r="AN63" s="5" t="e">
        <f t="shared" si="251"/>
        <v>#N/A</v>
      </c>
      <c r="AO63" s="5" t="e">
        <f t="shared" si="252"/>
        <v>#N/A</v>
      </c>
      <c r="AP63" s="5" t="e">
        <f t="shared" si="253"/>
        <v>#N/A</v>
      </c>
      <c r="AQ63" s="5" t="e">
        <f t="shared" si="254"/>
        <v>#N/A</v>
      </c>
      <c r="AR63" s="5" t="e">
        <f t="shared" si="255"/>
        <v>#N/A</v>
      </c>
      <c r="AS63" s="5" t="e">
        <f t="shared" si="256"/>
        <v>#N/A</v>
      </c>
      <c r="AT63" s="5" t="e">
        <f t="shared" si="257"/>
        <v>#N/A</v>
      </c>
      <c r="AU63" s="5" t="e">
        <f t="shared" si="258"/>
        <v>#N/A</v>
      </c>
      <c r="AV63" s="5" t="e">
        <f t="shared" si="259"/>
        <v>#N/A</v>
      </c>
      <c r="AW63" s="5" t="e">
        <f t="shared" si="260"/>
        <v>#N/A</v>
      </c>
      <c r="AX63" s="5" t="e">
        <f t="shared" si="261"/>
        <v>#N/A</v>
      </c>
      <c r="AY63" s="5" t="e">
        <f t="shared" si="262"/>
        <v>#N/A</v>
      </c>
      <c r="AZ63" s="5" t="e">
        <f t="shared" si="263"/>
        <v>#N/A</v>
      </c>
      <c r="BA63" s="5" t="e">
        <f t="shared" si="264"/>
        <v>#N/A</v>
      </c>
      <c r="BB63" s="5" t="e">
        <f t="shared" si="265"/>
        <v>#N/A</v>
      </c>
      <c r="BC63" s="5" t="e">
        <f t="shared" si="266"/>
        <v>#N/A</v>
      </c>
      <c r="BD63" s="5" t="e">
        <f t="shared" si="267"/>
        <v>#N/A</v>
      </c>
      <c r="BE63" s="5" t="e">
        <f t="shared" si="268"/>
        <v>#N/A</v>
      </c>
      <c r="BF63" s="5" t="e">
        <f t="shared" si="269"/>
        <v>#N/A</v>
      </c>
      <c r="BG63" s="5" t="e">
        <f t="shared" si="270"/>
        <v>#N/A</v>
      </c>
      <c r="BH63" s="5" t="e">
        <f t="shared" si="271"/>
        <v>#N/A</v>
      </c>
      <c r="BI63" s="5" t="e">
        <f t="shared" si="272"/>
        <v>#N/A</v>
      </c>
      <c r="BJ63" s="8" t="e">
        <f t="shared" si="273"/>
        <v>#N/A</v>
      </c>
      <c r="BK63" s="8" t="e">
        <f t="shared" si="274"/>
        <v>#N/A</v>
      </c>
      <c r="BL63" s="8" t="e">
        <f t="shared" si="275"/>
        <v>#N/A</v>
      </c>
      <c r="BM63" s="8" t="e">
        <f t="shared" si="276"/>
        <v>#N/A</v>
      </c>
      <c r="BN63" s="8" t="e">
        <f t="shared" si="277"/>
        <v>#N/A</v>
      </c>
    </row>
    <row r="64" spans="1:66" x14ac:dyDescent="0.25">
      <c r="A64" t="s">
        <v>363</v>
      </c>
      <c r="B64" t="s">
        <v>162</v>
      </c>
      <c r="C64" t="s">
        <v>167</v>
      </c>
      <c r="D64" t="s">
        <v>69</v>
      </c>
      <c r="E64">
        <f>VLOOKUP(A64,home!$A$2:$E$405,3,FALSE)</f>
        <v>1.1839</v>
      </c>
      <c r="F64">
        <f>VLOOKUP(B64,home!$B$2:$E$405,3,FALSE)</f>
        <v>1.0860000000000001</v>
      </c>
      <c r="G64">
        <f>VLOOKUP(C64,away!$B$2:$E$405,4,FALSE)</f>
        <v>0.84470000000000001</v>
      </c>
      <c r="H64">
        <f>VLOOKUP(A64,away!$A$2:$E$405,3,FALSE)</f>
        <v>1.1264000000000001</v>
      </c>
      <c r="I64">
        <f>VLOOKUP(C64,away!$B$2:$E$405,3,FALSE)</f>
        <v>1.1414</v>
      </c>
      <c r="J64">
        <f>VLOOKUP(B64,home!$B$2:$E$405,4,FALSE)</f>
        <v>1.0145999999999999</v>
      </c>
      <c r="K64" s="3">
        <f t="shared" si="168"/>
        <v>1.08604379838</v>
      </c>
      <c r="L64" s="3">
        <f t="shared" si="169"/>
        <v>1.304443785216</v>
      </c>
      <c r="M64" s="5">
        <f t="shared" si="224"/>
        <v>9.158501763688752E-2</v>
      </c>
      <c r="N64" s="5">
        <f t="shared" si="225"/>
        <v>9.9465340429064616E-2</v>
      </c>
      <c r="O64" s="5">
        <f t="shared" si="226"/>
        <v>0.11946750707533567</v>
      </c>
      <c r="P64" s="5">
        <f t="shared" si="227"/>
        <v>0.12974694516708707</v>
      </c>
      <c r="Q64" s="5">
        <f t="shared" si="228"/>
        <v>5.4011858063370555E-2</v>
      </c>
      <c r="R64" s="5">
        <f t="shared" si="229"/>
        <v>7.7919323569835067E-2</v>
      </c>
      <c r="S64" s="5">
        <f t="shared" si="230"/>
        <v>4.5952575581016203E-2</v>
      </c>
      <c r="T64" s="5">
        <f t="shared" si="231"/>
        <v>7.0455432578732421E-2</v>
      </c>
      <c r="U64" s="5">
        <f t="shared" si="232"/>
        <v>8.4623798136983938E-2</v>
      </c>
      <c r="V64" s="5">
        <f t="shared" si="233"/>
        <v>7.2333596064748417E-3</v>
      </c>
      <c r="W64" s="5">
        <f t="shared" si="234"/>
        <v>1.955308116290146E-2</v>
      </c>
      <c r="X64" s="5">
        <f t="shared" si="235"/>
        <v>2.550589520477085E-2</v>
      </c>
      <c r="Y64" s="5">
        <f t="shared" si="236"/>
        <v>1.6635503243116953E-2</v>
      </c>
      <c r="Z64" s="5">
        <f t="shared" si="237"/>
        <v>3.3880459126301984E-2</v>
      </c>
      <c r="AA64" s="5">
        <f t="shared" si="238"/>
        <v>3.6795662520387344E-2</v>
      </c>
      <c r="AB64" s="5">
        <f t="shared" si="239"/>
        <v>1.9980850543775037E-2</v>
      </c>
      <c r="AC64" s="5">
        <f t="shared" si="240"/>
        <v>6.4046113685596573E-4</v>
      </c>
      <c r="AD64" s="5">
        <f t="shared" si="241"/>
        <v>5.3088756340474823E-3</v>
      </c>
      <c r="AE64" s="5">
        <f t="shared" si="242"/>
        <v>6.9251298273178899E-3</v>
      </c>
      <c r="AF64" s="5">
        <f t="shared" si="243"/>
        <v>4.5167212825293866E-3</v>
      </c>
      <c r="AG64" s="5">
        <f t="shared" si="244"/>
        <v>1.9639363355160996E-3</v>
      </c>
      <c r="AH64" s="5">
        <f t="shared" si="245"/>
        <v>1.1048788586892339E-2</v>
      </c>
      <c r="AI64" s="5">
        <f t="shared" si="246"/>
        <v>1.1999468324406149E-2</v>
      </c>
      <c r="AJ64" s="5">
        <f t="shared" si="247"/>
        <v>6.5159740787892736E-3</v>
      </c>
      <c r="AK64" s="5">
        <f t="shared" si="248"/>
        <v>2.3588777462246412E-3</v>
      </c>
      <c r="AL64" s="5">
        <f t="shared" si="249"/>
        <v>3.6293218323007479E-5</v>
      </c>
      <c r="AM64" s="5">
        <f t="shared" si="250"/>
        <v>1.153134291745592E-3</v>
      </c>
      <c r="AN64" s="5">
        <f t="shared" si="251"/>
        <v>1.5041988603869912E-3</v>
      </c>
      <c r="AO64" s="5">
        <f t="shared" si="252"/>
        <v>9.8107142758040015E-4</v>
      </c>
      <c r="AP64" s="5">
        <f t="shared" si="253"/>
        <v>4.2658417552008071E-4</v>
      </c>
      <c r="AQ64" s="5">
        <f t="shared" si="254"/>
        <v>1.3911376915716524E-4</v>
      </c>
      <c r="AR64" s="5">
        <f t="shared" si="255"/>
        <v>2.8825047212674357E-3</v>
      </c>
      <c r="AS64" s="5">
        <f t="shared" si="256"/>
        <v>3.1305263763335687E-3</v>
      </c>
      <c r="AT64" s="5">
        <f t="shared" si="257"/>
        <v>1.6999443783410433E-3</v>
      </c>
      <c r="AU64" s="5">
        <f t="shared" si="258"/>
        <v>6.1540468322941137E-4</v>
      </c>
      <c r="AV64" s="5">
        <f t="shared" si="259"/>
        <v>1.6708910992882766E-4</v>
      </c>
      <c r="AW64" s="5">
        <f t="shared" si="260"/>
        <v>1.4282219009888713E-6</v>
      </c>
      <c r="AX64" s="5">
        <f t="shared" si="261"/>
        <v>2.0872572437493557E-4</v>
      </c>
      <c r="AY64" s="5">
        <f t="shared" si="262"/>
        <v>2.7227097397559247E-4</v>
      </c>
      <c r="AZ64" s="5">
        <f t="shared" si="263"/>
        <v>1.7758108994858442E-4</v>
      </c>
      <c r="BA64" s="5">
        <f t="shared" si="264"/>
        <v>7.7214849718438159E-5</v>
      </c>
      <c r="BB64" s="5">
        <f t="shared" si="265"/>
        <v>2.5180607710401027E-5</v>
      </c>
      <c r="BC64" s="5">
        <f t="shared" si="266"/>
        <v>6.5693374471589406E-6</v>
      </c>
      <c r="BD64" s="5">
        <f t="shared" si="267"/>
        <v>6.2667756158551449E-4</v>
      </c>
      <c r="BE64" s="5">
        <f t="shared" si="268"/>
        <v>6.8059927934384845E-4</v>
      </c>
      <c r="BF64" s="5">
        <f t="shared" si="269"/>
        <v>3.6958031325664198E-4</v>
      </c>
      <c r="BG64" s="5">
        <f t="shared" si="270"/>
        <v>1.3379346907190455E-4</v>
      </c>
      <c r="BH64" s="5">
        <f t="shared" si="271"/>
        <v>3.6326391837322067E-5</v>
      </c>
      <c r="BI64" s="5">
        <f t="shared" si="272"/>
        <v>7.8904105144890985E-6</v>
      </c>
      <c r="BJ64" s="8">
        <f t="shared" si="273"/>
        <v>0.3093134188689331</v>
      </c>
      <c r="BK64" s="8">
        <f t="shared" si="274"/>
        <v>0.27546692332062017</v>
      </c>
      <c r="BL64" s="8">
        <f t="shared" si="275"/>
        <v>0.38106058727733932</v>
      </c>
      <c r="BM64" s="8">
        <f t="shared" si="276"/>
        <v>0.42725455389953948</v>
      </c>
      <c r="BN64" s="8">
        <f t="shared" si="277"/>
        <v>0.57219599194158055</v>
      </c>
    </row>
    <row r="65" spans="1:66" x14ac:dyDescent="0.25">
      <c r="A65" t="s">
        <v>363</v>
      </c>
      <c r="B65" t="s">
        <v>166</v>
      </c>
      <c r="C65" t="s">
        <v>163</v>
      </c>
      <c r="D65" t="s">
        <v>69</v>
      </c>
      <c r="E65">
        <f>VLOOKUP(A65,home!$A$2:$E$405,3,FALSE)</f>
        <v>1.1839</v>
      </c>
      <c r="F65">
        <f>VLOOKUP(B65,home!$B$2:$E$405,3,FALSE)</f>
        <v>1.1614</v>
      </c>
      <c r="G65">
        <f>VLOOKUP(C65,away!$B$2:$E$405,4,FALSE)</f>
        <v>1.3726</v>
      </c>
      <c r="H65">
        <f>VLOOKUP(A65,away!$A$2:$E$405,3,FALSE)</f>
        <v>1.1264000000000001</v>
      </c>
      <c r="I65">
        <f>VLOOKUP(C65,away!$B$2:$E$405,3,FALSE)</f>
        <v>0.77680000000000005</v>
      </c>
      <c r="J65">
        <f>VLOOKUP(B65,home!$B$2:$E$405,4,FALSE)</f>
        <v>0.55489999999999995</v>
      </c>
      <c r="K65" s="3">
        <f t="shared" si="168"/>
        <v>1.8872995519959999</v>
      </c>
      <c r="L65" s="3">
        <f t="shared" si="169"/>
        <v>0.48553057484800005</v>
      </c>
      <c r="M65" s="5">
        <f t="shared" si="224"/>
        <v>9.3216537984749964E-2</v>
      </c>
      <c r="N65" s="5">
        <f t="shared" si="225"/>
        <v>0.17592753037723671</v>
      </c>
      <c r="O65" s="5">
        <f t="shared" si="226"/>
        <v>4.5259479273076095E-2</v>
      </c>
      <c r="P65" s="5">
        <f t="shared" si="227"/>
        <v>8.5418194955648744E-2</v>
      </c>
      <c r="Q65" s="5">
        <f t="shared" si="228"/>
        <v>0.16601397463236076</v>
      </c>
      <c r="R65" s="5">
        <f t="shared" si="229"/>
        <v>1.0987430494388887E-2</v>
      </c>
      <c r="S65" s="5">
        <f t="shared" si="230"/>
        <v>1.9568062135805957E-2</v>
      </c>
      <c r="T65" s="5">
        <f t="shared" si="231"/>
        <v>8.060486053605144E-2</v>
      </c>
      <c r="U65" s="5">
        <f t="shared" si="232"/>
        <v>2.0736572649647334E-2</v>
      </c>
      <c r="V65" s="5">
        <f t="shared" si="233"/>
        <v>1.9923366753916692E-3</v>
      </c>
      <c r="W65" s="5">
        <f t="shared" si="234"/>
        <v>0.10443936664957659</v>
      </c>
      <c r="X65" s="5">
        <f t="shared" si="235"/>
        <v>5.0708505726129977E-2</v>
      </c>
      <c r="Y65" s="5">
        <f t="shared" si="236"/>
        <v>1.2310264967445491E-2</v>
      </c>
      <c r="Z65" s="5">
        <f t="shared" si="237"/>
        <v>1.7782444813476941E-3</v>
      </c>
      <c r="AA65" s="5">
        <f t="shared" si="238"/>
        <v>3.356080012986862E-3</v>
      </c>
      <c r="AB65" s="5">
        <f t="shared" si="239"/>
        <v>3.1669641524864171E-3</v>
      </c>
      <c r="AC65" s="5">
        <f t="shared" si="240"/>
        <v>1.1410381558563678E-4</v>
      </c>
      <c r="AD65" s="5">
        <f t="shared" si="241"/>
        <v>4.9277092472122974E-2</v>
      </c>
      <c r="AE65" s="5">
        <f t="shared" si="242"/>
        <v>2.3925535034827927E-2</v>
      </c>
      <c r="AF65" s="5">
        <f t="shared" si="243"/>
        <v>5.8082893895029832E-3</v>
      </c>
      <c r="AG65" s="5">
        <f t="shared" si="244"/>
        <v>9.4003402872297438E-4</v>
      </c>
      <c r="AH65" s="5">
        <f t="shared" si="245"/>
        <v>2.1584801631225738E-4</v>
      </c>
      <c r="AI65" s="5">
        <f t="shared" si="246"/>
        <v>4.0736986448534863E-4</v>
      </c>
      <c r="AJ65" s="5">
        <f t="shared" si="247"/>
        <v>3.8441448136993482E-4</v>
      </c>
      <c r="AK65" s="5">
        <f t="shared" si="248"/>
        <v>2.4183509282341758E-4</v>
      </c>
      <c r="AL65" s="5">
        <f t="shared" si="249"/>
        <v>4.1823230836879345E-6</v>
      </c>
      <c r="AM65" s="5">
        <f t="shared" si="250"/>
        <v>1.8600126909260644E-2</v>
      </c>
      <c r="AN65" s="5">
        <f t="shared" si="251"/>
        <v>9.0309303104990756E-3</v>
      </c>
      <c r="AO65" s="5">
        <f t="shared" si="252"/>
        <v>2.1923963925344213E-3</v>
      </c>
      <c r="AP65" s="5">
        <f t="shared" si="253"/>
        <v>3.5482516025397314E-4</v>
      </c>
      <c r="AQ65" s="5">
        <f t="shared" si="254"/>
        <v>4.3069616007161327E-5</v>
      </c>
      <c r="AR65" s="5">
        <f t="shared" si="255"/>
        <v>2.0960162287978174E-5</v>
      </c>
      <c r="AS65" s="5">
        <f t="shared" si="256"/>
        <v>3.9558104895864662E-5</v>
      </c>
      <c r="AT65" s="5">
        <f t="shared" si="257"/>
        <v>3.7328996823888074E-5</v>
      </c>
      <c r="AU65" s="5">
        <f t="shared" si="258"/>
        <v>2.3483666327394687E-5</v>
      </c>
      <c r="AV65" s="5">
        <f t="shared" si="259"/>
        <v>1.1080178234728887E-5</v>
      </c>
      <c r="AW65" s="5">
        <f t="shared" si="260"/>
        <v>1.0645657717840033E-7</v>
      </c>
      <c r="AX65" s="5">
        <f t="shared" si="261"/>
        <v>5.850668530486056E-3</v>
      </c>
      <c r="AY65" s="5">
        <f t="shared" si="262"/>
        <v>2.8406784548519991E-3</v>
      </c>
      <c r="AZ65" s="5">
        <f t="shared" si="263"/>
        <v>6.8961812157130968E-4</v>
      </c>
      <c r="BA65" s="5">
        <f t="shared" si="264"/>
        <v>1.1161022766403867E-4</v>
      </c>
      <c r="BB65" s="5">
        <f t="shared" si="265"/>
        <v>1.3547544499159212E-5</v>
      </c>
      <c r="BC65" s="5">
        <f t="shared" si="266"/>
        <v>1.3155494136911274E-6</v>
      </c>
      <c r="BD65" s="5">
        <f t="shared" si="267"/>
        <v>1.6961332740982346E-6</v>
      </c>
      <c r="BE65" s="5">
        <f t="shared" si="268"/>
        <v>3.2011115683311066E-6</v>
      </c>
      <c r="BF65" s="5">
        <f t="shared" si="269"/>
        <v>3.020728214400255E-6</v>
      </c>
      <c r="BG65" s="5">
        <f t="shared" si="270"/>
        <v>1.9003396685797595E-6</v>
      </c>
      <c r="BH65" s="5">
        <f t="shared" si="271"/>
        <v>8.9662755128770185E-7</v>
      </c>
      <c r="BI65" s="5">
        <f t="shared" si="272"/>
        <v>3.3844095517051025E-7</v>
      </c>
      <c r="BJ65" s="8">
        <f t="shared" si="273"/>
        <v>0.70968424063101943</v>
      </c>
      <c r="BK65" s="8">
        <f t="shared" si="274"/>
        <v>0.20315409634511766</v>
      </c>
      <c r="BL65" s="8">
        <f t="shared" si="275"/>
        <v>8.4899458527378263E-2</v>
      </c>
      <c r="BM65" s="8">
        <f t="shared" si="276"/>
        <v>0.41985232026912689</v>
      </c>
      <c r="BN65" s="8">
        <f t="shared" si="277"/>
        <v>0.57682314771746113</v>
      </c>
    </row>
    <row r="66" spans="1:66" x14ac:dyDescent="0.25">
      <c r="A66" t="s">
        <v>356</v>
      </c>
      <c r="B66" t="s">
        <v>206</v>
      </c>
      <c r="C66" t="s">
        <v>200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356</v>
      </c>
      <c r="B67" t="s">
        <v>217</v>
      </c>
      <c r="C67" t="s">
        <v>201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358</v>
      </c>
      <c r="B68" t="s">
        <v>240</v>
      </c>
      <c r="C68" t="s">
        <v>243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358</v>
      </c>
      <c r="B69" t="s">
        <v>244</v>
      </c>
      <c r="C69" t="s">
        <v>246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358</v>
      </c>
      <c r="B70" t="s">
        <v>242</v>
      </c>
      <c r="C70" t="s">
        <v>235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359</v>
      </c>
      <c r="B71" t="s">
        <v>336</v>
      </c>
      <c r="C71" t="s">
        <v>262</v>
      </c>
      <c r="D71" t="s">
        <v>69</v>
      </c>
      <c r="E71">
        <f>VLOOKUP(A71,home!$A$2:$E$405,3,FALSE)</f>
        <v>1.1584000000000001</v>
      </c>
      <c r="F71" t="e">
        <f>VLOOKUP(B71,home!$B$2:$E$405,3,FALSE)</f>
        <v>#N/A</v>
      </c>
      <c r="G71">
        <f>VLOOKUP(C71,away!$B$2:$E$405,4,FALSE)</f>
        <v>1.1813</v>
      </c>
      <c r="H71">
        <f>VLOOKUP(A71,away!$A$2:$E$405,3,FALSE)</f>
        <v>1.0775999999999999</v>
      </c>
      <c r="I71">
        <f>VLOOKUP(C71,away!$B$2:$E$405,3,FALSE)</f>
        <v>1.0257000000000001</v>
      </c>
      <c r="J71" t="e">
        <f>VLOOKUP(B71,home!$B$2:$E$405,4,FALSE)</f>
        <v>#N/A</v>
      </c>
      <c r="K71" s="3" t="e">
        <f t="shared" si="168"/>
        <v>#N/A</v>
      </c>
      <c r="L71" s="3" t="e">
        <f t="shared" si="169"/>
        <v>#N/A</v>
      </c>
      <c r="M71" s="5" t="e">
        <f t="shared" si="224"/>
        <v>#N/A</v>
      </c>
      <c r="N71" s="5" t="e">
        <f t="shared" si="225"/>
        <v>#N/A</v>
      </c>
      <c r="O71" s="5" t="e">
        <f t="shared" si="226"/>
        <v>#N/A</v>
      </c>
      <c r="P71" s="5" t="e">
        <f t="shared" si="227"/>
        <v>#N/A</v>
      </c>
      <c r="Q71" s="5" t="e">
        <f t="shared" si="228"/>
        <v>#N/A</v>
      </c>
      <c r="R71" s="5" t="e">
        <f t="shared" si="229"/>
        <v>#N/A</v>
      </c>
      <c r="S71" s="5" t="e">
        <f t="shared" si="230"/>
        <v>#N/A</v>
      </c>
      <c r="T71" s="5" t="e">
        <f t="shared" si="231"/>
        <v>#N/A</v>
      </c>
      <c r="U71" s="5" t="e">
        <f t="shared" si="232"/>
        <v>#N/A</v>
      </c>
      <c r="V71" s="5" t="e">
        <f t="shared" si="233"/>
        <v>#N/A</v>
      </c>
      <c r="W71" s="5" t="e">
        <f t="shared" si="234"/>
        <v>#N/A</v>
      </c>
      <c r="X71" s="5" t="e">
        <f t="shared" si="235"/>
        <v>#N/A</v>
      </c>
      <c r="Y71" s="5" t="e">
        <f t="shared" si="236"/>
        <v>#N/A</v>
      </c>
      <c r="Z71" s="5" t="e">
        <f t="shared" si="237"/>
        <v>#N/A</v>
      </c>
      <c r="AA71" s="5" t="e">
        <f t="shared" si="238"/>
        <v>#N/A</v>
      </c>
      <c r="AB71" s="5" t="e">
        <f t="shared" si="239"/>
        <v>#N/A</v>
      </c>
      <c r="AC71" s="5" t="e">
        <f t="shared" si="240"/>
        <v>#N/A</v>
      </c>
      <c r="AD71" s="5" t="e">
        <f t="shared" si="241"/>
        <v>#N/A</v>
      </c>
      <c r="AE71" s="5" t="e">
        <f t="shared" si="242"/>
        <v>#N/A</v>
      </c>
      <c r="AF71" s="5" t="e">
        <f t="shared" si="243"/>
        <v>#N/A</v>
      </c>
      <c r="AG71" s="5" t="e">
        <f t="shared" si="244"/>
        <v>#N/A</v>
      </c>
      <c r="AH71" s="5" t="e">
        <f t="shared" si="245"/>
        <v>#N/A</v>
      </c>
      <c r="AI71" s="5" t="e">
        <f t="shared" si="246"/>
        <v>#N/A</v>
      </c>
      <c r="AJ71" s="5" t="e">
        <f t="shared" si="247"/>
        <v>#N/A</v>
      </c>
      <c r="AK71" s="5" t="e">
        <f t="shared" si="248"/>
        <v>#N/A</v>
      </c>
      <c r="AL71" s="5" t="e">
        <f t="shared" si="249"/>
        <v>#N/A</v>
      </c>
      <c r="AM71" s="5" t="e">
        <f t="shared" si="250"/>
        <v>#N/A</v>
      </c>
      <c r="AN71" s="5" t="e">
        <f t="shared" si="251"/>
        <v>#N/A</v>
      </c>
      <c r="AO71" s="5" t="e">
        <f t="shared" si="252"/>
        <v>#N/A</v>
      </c>
      <c r="AP71" s="5" t="e">
        <f t="shared" si="253"/>
        <v>#N/A</v>
      </c>
      <c r="AQ71" s="5" t="e">
        <f t="shared" si="254"/>
        <v>#N/A</v>
      </c>
      <c r="AR71" s="5" t="e">
        <f t="shared" si="255"/>
        <v>#N/A</v>
      </c>
      <c r="AS71" s="5" t="e">
        <f t="shared" si="256"/>
        <v>#N/A</v>
      </c>
      <c r="AT71" s="5" t="e">
        <f t="shared" si="257"/>
        <v>#N/A</v>
      </c>
      <c r="AU71" s="5" t="e">
        <f t="shared" si="258"/>
        <v>#N/A</v>
      </c>
      <c r="AV71" s="5" t="e">
        <f t="shared" si="259"/>
        <v>#N/A</v>
      </c>
      <c r="AW71" s="5" t="e">
        <f t="shared" si="260"/>
        <v>#N/A</v>
      </c>
      <c r="AX71" s="5" t="e">
        <f t="shared" si="261"/>
        <v>#N/A</v>
      </c>
      <c r="AY71" s="5" t="e">
        <f t="shared" si="262"/>
        <v>#N/A</v>
      </c>
      <c r="AZ71" s="5" t="e">
        <f t="shared" si="263"/>
        <v>#N/A</v>
      </c>
      <c r="BA71" s="5" t="e">
        <f t="shared" si="264"/>
        <v>#N/A</v>
      </c>
      <c r="BB71" s="5" t="e">
        <f t="shared" si="265"/>
        <v>#N/A</v>
      </c>
      <c r="BC71" s="5" t="e">
        <f t="shared" si="266"/>
        <v>#N/A</v>
      </c>
      <c r="BD71" s="5" t="e">
        <f t="shared" si="267"/>
        <v>#N/A</v>
      </c>
      <c r="BE71" s="5" t="e">
        <f t="shared" si="268"/>
        <v>#N/A</v>
      </c>
      <c r="BF71" s="5" t="e">
        <f t="shared" si="269"/>
        <v>#N/A</v>
      </c>
      <c r="BG71" s="5" t="e">
        <f t="shared" si="270"/>
        <v>#N/A</v>
      </c>
      <c r="BH71" s="5" t="e">
        <f t="shared" si="271"/>
        <v>#N/A</v>
      </c>
      <c r="BI71" s="5" t="e">
        <f t="shared" si="272"/>
        <v>#N/A</v>
      </c>
      <c r="BJ71" s="8" t="e">
        <f t="shared" si="273"/>
        <v>#N/A</v>
      </c>
      <c r="BK71" s="8" t="e">
        <f t="shared" si="274"/>
        <v>#N/A</v>
      </c>
      <c r="BL71" s="8" t="e">
        <f t="shared" si="275"/>
        <v>#N/A</v>
      </c>
      <c r="BM71" s="8" t="e">
        <f t="shared" si="276"/>
        <v>#N/A</v>
      </c>
      <c r="BN71" s="8" t="e">
        <f t="shared" si="277"/>
        <v>#N/A</v>
      </c>
    </row>
    <row r="72" spans="1:66" x14ac:dyDescent="0.25">
      <c r="A72" t="s">
        <v>359</v>
      </c>
      <c r="B72" t="s">
        <v>259</v>
      </c>
      <c r="C72" t="s">
        <v>267</v>
      </c>
      <c r="D72" t="s">
        <v>69</v>
      </c>
      <c r="E72">
        <f>VLOOKUP(A72,home!$A$2:$E$405,3,FALSE)</f>
        <v>1.1584000000000001</v>
      </c>
      <c r="F72">
        <f>VLOOKUP(B72,home!$B$2:$E$405,3,FALSE)</f>
        <v>1.7697000000000001</v>
      </c>
      <c r="G72">
        <f>VLOOKUP(C72,away!$B$2:$E$405,4,FALSE)</f>
        <v>0.57550000000000001</v>
      </c>
      <c r="H72">
        <f>VLOOKUP(A72,away!$A$2:$E$405,3,FALSE)</f>
        <v>1.0775999999999999</v>
      </c>
      <c r="I72">
        <f>VLOOKUP(C72,away!$B$2:$E$405,3,FALSE)</f>
        <v>0.61870000000000003</v>
      </c>
      <c r="J72">
        <f>VLOOKUP(B72,home!$B$2:$E$405,4,FALSE)</f>
        <v>0.64959999999999996</v>
      </c>
      <c r="K72" s="3">
        <f t="shared" si="168"/>
        <v>1.17978678624</v>
      </c>
      <c r="L72" s="3">
        <f t="shared" si="169"/>
        <v>0.43309554355199997</v>
      </c>
      <c r="M72" s="5">
        <f t="shared" si="224"/>
        <v>0.1993123015685323</v>
      </c>
      <c r="N72" s="5">
        <f t="shared" si="225"/>
        <v>0.2351460197256364</v>
      </c>
      <c r="O72" s="5">
        <f t="shared" si="226"/>
        <v>8.6321269584423613E-2</v>
      </c>
      <c r="P72" s="5">
        <f t="shared" si="227"/>
        <v>0.10184069322716378</v>
      </c>
      <c r="Q72" s="5">
        <f t="shared" si="228"/>
        <v>0.13871108345461813</v>
      </c>
      <c r="R72" s="5">
        <f t="shared" si="229"/>
        <v>1.8692678585382334E-2</v>
      </c>
      <c r="S72" s="5">
        <f t="shared" si="230"/>
        <v>1.3009140323211691E-2</v>
      </c>
      <c r="T72" s="5">
        <f t="shared" si="231"/>
        <v>6.0075152085464656E-2</v>
      </c>
      <c r="U72" s="5">
        <f t="shared" si="232"/>
        <v>2.2053375194465492E-2</v>
      </c>
      <c r="V72" s="5">
        <f t="shared" si="233"/>
        <v>7.3857283735627726E-4</v>
      </c>
      <c r="W72" s="5">
        <f t="shared" si="234"/>
        <v>5.4549834454930765E-2</v>
      </c>
      <c r="X72" s="5">
        <f t="shared" si="235"/>
        <v>2.3625290203929852E-2</v>
      </c>
      <c r="Y72" s="5">
        <f t="shared" si="236"/>
        <v>5.11600395122237E-3</v>
      </c>
      <c r="Z72" s="5">
        <f t="shared" si="237"/>
        <v>2.6985719307929972E-3</v>
      </c>
      <c r="AA72" s="5">
        <f t="shared" si="238"/>
        <v>3.1837395056677417E-3</v>
      </c>
      <c r="AB72" s="5">
        <f t="shared" si="239"/>
        <v>1.8780668998085359E-3</v>
      </c>
      <c r="AC72" s="5">
        <f t="shared" si="240"/>
        <v>2.3586342000462835E-5</v>
      </c>
      <c r="AD72" s="5">
        <f t="shared" si="241"/>
        <v>1.60892934703767E-2</v>
      </c>
      <c r="AE72" s="5">
        <f t="shared" si="242"/>
        <v>6.9682013009204399E-3</v>
      </c>
      <c r="AF72" s="5">
        <f t="shared" si="243"/>
        <v>1.5089484650009457E-3</v>
      </c>
      <c r="AG72" s="5">
        <f t="shared" si="244"/>
        <v>2.1783961854718019E-4</v>
      </c>
      <c r="AH72" s="5">
        <f t="shared" si="245"/>
        <v>2.9218486929524085E-4</v>
      </c>
      <c r="AI72" s="5">
        <f t="shared" si="246"/>
        <v>3.447158479337866E-4</v>
      </c>
      <c r="AJ72" s="5">
        <f t="shared" si="247"/>
        <v>2.0334560119989934E-4</v>
      </c>
      <c r="AK72" s="5">
        <f t="shared" si="248"/>
        <v>7.9968151111889946E-5</v>
      </c>
      <c r="AL72" s="5">
        <f t="shared" si="249"/>
        <v>4.8206746921622915E-7</v>
      </c>
      <c r="AM72" s="5">
        <f t="shared" si="250"/>
        <v>3.7963871672575876E-3</v>
      </c>
      <c r="AN72" s="5">
        <f t="shared" si="251"/>
        <v>1.644198363737262E-3</v>
      </c>
      <c r="AO72" s="5">
        <f t="shared" si="252"/>
        <v>3.5604749202504924E-4</v>
      </c>
      <c r="AP72" s="5">
        <f t="shared" si="253"/>
        <v>5.1400860696305022E-5</v>
      </c>
      <c r="AQ72" s="5">
        <f t="shared" si="254"/>
        <v>5.5653709255767147E-6</v>
      </c>
      <c r="AR72" s="5">
        <f t="shared" si="255"/>
        <v>2.5308792957018494E-5</v>
      </c>
      <c r="AS72" s="5">
        <f t="shared" si="256"/>
        <v>2.9858979506374394E-5</v>
      </c>
      <c r="AT72" s="5">
        <f t="shared" si="257"/>
        <v>1.7613614736115736E-5</v>
      </c>
      <c r="AU72" s="5">
        <f t="shared" si="258"/>
        <v>6.9267699745304942E-6</v>
      </c>
      <c r="AV72" s="5">
        <f t="shared" si="259"/>
        <v>2.043027921818765E-6</v>
      </c>
      <c r="AW72" s="5">
        <f t="shared" si="260"/>
        <v>6.8421496288443975E-9</v>
      </c>
      <c r="AX72" s="5">
        <f t="shared" si="261"/>
        <v>7.4648790256360144E-4</v>
      </c>
      <c r="AY72" s="5">
        <f t="shared" si="262"/>
        <v>3.2330058391577532E-4</v>
      </c>
      <c r="AZ72" s="5">
        <f t="shared" si="263"/>
        <v>7.0010021060840845E-5</v>
      </c>
      <c r="BA72" s="5">
        <f t="shared" si="264"/>
        <v>1.0107009375143945E-5</v>
      </c>
      <c r="BB72" s="5">
        <f t="shared" si="265"/>
        <v>1.0943251797532817E-6</v>
      </c>
      <c r="BC72" s="5">
        <f t="shared" si="266"/>
        <v>9.4789471709577569E-8</v>
      </c>
      <c r="BD72" s="5">
        <f t="shared" si="267"/>
        <v>1.8268542403941571E-6</v>
      </c>
      <c r="BE72" s="5">
        <f t="shared" si="268"/>
        <v>2.1552984932035389E-6</v>
      </c>
      <c r="BF72" s="5">
        <f t="shared" si="269"/>
        <v>1.2713963413422591E-6</v>
      </c>
      <c r="BG72" s="5">
        <f t="shared" si="270"/>
        <v>4.9999220119649244E-7</v>
      </c>
      <c r="BH72" s="5">
        <f t="shared" si="271"/>
        <v>1.4747104804866834E-7</v>
      </c>
      <c r="BI72" s="5">
        <f t="shared" si="272"/>
        <v>3.4796878768156595E-8</v>
      </c>
      <c r="BJ72" s="8">
        <f t="shared" si="273"/>
        <v>0.5490123606168561</v>
      </c>
      <c r="BK72" s="8">
        <f t="shared" si="274"/>
        <v>0.31524807694964951</v>
      </c>
      <c r="BL72" s="8">
        <f t="shared" si="275"/>
        <v>0.13313703123358731</v>
      </c>
      <c r="BM72" s="8">
        <f t="shared" si="276"/>
        <v>0.21974870084336318</v>
      </c>
      <c r="BN72" s="8">
        <f t="shared" si="277"/>
        <v>0.78002404614575671</v>
      </c>
    </row>
    <row r="73" spans="1:66" x14ac:dyDescent="0.25">
      <c r="A73" t="s">
        <v>360</v>
      </c>
      <c r="B73" t="s">
        <v>284</v>
      </c>
      <c r="C73" t="s">
        <v>276</v>
      </c>
      <c r="D73" t="s">
        <v>69</v>
      </c>
      <c r="E73">
        <f>VLOOKUP(A73,home!$A$2:$E$405,3,FALSE)</f>
        <v>1.5583</v>
      </c>
      <c r="F73">
        <f>VLOOKUP(B73,home!$B$2:$E$405,3,FALSE)</f>
        <v>0.59889999999999999</v>
      </c>
      <c r="G73">
        <f>VLOOKUP(C73,away!$B$2:$E$405,4,FALSE)</f>
        <v>0.94120000000000004</v>
      </c>
      <c r="H73">
        <f>VLOOKUP(A73,away!$A$2:$E$405,3,FALSE)</f>
        <v>1.0958000000000001</v>
      </c>
      <c r="I73">
        <f>VLOOKUP(C73,away!$B$2:$E$405,3,FALSE)</f>
        <v>1.0951</v>
      </c>
      <c r="J73">
        <f>VLOOKUP(B73,home!$B$2:$E$405,4,FALSE)</f>
        <v>0.66920000000000002</v>
      </c>
      <c r="K73" s="3">
        <f t="shared" si="168"/>
        <v>0.87838983684399996</v>
      </c>
      <c r="L73" s="3">
        <f t="shared" si="169"/>
        <v>0.80304708013600001</v>
      </c>
      <c r="M73" s="5">
        <f t="shared" si="224"/>
        <v>0.18610636442249251</v>
      </c>
      <c r="N73" s="5">
        <f t="shared" si="225"/>
        <v>0.16347393908070318</v>
      </c>
      <c r="O73" s="5">
        <f t="shared" si="226"/>
        <v>0.14945217254420898</v>
      </c>
      <c r="P73" s="5">
        <f t="shared" si="227"/>
        <v>0.13127726945708904</v>
      </c>
      <c r="Q73" s="5">
        <f t="shared" si="228"/>
        <v>7.1796923338672422E-2</v>
      </c>
      <c r="R73" s="5">
        <f t="shared" si="229"/>
        <v>6.0008565390804333E-2</v>
      </c>
      <c r="S73" s="5">
        <f t="shared" si="230"/>
        <v>2.3150365557872241E-2</v>
      </c>
      <c r="T73" s="5">
        <f t="shared" si="231"/>
        <v>5.7656309649869127E-2</v>
      </c>
      <c r="U73" s="5">
        <f t="shared" si="232"/>
        <v>5.2710913962871114E-2</v>
      </c>
      <c r="V73" s="5">
        <f t="shared" si="233"/>
        <v>1.81444435271172E-3</v>
      </c>
      <c r="W73" s="5">
        <f t="shared" si="234"/>
        <v>2.1021895925785884E-2</v>
      </c>
      <c r="X73" s="5">
        <f t="shared" si="235"/>
        <v>1.6881572142125229E-2</v>
      </c>
      <c r="Y73" s="5">
        <f t="shared" si="236"/>
        <v>6.7783486084194511E-3</v>
      </c>
      <c r="Z73" s="5">
        <f t="shared" si="237"/>
        <v>1.6063234406745217E-2</v>
      </c>
      <c r="AA73" s="5">
        <f t="shared" si="238"/>
        <v>1.4109781849727856E-2</v>
      </c>
      <c r="AB73" s="5">
        <f t="shared" si="239"/>
        <v>6.1969444884434422E-3</v>
      </c>
      <c r="AC73" s="5">
        <f t="shared" si="240"/>
        <v>7.9992999213438664E-5</v>
      </c>
      <c r="AD73" s="5">
        <f t="shared" si="241"/>
        <v>4.6163549331006519E-3</v>
      </c>
      <c r="AE73" s="5">
        <f t="shared" si="242"/>
        <v>3.7071503498978986E-3</v>
      </c>
      <c r="AF73" s="5">
        <f t="shared" si="243"/>
        <v>1.4885081320553288E-3</v>
      </c>
      <c r="AG73" s="5">
        <f t="shared" si="244"/>
        <v>3.9844736973524125E-4</v>
      </c>
      <c r="AH73" s="5">
        <f t="shared" si="245"/>
        <v>3.2248833719692193E-3</v>
      </c>
      <c r="AI73" s="5">
        <f t="shared" si="246"/>
        <v>2.8327047789449707E-3</v>
      </c>
      <c r="AJ73" s="5">
        <f t="shared" si="247"/>
        <v>1.244109544302346E-3</v>
      </c>
      <c r="AK73" s="5">
        <f t="shared" si="248"/>
        <v>3.6427105987860028E-4</v>
      </c>
      <c r="AL73" s="5">
        <f t="shared" si="249"/>
        <v>2.2570453288923922E-6</v>
      </c>
      <c r="AM73" s="5">
        <f t="shared" si="250"/>
        <v>8.1099185130005524E-4</v>
      </c>
      <c r="AN73" s="5">
        <f t="shared" si="251"/>
        <v>6.5126463820059852E-4</v>
      </c>
      <c r="AO73" s="5">
        <f t="shared" si="252"/>
        <v>2.6149808305140954E-4</v>
      </c>
      <c r="AP73" s="5">
        <f t="shared" si="253"/>
        <v>6.9998424018531891E-5</v>
      </c>
      <c r="AQ73" s="5">
        <f t="shared" si="254"/>
        <v>1.405300750555092E-5</v>
      </c>
      <c r="AR73" s="5">
        <f t="shared" si="255"/>
        <v>5.1794663512780401E-4</v>
      </c>
      <c r="AS73" s="5">
        <f t="shared" si="256"/>
        <v>4.5495906032381046E-4</v>
      </c>
      <c r="AT73" s="5">
        <f t="shared" si="257"/>
        <v>1.9981570738426572E-4</v>
      </c>
      <c r="AU73" s="5">
        <f t="shared" si="258"/>
        <v>5.85053622027112E-5</v>
      </c>
      <c r="AV73" s="5">
        <f t="shared" si="259"/>
        <v>1.2847628889934653E-5</v>
      </c>
      <c r="AW73" s="5">
        <f t="shared" si="260"/>
        <v>4.4224821640349549E-8</v>
      </c>
      <c r="AX73" s="5">
        <f t="shared" si="261"/>
        <v>1.1872783332421148E-4</v>
      </c>
      <c r="AY73" s="5">
        <f t="shared" si="262"/>
        <v>9.5344039881881706E-5</v>
      </c>
      <c r="AZ73" s="5">
        <f t="shared" si="263"/>
        <v>3.8282876417757713E-5</v>
      </c>
      <c r="BA73" s="5">
        <f t="shared" si="264"/>
        <v>1.0247650708829224E-5</v>
      </c>
      <c r="BB73" s="5">
        <f t="shared" si="265"/>
        <v>2.0573364949947295E-6</v>
      </c>
      <c r="BC73" s="5">
        <f t="shared" si="266"/>
        <v>3.3042761303254999E-7</v>
      </c>
      <c r="BD73" s="5">
        <f t="shared" si="267"/>
        <v>6.9322588834274835E-5</v>
      </c>
      <c r="BE73" s="5">
        <f t="shared" si="268"/>
        <v>6.0892257495742359E-5</v>
      </c>
      <c r="BF73" s="5">
        <f t="shared" si="269"/>
        <v>2.6743570063373982E-5</v>
      </c>
      <c r="BG73" s="5">
        <f t="shared" si="270"/>
        <v>7.8304267148643858E-6</v>
      </c>
      <c r="BH73" s="5">
        <f t="shared" si="271"/>
        <v>1.7195418111221565E-6</v>
      </c>
      <c r="BI73" s="5">
        <f t="shared" si="272"/>
        <v>3.0208561018360544E-7</v>
      </c>
      <c r="BJ73" s="8">
        <f t="shared" si="273"/>
        <v>0.34989224569888139</v>
      </c>
      <c r="BK73" s="8">
        <f t="shared" si="274"/>
        <v>0.34252603787458979</v>
      </c>
      <c r="BL73" s="8">
        <f t="shared" si="275"/>
        <v>0.29155523185560889</v>
      </c>
      <c r="BM73" s="8">
        <f t="shared" si="276"/>
        <v>0.23782621578679439</v>
      </c>
      <c r="BN73" s="8">
        <f t="shared" si="277"/>
        <v>0.76211523423397043</v>
      </c>
    </row>
    <row r="74" spans="1:66" x14ac:dyDescent="0.25">
      <c r="A74" t="s">
        <v>360</v>
      </c>
      <c r="B74" t="s">
        <v>338</v>
      </c>
      <c r="C74" t="s">
        <v>270</v>
      </c>
      <c r="D74" t="s">
        <v>69</v>
      </c>
      <c r="E74">
        <f>VLOOKUP(A74,home!$A$2:$E$405,3,FALSE)</f>
        <v>1.5583</v>
      </c>
      <c r="F74" t="e">
        <f>VLOOKUP(B74,home!$B$2:$E$405,3,FALSE)</f>
        <v>#N/A</v>
      </c>
      <c r="G74">
        <f>VLOOKUP(C74,away!$B$2:$E$405,4,FALSE)</f>
        <v>0.98399999999999999</v>
      </c>
      <c r="H74">
        <f>VLOOKUP(A74,away!$A$2:$E$405,3,FALSE)</f>
        <v>1.0958000000000001</v>
      </c>
      <c r="I74">
        <f>VLOOKUP(C74,away!$B$2:$E$405,3,FALSE)</f>
        <v>0.79090000000000005</v>
      </c>
      <c r="J74" t="e">
        <f>VLOOKUP(B74,home!$B$2:$E$405,4,FALSE)</f>
        <v>#N/A</v>
      </c>
      <c r="K74" s="3" t="e">
        <f t="shared" si="168"/>
        <v>#N/A</v>
      </c>
      <c r="L74" s="3" t="e">
        <f t="shared" si="169"/>
        <v>#N/A</v>
      </c>
      <c r="M74" s="5" t="e">
        <f t="shared" si="224"/>
        <v>#N/A</v>
      </c>
      <c r="N74" s="5" t="e">
        <f t="shared" si="225"/>
        <v>#N/A</v>
      </c>
      <c r="O74" s="5" t="e">
        <f t="shared" si="226"/>
        <v>#N/A</v>
      </c>
      <c r="P74" s="5" t="e">
        <f t="shared" si="227"/>
        <v>#N/A</v>
      </c>
      <c r="Q74" s="5" t="e">
        <f t="shared" si="228"/>
        <v>#N/A</v>
      </c>
      <c r="R74" s="5" t="e">
        <f t="shared" si="229"/>
        <v>#N/A</v>
      </c>
      <c r="S74" s="5" t="e">
        <f t="shared" si="230"/>
        <v>#N/A</v>
      </c>
      <c r="T74" s="5" t="e">
        <f t="shared" si="231"/>
        <v>#N/A</v>
      </c>
      <c r="U74" s="5" t="e">
        <f t="shared" si="232"/>
        <v>#N/A</v>
      </c>
      <c r="V74" s="5" t="e">
        <f t="shared" si="233"/>
        <v>#N/A</v>
      </c>
      <c r="W74" s="5" t="e">
        <f t="shared" si="234"/>
        <v>#N/A</v>
      </c>
      <c r="X74" s="5" t="e">
        <f t="shared" si="235"/>
        <v>#N/A</v>
      </c>
      <c r="Y74" s="5" t="e">
        <f t="shared" si="236"/>
        <v>#N/A</v>
      </c>
      <c r="Z74" s="5" t="e">
        <f t="shared" si="237"/>
        <v>#N/A</v>
      </c>
      <c r="AA74" s="5" t="e">
        <f t="shared" si="238"/>
        <v>#N/A</v>
      </c>
      <c r="AB74" s="5" t="e">
        <f t="shared" si="239"/>
        <v>#N/A</v>
      </c>
      <c r="AC74" s="5" t="e">
        <f t="shared" si="240"/>
        <v>#N/A</v>
      </c>
      <c r="AD74" s="5" t="e">
        <f t="shared" si="241"/>
        <v>#N/A</v>
      </c>
      <c r="AE74" s="5" t="e">
        <f t="shared" si="242"/>
        <v>#N/A</v>
      </c>
      <c r="AF74" s="5" t="e">
        <f t="shared" si="243"/>
        <v>#N/A</v>
      </c>
      <c r="AG74" s="5" t="e">
        <f t="shared" si="244"/>
        <v>#N/A</v>
      </c>
      <c r="AH74" s="5" t="e">
        <f t="shared" si="245"/>
        <v>#N/A</v>
      </c>
      <c r="AI74" s="5" t="e">
        <f t="shared" si="246"/>
        <v>#N/A</v>
      </c>
      <c r="AJ74" s="5" t="e">
        <f t="shared" si="247"/>
        <v>#N/A</v>
      </c>
      <c r="AK74" s="5" t="e">
        <f t="shared" si="248"/>
        <v>#N/A</v>
      </c>
      <c r="AL74" s="5" t="e">
        <f t="shared" si="249"/>
        <v>#N/A</v>
      </c>
      <c r="AM74" s="5" t="e">
        <f t="shared" si="250"/>
        <v>#N/A</v>
      </c>
      <c r="AN74" s="5" t="e">
        <f t="shared" si="251"/>
        <v>#N/A</v>
      </c>
      <c r="AO74" s="5" t="e">
        <f t="shared" si="252"/>
        <v>#N/A</v>
      </c>
      <c r="AP74" s="5" t="e">
        <f t="shared" si="253"/>
        <v>#N/A</v>
      </c>
      <c r="AQ74" s="5" t="e">
        <f t="shared" si="254"/>
        <v>#N/A</v>
      </c>
      <c r="AR74" s="5" t="e">
        <f t="shared" si="255"/>
        <v>#N/A</v>
      </c>
      <c r="AS74" s="5" t="e">
        <f t="shared" si="256"/>
        <v>#N/A</v>
      </c>
      <c r="AT74" s="5" t="e">
        <f t="shared" si="257"/>
        <v>#N/A</v>
      </c>
      <c r="AU74" s="5" t="e">
        <f t="shared" si="258"/>
        <v>#N/A</v>
      </c>
      <c r="AV74" s="5" t="e">
        <f t="shared" si="259"/>
        <v>#N/A</v>
      </c>
      <c r="AW74" s="5" t="e">
        <f t="shared" si="260"/>
        <v>#N/A</v>
      </c>
      <c r="AX74" s="5" t="e">
        <f t="shared" si="261"/>
        <v>#N/A</v>
      </c>
      <c r="AY74" s="5" t="e">
        <f t="shared" si="262"/>
        <v>#N/A</v>
      </c>
      <c r="AZ74" s="5" t="e">
        <f t="shared" si="263"/>
        <v>#N/A</v>
      </c>
      <c r="BA74" s="5" t="e">
        <f t="shared" si="264"/>
        <v>#N/A</v>
      </c>
      <c r="BB74" s="5" t="e">
        <f t="shared" si="265"/>
        <v>#N/A</v>
      </c>
      <c r="BC74" s="5" t="e">
        <f t="shared" si="266"/>
        <v>#N/A</v>
      </c>
      <c r="BD74" s="5" t="e">
        <f t="shared" si="267"/>
        <v>#N/A</v>
      </c>
      <c r="BE74" s="5" t="e">
        <f t="shared" si="268"/>
        <v>#N/A</v>
      </c>
      <c r="BF74" s="5" t="e">
        <f t="shared" si="269"/>
        <v>#N/A</v>
      </c>
      <c r="BG74" s="5" t="e">
        <f t="shared" si="270"/>
        <v>#N/A</v>
      </c>
      <c r="BH74" s="5" t="e">
        <f t="shared" si="271"/>
        <v>#N/A</v>
      </c>
      <c r="BI74" s="5" t="e">
        <f t="shared" si="272"/>
        <v>#N/A</v>
      </c>
      <c r="BJ74" s="8" t="e">
        <f t="shared" si="273"/>
        <v>#N/A</v>
      </c>
      <c r="BK74" s="8" t="e">
        <f t="shared" si="274"/>
        <v>#N/A</v>
      </c>
      <c r="BL74" s="8" t="e">
        <f t="shared" si="275"/>
        <v>#N/A</v>
      </c>
      <c r="BM74" s="8" t="e">
        <f t="shared" si="276"/>
        <v>#N/A</v>
      </c>
      <c r="BN74" s="8" t="e">
        <f t="shared" si="277"/>
        <v>#N/A</v>
      </c>
    </row>
    <row r="75" spans="1:66" x14ac:dyDescent="0.25">
      <c r="A75" t="s">
        <v>360</v>
      </c>
      <c r="B75" t="s">
        <v>272</v>
      </c>
      <c r="C75" t="s">
        <v>283</v>
      </c>
      <c r="D75" t="s">
        <v>69</v>
      </c>
      <c r="E75">
        <f>VLOOKUP(A75,home!$A$2:$E$405,3,FALSE)</f>
        <v>1.5583</v>
      </c>
      <c r="F75">
        <f>VLOOKUP(B75,home!$B$2:$E$405,3,FALSE)</f>
        <v>1.3262</v>
      </c>
      <c r="G75">
        <f>VLOOKUP(C75,away!$B$2:$E$405,4,FALSE)</f>
        <v>1.1551</v>
      </c>
      <c r="H75">
        <f>VLOOKUP(A75,away!$A$2:$E$405,3,FALSE)</f>
        <v>1.0958000000000001</v>
      </c>
      <c r="I75">
        <f>VLOOKUP(C75,away!$B$2:$E$405,3,FALSE)</f>
        <v>0.66920000000000002</v>
      </c>
      <c r="J75">
        <f>VLOOKUP(B75,home!$B$2:$E$405,4,FALSE)</f>
        <v>1.0343</v>
      </c>
      <c r="K75" s="3">
        <f t="shared" si="168"/>
        <v>2.3871498280460002</v>
      </c>
      <c r="L75" s="3">
        <f t="shared" si="169"/>
        <v>0.75846187104800011</v>
      </c>
      <c r="M75" s="5">
        <f t="shared" si="224"/>
        <v>4.3040588104067447E-2</v>
      </c>
      <c r="N75" s="5">
        <f t="shared" si="225"/>
        <v>0.10274433249162333</v>
      </c>
      <c r="O75" s="5">
        <f t="shared" si="226"/>
        <v>3.2644644984417291E-2</v>
      </c>
      <c r="P75" s="5">
        <f t="shared" si="227"/>
        <v>7.7927658661174459E-2</v>
      </c>
      <c r="Q75" s="5">
        <f t="shared" si="228"/>
        <v>0.12263305782003989</v>
      </c>
      <c r="R75" s="5">
        <f t="shared" si="229"/>
        <v>1.2379859257289422E-2</v>
      </c>
      <c r="S75" s="5">
        <f t="shared" si="230"/>
        <v>3.527321681646952E-2</v>
      </c>
      <c r="T75" s="5">
        <f t="shared" si="231"/>
        <v>9.3012498486525028E-2</v>
      </c>
      <c r="U75" s="5">
        <f t="shared" si="232"/>
        <v>2.9552578897272128E-2</v>
      </c>
      <c r="V75" s="5">
        <f t="shared" si="233"/>
        <v>7.0960389329595272E-3</v>
      </c>
      <c r="W75" s="5">
        <f t="shared" si="234"/>
        <v>9.7581160962621122E-2</v>
      </c>
      <c r="X75" s="5">
        <f t="shared" si="235"/>
        <v>7.4011589922745674E-2</v>
      </c>
      <c r="Y75" s="5">
        <f t="shared" si="236"/>
        <v>2.8067484486021491E-2</v>
      </c>
      <c r="Z75" s="5">
        <f t="shared" si="237"/>
        <v>3.1298837385315475E-3</v>
      </c>
      <c r="AA75" s="5">
        <f t="shared" si="238"/>
        <v>7.471501428239556E-3</v>
      </c>
      <c r="AB75" s="5">
        <f t="shared" si="239"/>
        <v>8.9177966748337535E-3</v>
      </c>
      <c r="AC75" s="5">
        <f t="shared" si="240"/>
        <v>8.0298870811929153E-4</v>
      </c>
      <c r="AD75" s="5">
        <f t="shared" si="241"/>
        <v>5.8235212903112524E-2</v>
      </c>
      <c r="AE75" s="5">
        <f t="shared" si="242"/>
        <v>4.4169188539373357E-2</v>
      </c>
      <c r="AF75" s="5">
        <f t="shared" si="243"/>
        <v>1.6750322691122498E-2</v>
      </c>
      <c r="AG75" s="5">
        <f t="shared" si="244"/>
        <v>4.2348270296555151E-3</v>
      </c>
      <c r="AH75" s="5">
        <f t="shared" si="245"/>
        <v>5.9347436912233662E-4</v>
      </c>
      <c r="AI75" s="5">
        <f t="shared" si="246"/>
        <v>1.4167122382000945E-3</v>
      </c>
      <c r="AJ75" s="5">
        <f t="shared" si="247"/>
        <v>1.6909521879050103E-3</v>
      </c>
      <c r="AK75" s="5">
        <f t="shared" si="248"/>
        <v>1.3455187415304841E-3</v>
      </c>
      <c r="AL75" s="5">
        <f t="shared" si="249"/>
        <v>5.8154437670598764E-5</v>
      </c>
      <c r="AM75" s="5">
        <f t="shared" si="250"/>
        <v>2.7803235693577458E-2</v>
      </c>
      <c r="AN75" s="5">
        <f t="shared" si="251"/>
        <v>2.1087694165339298E-2</v>
      </c>
      <c r="AO75" s="5">
        <f t="shared" si="252"/>
        <v>7.9971059863656185E-3</v>
      </c>
      <c r="AP75" s="5">
        <f t="shared" si="253"/>
        <v>2.0218333231293434E-3</v>
      </c>
      <c r="AQ75" s="5">
        <f t="shared" si="254"/>
        <v>3.8337087130196933E-4</v>
      </c>
      <c r="AR75" s="5">
        <f t="shared" si="255"/>
        <v>9.0025536084711812E-5</v>
      </c>
      <c r="AS75" s="5">
        <f t="shared" si="256"/>
        <v>2.1490444298436878E-4</v>
      </c>
      <c r="AT75" s="5">
        <f t="shared" si="257"/>
        <v>2.5650455205822878E-4</v>
      </c>
      <c r="AU75" s="5">
        <f t="shared" si="258"/>
        <v>2.0410493244627233E-4</v>
      </c>
      <c r="AV75" s="5">
        <f t="shared" si="259"/>
        <v>1.2180726359811489E-4</v>
      </c>
      <c r="AW75" s="5">
        <f t="shared" si="260"/>
        <v>2.9247839513906883E-6</v>
      </c>
      <c r="AX75" s="5">
        <f t="shared" si="261"/>
        <v>1.106174821750764E-2</v>
      </c>
      <c r="AY75" s="5">
        <f t="shared" si="262"/>
        <v>8.389914250112724E-3</v>
      </c>
      <c r="AZ75" s="5">
        <f t="shared" si="263"/>
        <v>3.1817150300363869E-3</v>
      </c>
      <c r="BA75" s="5">
        <f t="shared" si="264"/>
        <v>8.0440317827431412E-4</v>
      </c>
      <c r="BB75" s="5">
        <f t="shared" si="265"/>
        <v>1.5252728491772354E-4</v>
      </c>
      <c r="BC75" s="5">
        <f t="shared" si="266"/>
        <v>2.3137225980913607E-5</v>
      </c>
      <c r="BD75" s="5">
        <f t="shared" si="267"/>
        <v>1.1380156090151624E-5</v>
      </c>
      <c r="BE75" s="5">
        <f t="shared" si="268"/>
        <v>2.7166137653742094E-5</v>
      </c>
      <c r="BF75" s="5">
        <f t="shared" si="269"/>
        <v>3.2424820414402212E-5</v>
      </c>
      <c r="BG75" s="5">
        <f t="shared" si="270"/>
        <v>2.5800968158887553E-5</v>
      </c>
      <c r="BH75" s="5">
        <f t="shared" si="271"/>
        <v>1.539769417597719E-5</v>
      </c>
      <c r="BI75" s="5">
        <f t="shared" si="272"/>
        <v>7.3513206008977698E-6</v>
      </c>
      <c r="BJ75" s="8">
        <f t="shared" si="273"/>
        <v>0.72434636055938384</v>
      </c>
      <c r="BK75" s="8">
        <f t="shared" si="274"/>
        <v>0.17258855991057356</v>
      </c>
      <c r="BL75" s="8">
        <f t="shared" si="275"/>
        <v>9.7019906603075842E-2</v>
      </c>
      <c r="BM75" s="8">
        <f t="shared" si="276"/>
        <v>0.59732758002679165</v>
      </c>
      <c r="BN75" s="8">
        <f t="shared" si="277"/>
        <v>0.39137014131861186</v>
      </c>
    </row>
    <row r="76" spans="1:66" x14ac:dyDescent="0.25">
      <c r="A76" t="s">
        <v>361</v>
      </c>
      <c r="B76" t="s">
        <v>294</v>
      </c>
      <c r="C76" t="s">
        <v>288</v>
      </c>
      <c r="D76" t="s">
        <v>69</v>
      </c>
      <c r="E76">
        <f>VLOOKUP(A76,home!$A$2:$E$405,3,FALSE)</f>
        <v>1.4911000000000001</v>
      </c>
      <c r="F76">
        <f>VLOOKUP(B76,home!$B$2:$E$405,3,FALSE)</f>
        <v>0.57479999999999998</v>
      </c>
      <c r="G76">
        <f>VLOOKUP(C76,away!$B$2:$E$405,4,FALSE)</f>
        <v>0.55889999999999995</v>
      </c>
      <c r="H76">
        <f>VLOOKUP(A76,away!$A$2:$E$405,3,FALSE)</f>
        <v>1.0625</v>
      </c>
      <c r="I76">
        <f>VLOOKUP(C76,away!$B$2:$E$405,3,FALSE)</f>
        <v>1.2548999999999999</v>
      </c>
      <c r="J76">
        <f>VLOOKUP(B76,home!$B$2:$E$405,4,FALSE)</f>
        <v>0.67230000000000001</v>
      </c>
      <c r="K76" s="3">
        <f t="shared" si="168"/>
        <v>0.47902440409199998</v>
      </c>
      <c r="L76" s="3">
        <f t="shared" si="169"/>
        <v>0.89639859937499988</v>
      </c>
      <c r="M76" s="5">
        <f t="shared" si="224"/>
        <v>0.25273266639647585</v>
      </c>
      <c r="N76" s="5">
        <f t="shared" si="225"/>
        <v>0.12106511491515407</v>
      </c>
      <c r="O76" s="5">
        <f t="shared" si="226"/>
        <v>0.22654920817411003</v>
      </c>
      <c r="P76" s="5">
        <f t="shared" si="227"/>
        <v>0.10852259944311751</v>
      </c>
      <c r="Q76" s="5">
        <f t="shared" si="228"/>
        <v>2.8996572264280585E-2</v>
      </c>
      <c r="R76" s="5">
        <f t="shared" si="229"/>
        <v>0.10153919644839376</v>
      </c>
      <c r="S76" s="5">
        <f t="shared" si="230"/>
        <v>1.1649814364930422E-2</v>
      </c>
      <c r="T76" s="5">
        <f t="shared" si="231"/>
        <v>2.5992486764377088E-2</v>
      </c>
      <c r="U76" s="5">
        <f t="shared" si="232"/>
        <v>4.8639753070672344E-2</v>
      </c>
      <c r="V76" s="5">
        <f t="shared" si="233"/>
        <v>5.5582145176836899E-4</v>
      </c>
      <c r="W76" s="5">
        <f t="shared" si="234"/>
        <v>4.6300219165358748E-3</v>
      </c>
      <c r="X76" s="5">
        <f t="shared" si="235"/>
        <v>4.1503451610583114E-3</v>
      </c>
      <c r="Y76" s="5">
        <f t="shared" si="236"/>
        <v>1.8601817946477394E-3</v>
      </c>
      <c r="Z76" s="5">
        <f t="shared" si="237"/>
        <v>3.033986449266771E-2</v>
      </c>
      <c r="AA76" s="5">
        <f t="shared" si="238"/>
        <v>1.453353550883218E-2</v>
      </c>
      <c r="AB76" s="5">
        <f t="shared" si="239"/>
        <v>3.4809590932341279E-3</v>
      </c>
      <c r="AC76" s="5">
        <f t="shared" si="240"/>
        <v>1.4916747217572946E-5</v>
      </c>
      <c r="AD76" s="5">
        <f t="shared" si="241"/>
        <v>5.5447337237537423E-4</v>
      </c>
      <c r="AE76" s="5">
        <f t="shared" si="242"/>
        <v>4.9702915438801817E-4</v>
      </c>
      <c r="AF76" s="5">
        <f t="shared" si="243"/>
        <v>2.2276811892098006E-4</v>
      </c>
      <c r="AG76" s="5">
        <f t="shared" si="244"/>
        <v>6.6563009928723309E-5</v>
      </c>
      <c r="AH76" s="5">
        <f t="shared" si="245"/>
        <v>6.7991530091136565E-3</v>
      </c>
      <c r="AI76" s="5">
        <f t="shared" si="246"/>
        <v>3.2569602185209979E-3</v>
      </c>
      <c r="AJ76" s="5">
        <f t="shared" si="247"/>
        <v>7.8008171391418543E-4</v>
      </c>
      <c r="AK76" s="5">
        <f t="shared" si="248"/>
        <v>1.2455939271693625E-4</v>
      </c>
      <c r="AL76" s="5">
        <f t="shared" si="249"/>
        <v>2.5620814378579752E-7</v>
      </c>
      <c r="AM76" s="5">
        <f t="shared" si="250"/>
        <v>5.3121255357399053E-5</v>
      </c>
      <c r="AN76" s="5">
        <f t="shared" si="251"/>
        <v>4.7617818899414223E-5</v>
      </c>
      <c r="AO76" s="5">
        <f t="shared" si="252"/>
        <v>2.1342273083363655E-5</v>
      </c>
      <c r="AP76" s="5">
        <f t="shared" si="253"/>
        <v>6.3770612331353133E-6</v>
      </c>
      <c r="AQ76" s="5">
        <f t="shared" si="254"/>
        <v>1.4290971893777761E-6</v>
      </c>
      <c r="AR76" s="5">
        <f t="shared" si="255"/>
        <v>1.2189502468611597E-3</v>
      </c>
      <c r="AS76" s="5">
        <f t="shared" si="256"/>
        <v>5.8390691562046327E-4</v>
      </c>
      <c r="AT76" s="5">
        <f t="shared" si="257"/>
        <v>1.3985283115014506E-4</v>
      </c>
      <c r="AU76" s="5">
        <f t="shared" si="258"/>
        <v>2.2330973034092449E-5</v>
      </c>
      <c r="AV76" s="5">
        <f t="shared" si="259"/>
        <v>2.6742702626126635E-6</v>
      </c>
      <c r="AW76" s="5">
        <f t="shared" si="260"/>
        <v>3.0559710647104242E-9</v>
      </c>
      <c r="AX76" s="5">
        <f t="shared" si="261"/>
        <v>4.2410629486995058E-6</v>
      </c>
      <c r="AY76" s="5">
        <f t="shared" si="262"/>
        <v>3.8016828870754442E-6</v>
      </c>
      <c r="AZ76" s="5">
        <f t="shared" si="263"/>
        <v>1.7039116076211671E-6</v>
      </c>
      <c r="BA76" s="5">
        <f t="shared" si="264"/>
        <v>5.0912799284347279E-7</v>
      </c>
      <c r="BB76" s="5">
        <f t="shared" si="265"/>
        <v>1.140954049218735E-7</v>
      </c>
      <c r="BC76" s="5">
        <f t="shared" si="266"/>
        <v>2.0454992233418177E-8</v>
      </c>
      <c r="BD76" s="5">
        <f t="shared" si="267"/>
        <v>1.8211088233235887E-4</v>
      </c>
      <c r="BE76" s="5">
        <f t="shared" si="268"/>
        <v>8.7235556887926534E-5</v>
      </c>
      <c r="BF76" s="5">
        <f t="shared" si="269"/>
        <v>2.0893980326936387E-5</v>
      </c>
      <c r="BG76" s="5">
        <f t="shared" si="270"/>
        <v>3.3362421584068919E-6</v>
      </c>
      <c r="BH76" s="5">
        <f t="shared" si="271"/>
        <v>3.9953535295936721E-7</v>
      </c>
      <c r="BI76" s="5">
        <f t="shared" si="272"/>
        <v>3.8277436873009561E-8</v>
      </c>
      <c r="BJ76" s="8">
        <f t="shared" si="273"/>
        <v>0.18817583431326285</v>
      </c>
      <c r="BK76" s="8">
        <f t="shared" si="274"/>
        <v>0.37347987629454055</v>
      </c>
      <c r="BL76" s="8">
        <f t="shared" si="275"/>
        <v>0.40796513634093223</v>
      </c>
      <c r="BM76" s="8">
        <f t="shared" si="276"/>
        <v>0.16055155517295547</v>
      </c>
      <c r="BN76" s="8">
        <f t="shared" si="277"/>
        <v>0.83940535764153168</v>
      </c>
    </row>
    <row r="77" spans="1:66" x14ac:dyDescent="0.25">
      <c r="A77" t="s">
        <v>361</v>
      </c>
      <c r="B77" t="s">
        <v>291</v>
      </c>
      <c r="C77" t="s">
        <v>289</v>
      </c>
      <c r="D77" t="s">
        <v>69</v>
      </c>
      <c r="E77">
        <f>VLOOKUP(A77,home!$A$2:$E$405,3,FALSE)</f>
        <v>1.4911000000000001</v>
      </c>
      <c r="F77">
        <f>VLOOKUP(B77,home!$B$2:$E$405,3,FALSE)</f>
        <v>1.4371</v>
      </c>
      <c r="G77">
        <f>VLOOKUP(C77,away!$B$2:$E$405,4,FALSE)</f>
        <v>0.55889999999999995</v>
      </c>
      <c r="H77">
        <f>VLOOKUP(A77,away!$A$2:$E$405,3,FALSE)</f>
        <v>1.0625</v>
      </c>
      <c r="I77">
        <f>VLOOKUP(C77,away!$B$2:$E$405,3,FALSE)</f>
        <v>1.2548999999999999</v>
      </c>
      <c r="J77">
        <f>VLOOKUP(B77,home!$B$2:$E$405,4,FALSE)</f>
        <v>1.3445</v>
      </c>
      <c r="K77" s="3">
        <f t="shared" si="168"/>
        <v>1.197644347809</v>
      </c>
      <c r="L77" s="3">
        <f t="shared" si="169"/>
        <v>1.7926638656249998</v>
      </c>
      <c r="M77" s="5">
        <f t="shared" si="224"/>
        <v>5.02719398483275E-2</v>
      </c>
      <c r="N77" s="5">
        <f t="shared" si="225"/>
        <v>6.0207904612743453E-2</v>
      </c>
      <c r="O77" s="5">
        <f t="shared" si="226"/>
        <v>9.0120690020970229E-2</v>
      </c>
      <c r="P77" s="5">
        <f t="shared" si="227"/>
        <v>0.10793253502426192</v>
      </c>
      <c r="Q77" s="5">
        <f t="shared" si="228"/>
        <v>3.6053828326437824E-2</v>
      </c>
      <c r="R77" s="5">
        <f t="shared" si="229"/>
        <v>8.0778052272892434E-2</v>
      </c>
      <c r="S77" s="5">
        <f t="shared" si="230"/>
        <v>5.793207976413061E-2</v>
      </c>
      <c r="T77" s="5">
        <f t="shared" si="231"/>
        <v>6.4632395258252151E-2</v>
      </c>
      <c r="U77" s="5">
        <f t="shared" si="232"/>
        <v>9.6743377731649552E-2</v>
      </c>
      <c r="V77" s="5">
        <f t="shared" si="233"/>
        <v>1.3819850479512443E-2</v>
      </c>
      <c r="W77" s="5">
        <f t="shared" si="234"/>
        <v>1.4393221237344758E-2</v>
      </c>
      <c r="X77" s="5">
        <f t="shared" si="235"/>
        <v>2.5802207622134293E-2</v>
      </c>
      <c r="Y77" s="5">
        <f t="shared" si="236"/>
        <v>2.3127342628777053E-2</v>
      </c>
      <c r="Z77" s="5">
        <f t="shared" si="237"/>
        <v>4.8269298481727237E-2</v>
      </c>
      <c r="AA77" s="5">
        <f t="shared" si="238"/>
        <v>5.7809452499346159E-2</v>
      </c>
      <c r="AB77" s="5">
        <f t="shared" si="239"/>
        <v>3.4617582017887415E-2</v>
      </c>
      <c r="AC77" s="5">
        <f t="shared" si="240"/>
        <v>1.8544285097341245E-3</v>
      </c>
      <c r="AD77" s="5">
        <f t="shared" si="241"/>
        <v>4.3094900154176038E-3</v>
      </c>
      <c r="AE77" s="5">
        <f t="shared" si="242"/>
        <v>7.72546702991086E-3</v>
      </c>
      <c r="AF77" s="5">
        <f t="shared" si="243"/>
        <v>6.9245827947992458E-3</v>
      </c>
      <c r="AG77" s="5">
        <f t="shared" si="244"/>
        <v>4.137816453588395E-3</v>
      </c>
      <c r="AH77" s="5">
        <f t="shared" si="245"/>
        <v>2.1632656801815014E-2</v>
      </c>
      <c r="AI77" s="5">
        <f t="shared" si="246"/>
        <v>2.5908229146785668E-2</v>
      </c>
      <c r="AJ77" s="5">
        <f t="shared" si="247"/>
        <v>1.551442209969413E-2</v>
      </c>
      <c r="AK77" s="5">
        <f t="shared" si="248"/>
        <v>6.1935866457405696E-3</v>
      </c>
      <c r="AL77" s="5">
        <f t="shared" si="249"/>
        <v>1.5925637298320973E-4</v>
      </c>
      <c r="AM77" s="5">
        <f t="shared" si="250"/>
        <v>1.0322472717808424E-3</v>
      </c>
      <c r="AN77" s="5">
        <f t="shared" si="251"/>
        <v>1.8504723845115046E-3</v>
      </c>
      <c r="AO77" s="5">
        <f t="shared" si="252"/>
        <v>1.6586374890253527E-3</v>
      </c>
      <c r="AP77" s="5">
        <f t="shared" si="253"/>
        <v>9.9112649758224445E-4</v>
      </c>
      <c r="AQ77" s="5">
        <f t="shared" si="254"/>
        <v>4.4418916461978823E-4</v>
      </c>
      <c r="AR77" s="5">
        <f t="shared" si="255"/>
        <v>7.7560164332161272E-3</v>
      </c>
      <c r="AS77" s="5">
        <f t="shared" si="256"/>
        <v>9.2889492427550135E-3</v>
      </c>
      <c r="AT77" s="5">
        <f t="shared" si="257"/>
        <v>5.5624287788351183E-3</v>
      </c>
      <c r="AU77" s="5">
        <f t="shared" si="258"/>
        <v>2.2206037956873322E-3</v>
      </c>
      <c r="AV77" s="5">
        <f t="shared" si="259"/>
        <v>6.6487339615703639E-4</v>
      </c>
      <c r="AW77" s="5">
        <f t="shared" si="260"/>
        <v>9.4977569918874909E-6</v>
      </c>
      <c r="AX77" s="5">
        <f t="shared" si="261"/>
        <v>2.0604418509826444E-4</v>
      </c>
      <c r="AY77" s="5">
        <f t="shared" si="262"/>
        <v>3.6936796534780766E-4</v>
      </c>
      <c r="AZ77" s="5">
        <f t="shared" si="263"/>
        <v>3.31076302299221E-4</v>
      </c>
      <c r="BA77" s="5">
        <f t="shared" si="264"/>
        <v>1.9783617463218424E-4</v>
      </c>
      <c r="BB77" s="5">
        <f t="shared" si="265"/>
        <v>8.8663440394148464E-5</v>
      </c>
      <c r="BC77" s="5">
        <f t="shared" si="266"/>
        <v>3.1788749159317177E-5</v>
      </c>
      <c r="BD77" s="5">
        <f t="shared" si="267"/>
        <v>2.3173217335033724E-3</v>
      </c>
      <c r="BE77" s="5">
        <f t="shared" si="268"/>
        <v>2.7753272761852675E-3</v>
      </c>
      <c r="BF77" s="5">
        <f t="shared" si="269"/>
        <v>1.6619275128217173E-3</v>
      </c>
      <c r="BG77" s="5">
        <f t="shared" si="270"/>
        <v>6.6346603073306619E-4</v>
      </c>
      <c r="BH77" s="5">
        <f t="shared" si="271"/>
        <v>1.986490854176823E-4</v>
      </c>
      <c r="BI77" s="5">
        <f t="shared" si="272"/>
        <v>4.7582190869582888E-5</v>
      </c>
      <c r="BJ77" s="8">
        <f t="shared" si="273"/>
        <v>0.25451570560385639</v>
      </c>
      <c r="BK77" s="8">
        <f t="shared" si="274"/>
        <v>0.23233945796429764</v>
      </c>
      <c r="BL77" s="8">
        <f t="shared" si="275"/>
        <v>0.46247519471296245</v>
      </c>
      <c r="BM77" s="8">
        <f t="shared" si="276"/>
        <v>0.5718748364488544</v>
      </c>
      <c r="BN77" s="8">
        <f t="shared" si="277"/>
        <v>0.42536495010563335</v>
      </c>
    </row>
    <row r="78" spans="1:66" x14ac:dyDescent="0.25">
      <c r="A78" t="s">
        <v>361</v>
      </c>
      <c r="B78" t="s">
        <v>293</v>
      </c>
      <c r="C78" t="s">
        <v>297</v>
      </c>
      <c r="D78" t="s">
        <v>69</v>
      </c>
      <c r="E78">
        <f>VLOOKUP(A78,home!$A$2:$E$405,3,FALSE)</f>
        <v>1.4911000000000001</v>
      </c>
      <c r="F78">
        <f>VLOOKUP(B78,home!$B$2:$E$405,3,FALSE)</f>
        <v>1.5328999999999999</v>
      </c>
      <c r="G78">
        <f>VLOOKUP(C78,away!$B$2:$E$405,4,FALSE)</f>
        <v>0.67059999999999997</v>
      </c>
      <c r="H78">
        <f>VLOOKUP(A78,away!$A$2:$E$405,3,FALSE)</f>
        <v>1.0625</v>
      </c>
      <c r="I78">
        <f>VLOOKUP(C78,away!$B$2:$E$405,3,FALSE)</f>
        <v>1.0755999999999999</v>
      </c>
      <c r="J78">
        <f>VLOOKUP(B78,home!$B$2:$E$405,4,FALSE)</f>
        <v>1.0755999999999999</v>
      </c>
      <c r="K78" s="3">
        <f t="shared" ref="K78:K111" si="278">E78*F78*G78</f>
        <v>1.532795241614</v>
      </c>
      <c r="L78" s="3">
        <f t="shared" ref="L78:L111" si="279">H78*I78*J78</f>
        <v>1.2292225699999999</v>
      </c>
      <c r="M78" s="5">
        <f t="shared" si="224"/>
        <v>6.3164186255987506E-2</v>
      </c>
      <c r="N78" s="5">
        <f t="shared" si="225"/>
        <v>9.6817764133598064E-2</v>
      </c>
      <c r="O78" s="5">
        <f t="shared" si="226"/>
        <v>7.7642843361543631E-2</v>
      </c>
      <c r="P78" s="5">
        <f t="shared" si="227"/>
        <v>0.11901058084995524</v>
      </c>
      <c r="Q78" s="5">
        <f t="shared" si="228"/>
        <v>7.4200904083842875E-2</v>
      </c>
      <c r="R78" s="5">
        <f t="shared" si="229"/>
        <v>4.7720167729492065E-2</v>
      </c>
      <c r="S78" s="5">
        <f t="shared" si="230"/>
        <v>5.6058342526739739E-2</v>
      </c>
      <c r="T78" s="5">
        <f t="shared" si="231"/>
        <v>9.1209426014264822E-2</v>
      </c>
      <c r="U78" s="5">
        <f t="shared" si="232"/>
        <v>7.3145246024787391E-2</v>
      </c>
      <c r="V78" s="5">
        <f t="shared" si="233"/>
        <v>1.1735792246003133E-2</v>
      </c>
      <c r="W78" s="5">
        <f t="shared" si="234"/>
        <v>3.791159756772372E-2</v>
      </c>
      <c r="X78" s="5">
        <f t="shared" si="235"/>
        <v>4.6601791395003103E-2</v>
      </c>
      <c r="Y78" s="5">
        <f t="shared" si="236"/>
        <v>2.8641986892584802E-2</v>
      </c>
      <c r="Z78" s="5">
        <f t="shared" si="237"/>
        <v>1.9552902405759097E-2</v>
      </c>
      <c r="AA78" s="5">
        <f t="shared" si="238"/>
        <v>2.9970595767290473E-2</v>
      </c>
      <c r="AB78" s="5">
        <f t="shared" si="239"/>
        <v>2.2969393290219769E-2</v>
      </c>
      <c r="AC78" s="5">
        <f t="shared" si="240"/>
        <v>1.3819969973479611E-3</v>
      </c>
      <c r="AD78" s="5">
        <f t="shared" si="241"/>
        <v>1.4527679088447955E-2</v>
      </c>
      <c r="AE78" s="5">
        <f t="shared" si="242"/>
        <v>1.7857751025237251E-2</v>
      </c>
      <c r="AF78" s="5">
        <f t="shared" si="243"/>
        <v>1.0975575304831137E-2</v>
      </c>
      <c r="AG78" s="5">
        <f t="shared" si="244"/>
        <v>4.4971416278110207E-3</v>
      </c>
      <c r="AH78" s="5">
        <f t="shared" si="245"/>
        <v>6.008717236541593E-3</v>
      </c>
      <c r="AI78" s="5">
        <f t="shared" si="246"/>
        <v>9.2101331883749776E-3</v>
      </c>
      <c r="AJ78" s="5">
        <f t="shared" si="247"/>
        <v>7.0586241628861728E-3</v>
      </c>
      <c r="AK78" s="5">
        <f t="shared" si="248"/>
        <v>3.6064751764045095E-3</v>
      </c>
      <c r="AL78" s="5">
        <f t="shared" si="249"/>
        <v>1.0415539256420585E-4</v>
      </c>
      <c r="AM78" s="5">
        <f t="shared" si="250"/>
        <v>4.4535914756936501E-3</v>
      </c>
      <c r="AN78" s="5">
        <f t="shared" si="251"/>
        <v>5.4744551594822404E-3</v>
      </c>
      <c r="AO78" s="5">
        <f t="shared" si="252"/>
        <v>3.3646619202442603E-3</v>
      </c>
      <c r="AP78" s="5">
        <f t="shared" si="253"/>
        <v>1.3786394575945947E-3</v>
      </c>
      <c r="AQ78" s="5">
        <f t="shared" si="254"/>
        <v>4.2366368429195823E-4</v>
      </c>
      <c r="AR78" s="5">
        <f t="shared" si="255"/>
        <v>1.4772101687809899E-3</v>
      </c>
      <c r="AS78" s="5">
        <f t="shared" si="256"/>
        <v>2.2642607175713154E-3</v>
      </c>
      <c r="AT78" s="5">
        <f t="shared" si="257"/>
        <v>1.7353240268334069E-3</v>
      </c>
      <c r="AU78" s="5">
        <f t="shared" si="258"/>
        <v>8.8663213699623038E-4</v>
      </c>
      <c r="AV78" s="5">
        <f t="shared" si="259"/>
        <v>3.3975638016246854E-4</v>
      </c>
      <c r="AW78" s="5">
        <f t="shared" si="260"/>
        <v>5.4512227499919415E-6</v>
      </c>
      <c r="AX78" s="5">
        <f t="shared" si="261"/>
        <v>1.137740637005982E-3</v>
      </c>
      <c r="AY78" s="5">
        <f t="shared" si="262"/>
        <v>1.3985364698139301E-3</v>
      </c>
      <c r="AZ78" s="5">
        <f t="shared" si="263"/>
        <v>8.5955629683170346E-4</v>
      </c>
      <c r="BA78" s="5">
        <f t="shared" si="264"/>
        <v>3.5219533341704975E-4</v>
      </c>
      <c r="BB78" s="5">
        <f t="shared" si="265"/>
        <v>1.0823161322122815E-4</v>
      </c>
      <c r="BC78" s="5">
        <f t="shared" si="266"/>
        <v>2.6608148351808794E-5</v>
      </c>
      <c r="BD78" s="5">
        <f t="shared" si="267"/>
        <v>3.0263668001651685E-4</v>
      </c>
      <c r="BE78" s="5">
        <f t="shared" si="268"/>
        <v>4.6388006306717573E-4</v>
      </c>
      <c r="BF78" s="5">
        <f t="shared" si="269"/>
        <v>3.555165766744847E-4</v>
      </c>
      <c r="BG78" s="5">
        <f t="shared" si="270"/>
        <v>1.8164470568051628E-4</v>
      </c>
      <c r="BH78" s="5">
        <f t="shared" si="271"/>
        <v>6.9606035132867722E-5</v>
      </c>
      <c r="BI78" s="5">
        <f t="shared" si="272"/>
        <v>2.1338359887855321E-5</v>
      </c>
      <c r="BJ78" s="8">
        <f t="shared" si="273"/>
        <v>0.44221949732929311</v>
      </c>
      <c r="BK78" s="8">
        <f t="shared" si="274"/>
        <v>0.25285359073841168</v>
      </c>
      <c r="BL78" s="8">
        <f t="shared" si="275"/>
        <v>0.28543000178834443</v>
      </c>
      <c r="BM78" s="8">
        <f t="shared" si="276"/>
        <v>0.52010646060032473</v>
      </c>
      <c r="BN78" s="8">
        <f t="shared" si="277"/>
        <v>0.47855644641441941</v>
      </c>
    </row>
    <row r="79" spans="1:66" x14ac:dyDescent="0.25">
      <c r="A79" t="s">
        <v>369</v>
      </c>
      <c r="B79" t="s">
        <v>344</v>
      </c>
      <c r="C79" t="s">
        <v>345</v>
      </c>
      <c r="D79" t="s">
        <v>69</v>
      </c>
      <c r="E79">
        <f>VLOOKUP(A79,home!$A$2:$E$405,3,FALSE)</f>
        <v>1.8667</v>
      </c>
      <c r="F79">
        <f>VLOOKUP(B79,home!$B$2:$E$405,3,FALSE)</f>
        <v>0.53569999999999995</v>
      </c>
      <c r="G79">
        <f>VLOOKUP(C79,away!$B$2:$E$405,4,FALSE)</f>
        <v>0.26790000000000003</v>
      </c>
      <c r="H79">
        <f>VLOOKUP(A79,away!$A$2:$E$405,3,FALSE)</f>
        <v>1.6</v>
      </c>
      <c r="I79">
        <f>VLOOKUP(C79,away!$B$2:$E$405,3,FALSE)</f>
        <v>1.5625</v>
      </c>
      <c r="J79">
        <f>VLOOKUP(B79,home!$B$2:$E$405,4,FALSE)</f>
        <v>0.9375</v>
      </c>
      <c r="K79" s="3">
        <f t="shared" si="278"/>
        <v>0.26789763980100001</v>
      </c>
      <c r="L79" s="3">
        <f t="shared" si="279"/>
        <v>2.34375</v>
      </c>
      <c r="M79" s="5">
        <f t="shared" ref="M79:M111" si="280">_xlfn.POISSON.DIST(0,K79,FALSE) * _xlfn.POISSON.DIST(0,L79,FALSE)</f>
        <v>7.3413485079943649E-2</v>
      </c>
      <c r="N79" s="5">
        <f t="shared" ref="N79:N111" si="281">_xlfn.POISSON.DIST(1,K79,FALSE) * _xlfn.POISSON.DIST(0,L79,FALSE)</f>
        <v>1.9667299382482833E-2</v>
      </c>
      <c r="O79" s="5">
        <f t="shared" ref="O79:O111" si="282">_xlfn.POISSON.DIST(0,K79,FALSE) * _xlfn.POISSON.DIST(1,L79,FALSE)</f>
        <v>0.17206285565611792</v>
      </c>
      <c r="P79" s="5">
        <f t="shared" ref="P79:P111" si="283">_xlfn.POISSON.DIST(1,K79,FALSE) * _xlfn.POISSON.DIST(1,L79,FALSE)</f>
        <v>4.6095232927694137E-2</v>
      </c>
      <c r="Q79" s="5">
        <f t="shared" ref="Q79:Q111" si="284">_xlfn.POISSON.DIST(2,K79,FALSE) * _xlfn.POISSON.DIST(0,L79,FALSE)</f>
        <v>2.6344115429134075E-3</v>
      </c>
      <c r="R79" s="5">
        <f t="shared" ref="R79:R111" si="285">_xlfn.POISSON.DIST(0,K79,FALSE) * _xlfn.POISSON.DIST(2,L79,FALSE)</f>
        <v>0.20163615897201323</v>
      </c>
      <c r="S79" s="5">
        <f t="shared" ref="S79:S111" si="286">_xlfn.POISSON.DIST(2,K79,FALSE) * _xlfn.POISSON.DIST(2,L79,FALSE)</f>
        <v>7.2356274066835537E-3</v>
      </c>
      <c r="T79" s="5">
        <f t="shared" ref="T79:T111" si="287">_xlfn.POISSON.DIST(2,K79,FALSE) * _xlfn.POISSON.DIST(1,L79,FALSE)</f>
        <v>6.1744020537032986E-3</v>
      </c>
      <c r="U79" s="5">
        <f t="shared" ref="U79:U111" si="288">_xlfn.POISSON.DIST(1,K79,FALSE) * _xlfn.POISSON.DIST(2,L79,FALSE)</f>
        <v>5.401785108714157E-2</v>
      </c>
      <c r="V79" s="5">
        <f t="shared" ref="V79:V111" si="289">_xlfn.POISSON.DIST(3,K79,FALSE) * _xlfn.POISSON.DIST(3,L79,FALSE)</f>
        <v>5.0479362102342573E-4</v>
      </c>
      <c r="W79" s="5">
        <f t="shared" ref="W79:W111" si="290">_xlfn.POISSON.DIST(3,K79,FALSE) * _xlfn.POISSON.DIST(0,L79,FALSE)</f>
        <v>2.3525087820367092E-4</v>
      </c>
      <c r="X79" s="5">
        <f t="shared" ref="X79:X111" si="291">_xlfn.POISSON.DIST(3,K79,FALSE) * _xlfn.POISSON.DIST(1,L79,FALSE)</f>
        <v>5.5136924578985365E-4</v>
      </c>
      <c r="Y79" s="5">
        <f t="shared" ref="Y79:Y111" si="292">_xlfn.POISSON.DIST(3,K79,FALSE) * _xlfn.POISSON.DIST(2,L79,FALSE)</f>
        <v>6.4613583490998495E-4</v>
      </c>
      <c r="Z79" s="5">
        <f t="shared" ref="Z79:Z111" si="293">_xlfn.POISSON.DIST(0,K79,FALSE) * _xlfn.POISSON.DIST(3,L79,FALSE)</f>
        <v>0.15752824919688532</v>
      </c>
      <c r="AA79" s="5">
        <f t="shared" ref="AA79:AA111" si="294">_xlfn.POISSON.DIST(1,K79,FALSE) * _xlfn.POISSON.DIST(3,L79,FALSE)</f>
        <v>4.2201446161829352E-2</v>
      </c>
      <c r="AB79" s="5">
        <f t="shared" ref="AB79:AB111" si="295">_xlfn.POISSON.DIST(2,K79,FALSE) * _xlfn.POISSON.DIST(3,L79,FALSE)</f>
        <v>5.6528339114715262E-3</v>
      </c>
      <c r="AC79" s="5">
        <f t="shared" ref="AC79:AC111" si="296">_xlfn.POISSON.DIST(4,K79,FALSE) * _xlfn.POISSON.DIST(4,L79,FALSE)</f>
        <v>1.9809524364078538E-5</v>
      </c>
      <c r="AD79" s="5">
        <f t="shared" ref="AD79:AD111" si="297">_xlfn.POISSON.DIST(4,K79,FALSE) * _xlfn.POISSON.DIST(0,L79,FALSE)</f>
        <v>1.5755788757968984E-5</v>
      </c>
      <c r="AE79" s="5">
        <f t="shared" ref="AE79:AE111" si="298">_xlfn.POISSON.DIST(4,K79,FALSE) * _xlfn.POISSON.DIST(1,L79,FALSE)</f>
        <v>3.6927629901489808E-5</v>
      </c>
      <c r="AF79" s="5">
        <f t="shared" ref="AF79:AF111" si="299">_xlfn.POISSON.DIST(4,K79,FALSE) * _xlfn.POISSON.DIST(2,L79,FALSE)</f>
        <v>4.3274566290808374E-5</v>
      </c>
      <c r="AG79" s="5">
        <f t="shared" ref="AG79:AG111" si="300">_xlfn.POISSON.DIST(4,K79,FALSE) * _xlfn.POISSON.DIST(3,L79,FALSE)</f>
        <v>3.3808254914694041E-5</v>
      </c>
      <c r="AH79" s="5">
        <f t="shared" ref="AH79:AH111" si="301">_xlfn.POISSON.DIST(0,K79,FALSE) * _xlfn.POISSON.DIST(4,L79,FALSE)</f>
        <v>9.2301708513799999E-2</v>
      </c>
      <c r="AI79" s="5">
        <f t="shared" ref="AI79:AI111" si="302">_xlfn.POISSON.DIST(1,K79,FALSE) * _xlfn.POISSON.DIST(4,L79,FALSE)</f>
        <v>2.4727409860446886E-2</v>
      </c>
      <c r="AJ79" s="5">
        <f t="shared" ref="AJ79:AJ111" si="303">_xlfn.POISSON.DIST(2,K79,FALSE) * _xlfn.POISSON.DIST(4,L79,FALSE)</f>
        <v>3.3122073700028475E-3</v>
      </c>
      <c r="AK79" s="5">
        <f t="shared" ref="AK79:AK111" si="304">_xlfn.POISSON.DIST(3,K79,FALSE) * _xlfn.POISSON.DIST(4,L79,FALSE)</f>
        <v>2.9577751231841349E-4</v>
      </c>
      <c r="AL79" s="5">
        <f t="shared" ref="AL79:AL111" si="305">_xlfn.POISSON.DIST(5,K79,FALSE) * _xlfn.POISSON.DIST(5,L79,FALSE)</f>
        <v>4.9752420212972354E-7</v>
      </c>
      <c r="AM79" s="5">
        <f t="shared" ref="AM79:AM111" si="306">_xlfn.POISSON.DIST(5,K79,FALSE) * _xlfn.POISSON.DIST(0,L79,FALSE)</f>
        <v>8.4418772429260472E-7</v>
      </c>
      <c r="AN79" s="5">
        <f t="shared" ref="AN79:AN111" si="307">_xlfn.POISSON.DIST(5,K79,FALSE) * _xlfn.POISSON.DIST(1,L79,FALSE)</f>
        <v>1.9785649788107924E-6</v>
      </c>
      <c r="AO79" s="5">
        <f t="shared" ref="AO79:AO111" si="308">_xlfn.POISSON.DIST(5,K79,FALSE) * _xlfn.POISSON.DIST(2,L79,FALSE)</f>
        <v>2.3186308345438976E-6</v>
      </c>
      <c r="AP79" s="5">
        <f t="shared" ref="AP79:AP111" si="309">_xlfn.POISSON.DIST(5,K79,FALSE) * _xlfn.POISSON.DIST(3,L79,FALSE)</f>
        <v>1.81143033948742E-6</v>
      </c>
      <c r="AQ79" s="5">
        <f t="shared" ref="AQ79:AQ111" si="310">_xlfn.POISSON.DIST(5,K79,FALSE) * _xlfn.POISSON.DIST(4,L79,FALSE)</f>
        <v>1.0613849645434102E-6</v>
      </c>
      <c r="AR79" s="5">
        <f t="shared" ref="AR79:AR111" si="311">_xlfn.POISSON.DIST(0,K79,FALSE) * _xlfn.POISSON.DIST(5,L79,FALSE)</f>
        <v>4.3266425865843748E-2</v>
      </c>
      <c r="AS79" s="5">
        <f t="shared" ref="AS79:AS111" si="312">_xlfn.POISSON.DIST(1,K79,FALSE) * _xlfn.POISSON.DIST(5,L79,FALSE)</f>
        <v>1.1590973372084479E-2</v>
      </c>
      <c r="AT79" s="5">
        <f t="shared" ref="AT79:AT111" si="313">_xlfn.POISSON.DIST(2,K79,FALSE) * _xlfn.POISSON.DIST(5,L79,FALSE)</f>
        <v>1.5525972046888349E-3</v>
      </c>
      <c r="AU79" s="5">
        <f t="shared" ref="AU79:AU111" si="314">_xlfn.POISSON.DIST(3,K79,FALSE) * _xlfn.POISSON.DIST(5,L79,FALSE)</f>
        <v>1.3864570889925634E-4</v>
      </c>
      <c r="AV79" s="5">
        <f t="shared" ref="AV79:AV111" si="315">_xlfn.POISSON.DIST(4,K79,FALSE) * _xlfn.POISSON.DIST(5,L79,FALSE)</f>
        <v>9.2857145456618161E-6</v>
      </c>
      <c r="AW79" s="5">
        <f t="shared" ref="AW79:AW111" si="316">_xlfn.POISSON.DIST(6,K79,FALSE) * _xlfn.POISSON.DIST(6,L79,FALSE)</f>
        <v>8.6774452795851877E-9</v>
      </c>
      <c r="AX79" s="5">
        <f t="shared" ref="AX79:AX111" si="317">_xlfn.POISSON.DIST(6,K79,FALSE) * _xlfn.POISSON.DIST(0,L79,FALSE)</f>
        <v>3.7692649814494325E-8</v>
      </c>
      <c r="AY79" s="5">
        <f t="shared" ref="AY79:AY111" si="318">_xlfn.POISSON.DIST(6,K79,FALSE) * _xlfn.POISSON.DIST(1,L79,FALSE)</f>
        <v>8.8342148002721072E-8</v>
      </c>
      <c r="AZ79" s="5">
        <f t="shared" ref="AZ79:AZ111" si="319">_xlfn.POISSON.DIST(6,K79,FALSE) * _xlfn.POISSON.DIST(2,L79,FALSE)</f>
        <v>1.0352595469068877E-7</v>
      </c>
      <c r="BA79" s="5">
        <f t="shared" ref="BA79:BA111" si="320">_xlfn.POISSON.DIST(6,K79,FALSE) * _xlfn.POISSON.DIST(3,L79,FALSE)</f>
        <v>8.0879652102100599E-8</v>
      </c>
      <c r="BB79" s="5">
        <f t="shared" ref="BB79:BB111" si="321">_xlfn.POISSON.DIST(6,K79,FALSE) * _xlfn.POISSON.DIST(4,L79,FALSE)</f>
        <v>4.7390421153574572E-8</v>
      </c>
      <c r="BC79" s="5">
        <f t="shared" ref="BC79:BC111" si="322">_xlfn.POISSON.DIST(6,K79,FALSE) * _xlfn.POISSON.DIST(5,L79,FALSE)</f>
        <v>2.2214259915738082E-8</v>
      </c>
      <c r="BD79" s="5">
        <f t="shared" ref="BD79:BD111" si="323">_xlfn.POISSON.DIST(0,K79,FALSE) * _xlfn.POISSON.DIST(6,L79,FALSE)</f>
        <v>1.6900947603845213E-2</v>
      </c>
      <c r="BE79" s="5">
        <f t="shared" ref="BE79:BE111" si="324">_xlfn.POISSON.DIST(1,K79,FALSE) * _xlfn.POISSON.DIST(6,L79,FALSE)</f>
        <v>4.5277239734704995E-3</v>
      </c>
      <c r="BF79" s="5">
        <f t="shared" ref="BF79:BF111" si="325">_xlfn.POISSON.DIST(2,K79,FALSE) * _xlfn.POISSON.DIST(6,L79,FALSE)</f>
        <v>6.0648328308157608E-4</v>
      </c>
      <c r="BG79" s="5">
        <f t="shared" ref="BG79:BG111" si="326">_xlfn.POISSON.DIST(3,K79,FALSE) * _xlfn.POISSON.DIST(6,L79,FALSE)</f>
        <v>5.4158480038772003E-5</v>
      </c>
      <c r="BH79" s="5">
        <f t="shared" ref="BH79:BH111" si="327">_xlfn.POISSON.DIST(4,K79,FALSE) * _xlfn.POISSON.DIST(6,L79,FALSE)</f>
        <v>3.6272322443991467E-6</v>
      </c>
      <c r="BI79" s="5">
        <f t="shared" ref="BI79:BI111" si="328">_xlfn.POISSON.DIST(5,K79,FALSE) * _xlfn.POISSON.DIST(6,L79,FALSE)</f>
        <v>1.9434539145692324E-7</v>
      </c>
      <c r="BJ79" s="8">
        <f t="shared" ref="BJ79:BJ111" si="329">SUM(N79,Q79,T79,W79,X79,Y79,AD79,AE79,AF79,AG79,AM79,AN79,AO79,AP79,AQ79,AX79,AY79,AZ79,BA79,BB79,BC79)</f>
        <v>3.0047029421795365E-2</v>
      </c>
      <c r="BK79" s="8">
        <f t="shared" ref="BK79:BK111" si="330">SUM(M79,P79,S79,V79,AC79,AL79,AY79)</f>
        <v>0.12726953442605901</v>
      </c>
      <c r="BL79" s="8">
        <f t="shared" ref="BL79:BL111" si="331">SUM(O79,R79,U79,AA79,AB79,AH79,AI79,AJ79,AK79,AR79,AS79,AT79,AU79,AV79,BD79,BE79,BF79,BG79,BH79,BI79)</f>
        <v>0.6748593118292755</v>
      </c>
      <c r="BM79" s="8">
        <f t="shared" ref="BM79:BM111" si="332">SUM(S79:BI79)</f>
        <v>0.47419460164814725</v>
      </c>
      <c r="BN79" s="8">
        <f t="shared" ref="BN79:BN111" si="333">SUM(M79:R79)</f>
        <v>0.51550944356116513</v>
      </c>
    </row>
    <row r="80" spans="1:66" x14ac:dyDescent="0.25">
      <c r="A80" t="s">
        <v>369</v>
      </c>
      <c r="B80" t="s">
        <v>346</v>
      </c>
      <c r="C80" t="s">
        <v>347</v>
      </c>
      <c r="D80" t="s">
        <v>69</v>
      </c>
      <c r="E80">
        <f>VLOOKUP(A80,home!$A$2:$E$405,3,FALSE)</f>
        <v>1.8667</v>
      </c>
      <c r="F80">
        <f>VLOOKUP(B80,home!$B$2:$E$405,3,FALSE)</f>
        <v>0.80359999999999998</v>
      </c>
      <c r="G80">
        <f>VLOOKUP(C80,away!$B$2:$E$405,4,FALSE)</f>
        <v>0</v>
      </c>
      <c r="H80">
        <f>VLOOKUP(A80,away!$A$2:$E$405,3,FALSE)</f>
        <v>1.6</v>
      </c>
      <c r="I80">
        <f>VLOOKUP(C80,away!$B$2:$E$405,3,FALSE)</f>
        <v>1.25</v>
      </c>
      <c r="J80">
        <f>VLOOKUP(B80,home!$B$2:$E$405,4,FALSE)</f>
        <v>0.9375</v>
      </c>
      <c r="K80" s="3">
        <f t="shared" si="278"/>
        <v>0</v>
      </c>
      <c r="L80" s="3">
        <f t="shared" si="279"/>
        <v>1.875</v>
      </c>
      <c r="M80" s="5">
        <f t="shared" si="280"/>
        <v>0.15335496684492847</v>
      </c>
      <c r="N80" s="5">
        <f t="shared" si="281"/>
        <v>0</v>
      </c>
      <c r="O80" s="5">
        <f t="shared" si="282"/>
        <v>0.28754056283424084</v>
      </c>
      <c r="P80" s="5">
        <f t="shared" si="283"/>
        <v>0</v>
      </c>
      <c r="Q80" s="5">
        <f t="shared" si="284"/>
        <v>0</v>
      </c>
      <c r="R80" s="5">
        <f t="shared" si="285"/>
        <v>0.26956927765710087</v>
      </c>
      <c r="S80" s="5">
        <f t="shared" si="286"/>
        <v>0</v>
      </c>
      <c r="T80" s="5">
        <f t="shared" si="287"/>
        <v>0</v>
      </c>
      <c r="U80" s="5">
        <f t="shared" si="288"/>
        <v>0</v>
      </c>
      <c r="V80" s="5">
        <f t="shared" si="289"/>
        <v>0</v>
      </c>
      <c r="W80" s="5">
        <f t="shared" si="290"/>
        <v>0</v>
      </c>
      <c r="X80" s="5">
        <f t="shared" si="291"/>
        <v>0</v>
      </c>
      <c r="Y80" s="5">
        <f t="shared" si="292"/>
        <v>0</v>
      </c>
      <c r="Z80" s="5">
        <f t="shared" si="293"/>
        <v>0.16848079853568801</v>
      </c>
      <c r="AA80" s="5">
        <f t="shared" si="294"/>
        <v>0</v>
      </c>
      <c r="AB80" s="5">
        <f t="shared" si="295"/>
        <v>0</v>
      </c>
      <c r="AC80" s="5">
        <f t="shared" si="296"/>
        <v>0</v>
      </c>
      <c r="AD80" s="5">
        <f t="shared" si="297"/>
        <v>0</v>
      </c>
      <c r="AE80" s="5">
        <f t="shared" si="298"/>
        <v>0</v>
      </c>
      <c r="AF80" s="5">
        <f t="shared" si="299"/>
        <v>0</v>
      </c>
      <c r="AG80" s="5">
        <f t="shared" si="300"/>
        <v>0</v>
      </c>
      <c r="AH80" s="5">
        <f t="shared" si="301"/>
        <v>7.8975374313603783E-2</v>
      </c>
      <c r="AI80" s="5">
        <f t="shared" si="302"/>
        <v>0</v>
      </c>
      <c r="AJ80" s="5">
        <f t="shared" si="303"/>
        <v>0</v>
      </c>
      <c r="AK80" s="5">
        <f t="shared" si="304"/>
        <v>0</v>
      </c>
      <c r="AL80" s="5">
        <f t="shared" si="305"/>
        <v>0</v>
      </c>
      <c r="AM80" s="5">
        <f t="shared" si="306"/>
        <v>0</v>
      </c>
      <c r="AN80" s="5">
        <f t="shared" si="307"/>
        <v>0</v>
      </c>
      <c r="AO80" s="5">
        <f t="shared" si="308"/>
        <v>0</v>
      </c>
      <c r="AP80" s="5">
        <f t="shared" si="309"/>
        <v>0</v>
      </c>
      <c r="AQ80" s="5">
        <f t="shared" si="310"/>
        <v>0</v>
      </c>
      <c r="AR80" s="5">
        <f t="shared" si="311"/>
        <v>2.961576536760142E-2</v>
      </c>
      <c r="AS80" s="5">
        <f t="shared" si="312"/>
        <v>0</v>
      </c>
      <c r="AT80" s="5">
        <f t="shared" si="313"/>
        <v>0</v>
      </c>
      <c r="AU80" s="5">
        <f t="shared" si="314"/>
        <v>0</v>
      </c>
      <c r="AV80" s="5">
        <f t="shared" si="315"/>
        <v>0</v>
      </c>
      <c r="AW80" s="5">
        <f t="shared" si="316"/>
        <v>0</v>
      </c>
      <c r="AX80" s="5">
        <f t="shared" si="317"/>
        <v>0</v>
      </c>
      <c r="AY80" s="5">
        <f t="shared" si="318"/>
        <v>0</v>
      </c>
      <c r="AZ80" s="5">
        <f t="shared" si="319"/>
        <v>0</v>
      </c>
      <c r="BA80" s="5">
        <f t="shared" si="320"/>
        <v>0</v>
      </c>
      <c r="BB80" s="5">
        <f t="shared" si="321"/>
        <v>0</v>
      </c>
      <c r="BC80" s="5">
        <f t="shared" si="322"/>
        <v>0</v>
      </c>
      <c r="BD80" s="5">
        <f t="shared" si="323"/>
        <v>9.2549266773754441E-3</v>
      </c>
      <c r="BE80" s="5">
        <f t="shared" si="324"/>
        <v>0</v>
      </c>
      <c r="BF80" s="5">
        <f t="shared" si="325"/>
        <v>0</v>
      </c>
      <c r="BG80" s="5">
        <f t="shared" si="326"/>
        <v>0</v>
      </c>
      <c r="BH80" s="5">
        <f t="shared" si="327"/>
        <v>0</v>
      </c>
      <c r="BI80" s="5">
        <f t="shared" si="328"/>
        <v>0</v>
      </c>
      <c r="BJ80" s="8">
        <f t="shared" si="329"/>
        <v>0</v>
      </c>
      <c r="BK80" s="8">
        <f t="shared" si="330"/>
        <v>0.15335496684492847</v>
      </c>
      <c r="BL80" s="8">
        <f t="shared" si="331"/>
        <v>0.67495590684992246</v>
      </c>
      <c r="BM80" s="8">
        <f t="shared" si="332"/>
        <v>0.28632686489426862</v>
      </c>
      <c r="BN80" s="8">
        <f t="shared" si="333"/>
        <v>0.71046480733627027</v>
      </c>
    </row>
    <row r="81" spans="1:66" x14ac:dyDescent="0.25">
      <c r="A81" t="s">
        <v>369</v>
      </c>
      <c r="B81" t="s">
        <v>348</v>
      </c>
      <c r="C81" t="s">
        <v>349</v>
      </c>
      <c r="D81" t="s">
        <v>69</v>
      </c>
      <c r="E81">
        <f>VLOOKUP(A81,home!$A$2:$E$405,3,FALSE)</f>
        <v>1.8667</v>
      </c>
      <c r="F81">
        <f>VLOOKUP(B81,home!$B$2:$E$405,3,FALSE)</f>
        <v>0.53569999999999995</v>
      </c>
      <c r="G81">
        <f>VLOOKUP(C81,away!$B$2:$E$405,4,FALSE)</f>
        <v>1.6071</v>
      </c>
      <c r="H81">
        <f>VLOOKUP(A81,away!$A$2:$E$405,3,FALSE)</f>
        <v>1.6</v>
      </c>
      <c r="I81">
        <f>VLOOKUP(C81,away!$B$2:$E$405,3,FALSE)</f>
        <v>0.9375</v>
      </c>
      <c r="J81">
        <f>VLOOKUP(B81,home!$B$2:$E$405,4,FALSE)</f>
        <v>0.625</v>
      </c>
      <c r="K81" s="3">
        <f t="shared" si="278"/>
        <v>1.6070858414489999</v>
      </c>
      <c r="L81" s="3">
        <f t="shared" si="279"/>
        <v>0.9375</v>
      </c>
      <c r="M81" s="5">
        <f t="shared" si="280"/>
        <v>7.8505558997286395E-2</v>
      </c>
      <c r="N81" s="5">
        <f t="shared" si="281"/>
        <v>0.12616517233957811</v>
      </c>
      <c r="O81" s="5">
        <f t="shared" si="282"/>
        <v>7.3598961559955989E-2</v>
      </c>
      <c r="P81" s="5">
        <f t="shared" si="283"/>
        <v>0.11827984906835447</v>
      </c>
      <c r="Q81" s="5">
        <f t="shared" si="284"/>
        <v>0.1013791310754545</v>
      </c>
      <c r="R81" s="5">
        <f t="shared" si="285"/>
        <v>3.4499513231229371E-2</v>
      </c>
      <c r="S81" s="5">
        <f t="shared" si="286"/>
        <v>4.4551375960893085E-2</v>
      </c>
      <c r="T81" s="5">
        <f t="shared" si="287"/>
        <v>9.5042935383238589E-2</v>
      </c>
      <c r="U81" s="5">
        <f t="shared" si="288"/>
        <v>5.5443679250791154E-2</v>
      </c>
      <c r="V81" s="5">
        <f t="shared" si="289"/>
        <v>7.45811307539819E-3</v>
      </c>
      <c r="W81" s="5">
        <f t="shared" si="290"/>
        <v>5.4308322056588407E-2</v>
      </c>
      <c r="X81" s="5">
        <f t="shared" si="291"/>
        <v>5.091405192805163E-2</v>
      </c>
      <c r="Y81" s="5">
        <f t="shared" si="292"/>
        <v>2.3865961841274201E-2</v>
      </c>
      <c r="Z81" s="5">
        <f t="shared" si="293"/>
        <v>1.0781097884759181E-2</v>
      </c>
      <c r="AA81" s="5">
        <f t="shared" si="294"/>
        <v>1.732614976587224E-2</v>
      </c>
      <c r="AB81" s="5">
        <f t="shared" si="295"/>
        <v>1.3922304987779093E-2</v>
      </c>
      <c r="AC81" s="5">
        <f t="shared" si="296"/>
        <v>7.0229460512098133E-4</v>
      </c>
      <c r="AD81" s="5">
        <f t="shared" si="297"/>
        <v>2.1819533862498911E-2</v>
      </c>
      <c r="AE81" s="5">
        <f t="shared" si="298"/>
        <v>2.0455812996092726E-2</v>
      </c>
      <c r="AF81" s="5">
        <f t="shared" si="299"/>
        <v>9.5886623419184653E-3</v>
      </c>
      <c r="AG81" s="5">
        <f t="shared" si="300"/>
        <v>2.9964569818495212E-3</v>
      </c>
      <c r="AH81" s="5">
        <f t="shared" si="301"/>
        <v>2.5268198167404323E-3</v>
      </c>
      <c r="AI81" s="5">
        <f t="shared" si="302"/>
        <v>4.0608163513763057E-3</v>
      </c>
      <c r="AJ81" s="5">
        <f t="shared" si="303"/>
        <v>3.2630402315107238E-3</v>
      </c>
      <c r="AK81" s="5">
        <f t="shared" si="304"/>
        <v>1.7479952520464501E-3</v>
      </c>
      <c r="AL81" s="5">
        <f t="shared" si="305"/>
        <v>4.2324289365597974E-5</v>
      </c>
      <c r="AM81" s="5">
        <f t="shared" si="306"/>
        <v>7.0131727874878031E-3</v>
      </c>
      <c r="AN81" s="5">
        <f t="shared" si="307"/>
        <v>6.574849488269815E-3</v>
      </c>
      <c r="AO81" s="5">
        <f t="shared" si="308"/>
        <v>3.0819606976264756E-3</v>
      </c>
      <c r="AP81" s="5">
        <f t="shared" si="309"/>
        <v>9.6311271800827384E-4</v>
      </c>
      <c r="AQ81" s="5">
        <f t="shared" si="310"/>
        <v>2.2572954328318911E-4</v>
      </c>
      <c r="AR81" s="5">
        <f t="shared" si="311"/>
        <v>4.7377871563883118E-4</v>
      </c>
      <c r="AS81" s="5">
        <f t="shared" si="312"/>
        <v>7.6140306588305749E-4</v>
      </c>
      <c r="AT81" s="5">
        <f t="shared" si="313"/>
        <v>6.1182004340826093E-4</v>
      </c>
      <c r="AU81" s="5">
        <f t="shared" si="314"/>
        <v>3.2774910975870951E-4</v>
      </c>
      <c r="AV81" s="5">
        <f t="shared" si="315"/>
        <v>1.3168023846018404E-4</v>
      </c>
      <c r="AW81" s="5">
        <f t="shared" si="316"/>
        <v>1.7713220361677854E-6</v>
      </c>
      <c r="AX81" s="5">
        <f t="shared" si="317"/>
        <v>1.878461781734511E-3</v>
      </c>
      <c r="AY81" s="5">
        <f t="shared" si="318"/>
        <v>1.7610579203761038E-3</v>
      </c>
      <c r="AZ81" s="5">
        <f t="shared" si="319"/>
        <v>8.2549590017629872E-4</v>
      </c>
      <c r="BA81" s="5">
        <f t="shared" si="320"/>
        <v>2.5796746880509338E-4</v>
      </c>
      <c r="BB81" s="5">
        <f t="shared" si="321"/>
        <v>6.046112550119375E-5</v>
      </c>
      <c r="BC81" s="5">
        <f t="shared" si="322"/>
        <v>1.1336461031473831E-5</v>
      </c>
      <c r="BD81" s="5">
        <f t="shared" si="323"/>
        <v>7.4027924318567339E-5</v>
      </c>
      <c r="BE81" s="5">
        <f t="shared" si="324"/>
        <v>1.1896922904422767E-4</v>
      </c>
      <c r="BF81" s="5">
        <f t="shared" si="325"/>
        <v>9.5596881782540727E-5</v>
      </c>
      <c r="BG81" s="5">
        <f t="shared" si="326"/>
        <v>5.1210798399798334E-5</v>
      </c>
      <c r="BH81" s="5">
        <f t="shared" si="327"/>
        <v>2.0575037259403749E-5</v>
      </c>
      <c r="BI81" s="5">
        <f t="shared" si="328"/>
        <v>6.6131702133746798E-6</v>
      </c>
      <c r="BJ81" s="8">
        <f t="shared" si="329"/>
        <v>0.52918964669884538</v>
      </c>
      <c r="BK81" s="8">
        <f t="shared" si="330"/>
        <v>0.25130057391679483</v>
      </c>
      <c r="BL81" s="8">
        <f t="shared" si="331"/>
        <v>0.20906270466146878</v>
      </c>
      <c r="BM81" s="8">
        <f t="shared" si="332"/>
        <v>0.46614655029166918</v>
      </c>
      <c r="BN81" s="8">
        <f t="shared" si="333"/>
        <v>0.53242818627185884</v>
      </c>
    </row>
    <row r="82" spans="1:66" x14ac:dyDescent="0.25">
      <c r="A82" t="s">
        <v>302</v>
      </c>
      <c r="B82" t="s">
        <v>305</v>
      </c>
      <c r="C82" t="s">
        <v>328</v>
      </c>
      <c r="D82" t="s">
        <v>69</v>
      </c>
      <c r="E82">
        <f>VLOOKUP(A82,home!$A$2:$E$405,3,FALSE)</f>
        <v>1.5840000000000001</v>
      </c>
      <c r="F82">
        <f>VLOOKUP(B82,home!$B$2:$E$405,3,FALSE)</f>
        <v>0.89439999999999997</v>
      </c>
      <c r="G82">
        <f>VLOOKUP(C82,away!$B$2:$E$405,4,FALSE)</f>
        <v>1.6414</v>
      </c>
      <c r="H82">
        <f>VLOOKUP(A82,away!$A$2:$E$405,3,FALSE)</f>
        <v>1.0840000000000001</v>
      </c>
      <c r="I82">
        <f>VLOOKUP(C82,away!$B$2:$E$405,3,FALSE)</f>
        <v>1.107</v>
      </c>
      <c r="J82">
        <f>VLOOKUP(B82,home!$B$2:$E$405,4,FALSE)</f>
        <v>1.1531</v>
      </c>
      <c r="K82" s="3">
        <f t="shared" si="278"/>
        <v>2.3254199654400001</v>
      </c>
      <c r="L82" s="3">
        <f t="shared" si="279"/>
        <v>1.3837061628</v>
      </c>
      <c r="M82" s="5">
        <f t="shared" si="280"/>
        <v>2.4498922836870548E-2</v>
      </c>
      <c r="N82" s="5">
        <f t="shared" si="281"/>
        <v>5.6970284296632728E-2</v>
      </c>
      <c r="O82" s="5">
        <f t="shared" si="282"/>
        <v>3.3899310511339438E-2</v>
      </c>
      <c r="P82" s="5">
        <f t="shared" si="283"/>
        <v>7.8830133477718778E-2</v>
      </c>
      <c r="Q82" s="5">
        <f t="shared" si="284"/>
        <v>6.6239918270091347E-2</v>
      </c>
      <c r="R82" s="5">
        <f t="shared" si="285"/>
        <v>2.3453342434605607E-2</v>
      </c>
      <c r="S82" s="5">
        <f t="shared" si="286"/>
        <v>6.3412889471641282E-2</v>
      </c>
      <c r="T82" s="5">
        <f t="shared" si="287"/>
        <v>9.1656583133693723E-2</v>
      </c>
      <c r="U82" s="5">
        <f t="shared" si="288"/>
        <v>5.4538870753733051E-2</v>
      </c>
      <c r="V82" s="5">
        <f t="shared" si="289"/>
        <v>2.2671502627745081E-2</v>
      </c>
      <c r="W82" s="5">
        <f t="shared" si="290"/>
        <v>5.1345209484794749E-2</v>
      </c>
      <c r="X82" s="5">
        <f t="shared" si="291"/>
        <v>7.1046682794367516E-2</v>
      </c>
      <c r="Y82" s="5">
        <f t="shared" si="292"/>
        <v>4.9153866414531545E-2</v>
      </c>
      <c r="Z82" s="5">
        <f t="shared" si="293"/>
        <v>1.0817511488340847E-2</v>
      </c>
      <c r="AA82" s="5">
        <f t="shared" si="294"/>
        <v>2.5155257191364373E-2</v>
      </c>
      <c r="AB82" s="5">
        <f t="shared" si="295"/>
        <v>2.9248268654288433E-2</v>
      </c>
      <c r="AC82" s="5">
        <f t="shared" si="296"/>
        <v>4.5593779525172828E-3</v>
      </c>
      <c r="AD82" s="5">
        <f t="shared" si="297"/>
        <v>2.9849793816410244E-2</v>
      </c>
      <c r="AE82" s="5">
        <f t="shared" si="298"/>
        <v>4.1303343662076199E-2</v>
      </c>
      <c r="AF82" s="5">
        <f t="shared" si="299"/>
        <v>2.8575845584730582E-2</v>
      </c>
      <c r="AG82" s="5">
        <f t="shared" si="300"/>
        <v>1.3180191214270961E-2</v>
      </c>
      <c r="AH82" s="5">
        <f t="shared" si="301"/>
        <v>3.7420643281442546E-3</v>
      </c>
      <c r="AI82" s="5">
        <f t="shared" si="302"/>
        <v>8.7018711006274681E-3</v>
      </c>
      <c r="AJ82" s="5">
        <f t="shared" si="303"/>
        <v>1.0117752397042235E-2</v>
      </c>
      <c r="AK82" s="5">
        <f t="shared" si="304"/>
        <v>7.8426744764868109E-3</v>
      </c>
      <c r="AL82" s="5">
        <f t="shared" si="305"/>
        <v>5.8682804132333295E-4</v>
      </c>
      <c r="AM82" s="5">
        <f t="shared" si="306"/>
        <v>1.3882661300989562E-2</v>
      </c>
      <c r="AN82" s="5">
        <f t="shared" si="307"/>
        <v>1.9209523998244327E-2</v>
      </c>
      <c r="AO82" s="5">
        <f t="shared" si="308"/>
        <v>1.3290168370412589E-2</v>
      </c>
      <c r="AP82" s="5">
        <f t="shared" si="309"/>
        <v>6.1298959595965123E-3</v>
      </c>
      <c r="AQ82" s="5">
        <f t="shared" si="310"/>
        <v>2.1204937041541267E-3</v>
      </c>
      <c r="AR82" s="5">
        <f t="shared" si="311"/>
        <v>1.0355834944894492E-3</v>
      </c>
      <c r="AS82" s="5">
        <f t="shared" si="312"/>
        <v>2.4081665339658895E-3</v>
      </c>
      <c r="AT82" s="5">
        <f t="shared" si="313"/>
        <v>2.7999992690943623E-3</v>
      </c>
      <c r="AU82" s="5">
        <f t="shared" si="314"/>
        <v>2.1703914011898125E-3</v>
      </c>
      <c r="AV82" s="5">
        <f t="shared" si="315"/>
        <v>1.2617678742865219E-3</v>
      </c>
      <c r="AW82" s="5">
        <f t="shared" si="316"/>
        <v>5.2450982725074447E-5</v>
      </c>
      <c r="AX82" s="5">
        <f t="shared" si="317"/>
        <v>5.3805029604603949E-3</v>
      </c>
      <c r="AY82" s="5">
        <f t="shared" si="318"/>
        <v>7.4450351053526936E-3</v>
      </c>
      <c r="AZ82" s="5">
        <f t="shared" si="319"/>
        <v>5.1508704787694365E-3</v>
      </c>
      <c r="BA82" s="5">
        <f t="shared" si="320"/>
        <v>2.3757637417526189E-3</v>
      </c>
      <c r="BB82" s="5">
        <f t="shared" si="321"/>
        <v>8.2183973270497101E-4</v>
      </c>
      <c r="BC82" s="5">
        <f t="shared" si="322"/>
        <v>2.2743694059555459E-4</v>
      </c>
      <c r="BD82" s="5">
        <f t="shared" si="323"/>
        <v>2.3882387723650201E-4</v>
      </c>
      <c r="BE82" s="5">
        <f t="shared" si="324"/>
        <v>5.5536581234955323E-4</v>
      </c>
      <c r="BF82" s="5">
        <f t="shared" si="325"/>
        <v>6.45729374080228E-4</v>
      </c>
      <c r="BG82" s="5">
        <f t="shared" si="326"/>
        <v>5.0053065958574562E-4</v>
      </c>
      <c r="BH82" s="5">
        <f t="shared" si="327"/>
        <v>2.9098599727888627E-4</v>
      </c>
      <c r="BI82" s="5">
        <f t="shared" si="328"/>
        <v>1.3533292954715827E-4</v>
      </c>
      <c r="BJ82" s="8">
        <f t="shared" si="329"/>
        <v>0.57535591096463257</v>
      </c>
      <c r="BK82" s="8">
        <f t="shared" si="330"/>
        <v>0.20200468951316902</v>
      </c>
      <c r="BL82" s="8">
        <f t="shared" si="331"/>
        <v>0.2087420890707358</v>
      </c>
      <c r="BM82" s="8">
        <f t="shared" si="332"/>
        <v>0.70563570508699225</v>
      </c>
      <c r="BN82" s="8">
        <f t="shared" si="333"/>
        <v>0.28389191182725848</v>
      </c>
    </row>
    <row r="83" spans="1:66" x14ac:dyDescent="0.25">
      <c r="A83" t="s">
        <v>302</v>
      </c>
      <c r="B83" t="s">
        <v>316</v>
      </c>
      <c r="C83" t="s">
        <v>323</v>
      </c>
      <c r="D83" t="s">
        <v>69</v>
      </c>
      <c r="E83">
        <f>VLOOKUP(A83,home!$A$2:$E$405,3,FALSE)</f>
        <v>1.5840000000000001</v>
      </c>
      <c r="F83">
        <f>VLOOKUP(B83,home!$B$2:$E$405,3,FALSE)</f>
        <v>0.84179999999999999</v>
      </c>
      <c r="G83">
        <f>VLOOKUP(C83,away!$B$2:$E$405,4,FALSE)</f>
        <v>1.5783</v>
      </c>
      <c r="H83">
        <f>VLOOKUP(A83,away!$A$2:$E$405,3,FALSE)</f>
        <v>1.0840000000000001</v>
      </c>
      <c r="I83">
        <f>VLOOKUP(C83,away!$B$2:$E$405,3,FALSE)</f>
        <v>0.92249999999999999</v>
      </c>
      <c r="J83">
        <f>VLOOKUP(B83,home!$B$2:$E$405,4,FALSE)</f>
        <v>0.61499999999999999</v>
      </c>
      <c r="K83" s="3">
        <f t="shared" si="278"/>
        <v>2.1045228969600003</v>
      </c>
      <c r="L83" s="3">
        <f t="shared" si="279"/>
        <v>0.61499385000000006</v>
      </c>
      <c r="M83" s="5">
        <f t="shared" si="280"/>
        <v>6.5906596294958958E-2</v>
      </c>
      <c r="N83" s="5">
        <f t="shared" si="281"/>
        <v>0.13870194096344024</v>
      </c>
      <c r="O83" s="5">
        <f t="shared" si="282"/>
        <v>4.0532151395832543E-2</v>
      </c>
      <c r="P83" s="5">
        <f t="shared" si="283"/>
        <v>8.5300840675578818E-2</v>
      </c>
      <c r="Q83" s="5">
        <f t="shared" si="284"/>
        <v>0.14595070530517712</v>
      </c>
      <c r="R83" s="5">
        <f t="shared" si="285"/>
        <v>1.2463511917852967E-2</v>
      </c>
      <c r="S83" s="5">
        <f t="shared" si="286"/>
        <v>2.7600550737730285E-2</v>
      </c>
      <c r="T83" s="5">
        <f t="shared" si="287"/>
        <v>8.9758786165846302E-2</v>
      </c>
      <c r="U83" s="5">
        <f t="shared" si="288"/>
        <v>2.6229746207655415E-2</v>
      </c>
      <c r="V83" s="5">
        <f t="shared" si="289"/>
        <v>3.96916969265056E-3</v>
      </c>
      <c r="W83" s="5">
        <f t="shared" si="290"/>
        <v>0.10238553371406889</v>
      </c>
      <c r="X83" s="5">
        <f t="shared" si="291"/>
        <v>6.2966473563120032E-2</v>
      </c>
      <c r="Y83" s="5">
        <f t="shared" si="292"/>
        <v>1.9361996998753205E-2</v>
      </c>
      <c r="Z83" s="5">
        <f t="shared" si="293"/>
        <v>2.5549943929604269E-3</v>
      </c>
      <c r="AA83" s="5">
        <f t="shared" si="294"/>
        <v>5.3770442015896348E-3</v>
      </c>
      <c r="AB83" s="5">
        <f t="shared" si="295"/>
        <v>5.6580563201056961E-3</v>
      </c>
      <c r="AC83" s="5">
        <f t="shared" si="296"/>
        <v>3.2107324095818381E-4</v>
      </c>
      <c r="AD83" s="5">
        <f t="shared" si="297"/>
        <v>5.3868175004682016E-2</v>
      </c>
      <c r="AE83" s="5">
        <f t="shared" si="298"/>
        <v>3.3128596338603163E-2</v>
      </c>
      <c r="AF83" s="5">
        <f t="shared" si="299"/>
        <v>1.0186941503686733E-2</v>
      </c>
      <c r="AG83" s="5">
        <f t="shared" si="300"/>
        <v>2.0883021250256979E-3</v>
      </c>
      <c r="AH83" s="5">
        <f t="shared" si="301"/>
        <v>3.9282645961378647E-4</v>
      </c>
      <c r="AI83" s="5">
        <f t="shared" si="302"/>
        <v>8.2671227878894642E-4</v>
      </c>
      <c r="AJ83" s="5">
        <f t="shared" si="303"/>
        <v>8.6991745995465856E-4</v>
      </c>
      <c r="AK83" s="5">
        <f t="shared" si="304"/>
        <v>6.1025373764662114E-4</v>
      </c>
      <c r="AL83" s="5">
        <f t="shared" si="305"/>
        <v>1.6622201061389432E-5</v>
      </c>
      <c r="AM83" s="5">
        <f t="shared" si="306"/>
        <v>2.2673361542960336E-2</v>
      </c>
      <c r="AN83" s="5">
        <f t="shared" si="307"/>
        <v>1.3943977907747119E-2</v>
      </c>
      <c r="AO83" s="5">
        <f t="shared" si="308"/>
        <v>4.2877303289001736E-3</v>
      </c>
      <c r="AP83" s="5">
        <f t="shared" si="309"/>
        <v>8.7897592757736132E-4</v>
      </c>
      <c r="AQ83" s="5">
        <f t="shared" si="310"/>
        <v>1.3514119743953065E-4</v>
      </c>
      <c r="AR83" s="5">
        <f t="shared" si="311"/>
        <v>4.8317171355950444E-5</v>
      </c>
      <c r="AS83" s="5">
        <f t="shared" si="312"/>
        <v>1.0168459343493757E-4</v>
      </c>
      <c r="AT83" s="5">
        <f t="shared" si="313"/>
        <v>1.0699877757594734E-4</v>
      </c>
      <c r="AU83" s="5">
        <f t="shared" si="314"/>
        <v>7.5060459118437146E-5</v>
      </c>
      <c r="AV83" s="5">
        <f t="shared" si="315"/>
        <v>3.949161371777026E-5</v>
      </c>
      <c r="AW83" s="5">
        <f t="shared" si="316"/>
        <v>5.9759982060629992E-7</v>
      </c>
      <c r="AX83" s="5">
        <f t="shared" si="317"/>
        <v>7.9527680863687202E-3</v>
      </c>
      <c r="AY83" s="5">
        <f t="shared" si="318"/>
        <v>4.8909034635930314E-3</v>
      </c>
      <c r="AZ83" s="5">
        <f t="shared" si="319"/>
        <v>1.503937775526707E-3</v>
      </c>
      <c r="BA83" s="5">
        <f t="shared" si="320"/>
        <v>3.0830416091053513E-4</v>
      </c>
      <c r="BB83" s="5">
        <f t="shared" si="321"/>
        <v>4.7401290722347375E-5</v>
      </c>
      <c r="BC83" s="5">
        <f t="shared" si="322"/>
        <v>5.8303004552611423E-6</v>
      </c>
      <c r="BD83" s="5">
        <f t="shared" si="323"/>
        <v>4.9524605388842755E-6</v>
      </c>
      <c r="BE83" s="5">
        <f t="shared" si="324"/>
        <v>1.0422566600372821E-5</v>
      </c>
      <c r="BF83" s="5">
        <f t="shared" si="325"/>
        <v>1.0967265027787577E-5</v>
      </c>
      <c r="BG83" s="5">
        <f t="shared" si="326"/>
        <v>7.6936201226692037E-6</v>
      </c>
      <c r="BH83" s="5">
        <f t="shared" si="327"/>
        <v>4.0478499271673872E-6</v>
      </c>
      <c r="BI83" s="5">
        <f t="shared" si="328"/>
        <v>1.7037585710363272E-6</v>
      </c>
      <c r="BJ83" s="8">
        <f t="shared" si="329"/>
        <v>0.71502578366460445</v>
      </c>
      <c r="BK83" s="8">
        <f t="shared" si="330"/>
        <v>0.18800575630653124</v>
      </c>
      <c r="BL83" s="8">
        <f t="shared" si="331"/>
        <v>9.3371560115031213E-2</v>
      </c>
      <c r="BM83" s="8">
        <f t="shared" si="332"/>
        <v>0.50521204206251424</v>
      </c>
      <c r="BN83" s="8">
        <f t="shared" si="333"/>
        <v>0.48885574655284064</v>
      </c>
    </row>
    <row r="84" spans="1:66" x14ac:dyDescent="0.25">
      <c r="A84" t="s">
        <v>302</v>
      </c>
      <c r="B84" t="s">
        <v>311</v>
      </c>
      <c r="C84" t="s">
        <v>315</v>
      </c>
      <c r="D84" t="s">
        <v>69</v>
      </c>
      <c r="E84">
        <f>VLOOKUP(A84,home!$A$2:$E$405,3,FALSE)</f>
        <v>1.5840000000000001</v>
      </c>
      <c r="F84">
        <f>VLOOKUP(B84,home!$B$2:$E$405,3,FALSE)</f>
        <v>1.2625999999999999</v>
      </c>
      <c r="G84">
        <f>VLOOKUP(C84,away!$B$2:$E$405,4,FALSE)</f>
        <v>1.4205000000000001</v>
      </c>
      <c r="H84">
        <f>VLOOKUP(A84,away!$A$2:$E$405,3,FALSE)</f>
        <v>1.0840000000000001</v>
      </c>
      <c r="I84">
        <f>VLOOKUP(C84,away!$B$2:$E$405,3,FALSE)</f>
        <v>1.2685</v>
      </c>
      <c r="J84">
        <f>VLOOKUP(B84,home!$B$2:$E$405,4,FALSE)</f>
        <v>0.82</v>
      </c>
      <c r="K84" s="3">
        <f t="shared" si="278"/>
        <v>2.8409409072000003</v>
      </c>
      <c r="L84" s="3">
        <f t="shared" si="279"/>
        <v>1.12754428</v>
      </c>
      <c r="M84" s="5">
        <f t="shared" si="280"/>
        <v>1.8902044518218093E-2</v>
      </c>
      <c r="N84" s="5">
        <f t="shared" si="281"/>
        <v>5.3699591501521302E-2</v>
      </c>
      <c r="O84" s="5">
        <f t="shared" si="282"/>
        <v>2.1312892176822164E-2</v>
      </c>
      <c r="P84" s="5">
        <f t="shared" si="283"/>
        <v>6.054866723587695E-2</v>
      </c>
      <c r="Q84" s="5">
        <f t="shared" si="284"/>
        <v>7.6278683098300687E-2</v>
      </c>
      <c r="R84" s="5">
        <f t="shared" si="285"/>
        <v>1.2015614832116293E-2</v>
      </c>
      <c r="S84" s="5">
        <f t="shared" si="286"/>
        <v>4.8488684656671326E-2</v>
      </c>
      <c r="T84" s="5">
        <f t="shared" si="287"/>
        <v>8.6007592813421602E-2</v>
      </c>
      <c r="U84" s="5">
        <f t="shared" si="288"/>
        <v>3.4135651701718242E-2</v>
      </c>
      <c r="V84" s="5">
        <f t="shared" si="289"/>
        <v>1.7258128577058142E-2</v>
      </c>
      <c r="W84" s="5">
        <f t="shared" si="290"/>
        <v>7.2234410387102557E-2</v>
      </c>
      <c r="X84" s="5">
        <f t="shared" si="291"/>
        <v>8.1447496251150067E-2</v>
      </c>
      <c r="Y84" s="5">
        <f t="shared" si="292"/>
        <v>4.5917829259152859E-2</v>
      </c>
      <c r="Z84" s="5">
        <f t="shared" si="293"/>
        <v>4.5160459248786266E-3</v>
      </c>
      <c r="AA84" s="5">
        <f t="shared" si="294"/>
        <v>1.282981960678155E-2</v>
      </c>
      <c r="AB84" s="5">
        <f t="shared" si="295"/>
        <v>1.8224379676451165E-2</v>
      </c>
      <c r="AC84" s="5">
        <f t="shared" si="296"/>
        <v>3.4551708259625245E-3</v>
      </c>
      <c r="AD84" s="5">
        <f t="shared" si="297"/>
        <v>5.1303422844048069E-2</v>
      </c>
      <c r="AE84" s="5">
        <f t="shared" si="298"/>
        <v>5.7846880972227732E-2</v>
      </c>
      <c r="AF84" s="5">
        <f t="shared" si="299"/>
        <v>3.2612459878038111E-2</v>
      </c>
      <c r="AG84" s="5">
        <f t="shared" si="300"/>
        <v>1.2257330864070453E-2</v>
      </c>
      <c r="AH84" s="5">
        <f t="shared" si="301"/>
        <v>1.2730104377035516E-3</v>
      </c>
      <c r="AI84" s="5">
        <f t="shared" si="302"/>
        <v>3.6165474277645971E-3</v>
      </c>
      <c r="AJ84" s="5">
        <f t="shared" si="303"/>
        <v>5.1371987651826915E-3</v>
      </c>
      <c r="AK84" s="5">
        <f t="shared" si="304"/>
        <v>4.8648260401416123E-3</v>
      </c>
      <c r="AL84" s="5">
        <f t="shared" si="305"/>
        <v>4.4271610593801905E-4</v>
      </c>
      <c r="AM84" s="5">
        <f t="shared" si="306"/>
        <v>2.9149998527407007E-2</v>
      </c>
      <c r="AN84" s="5">
        <f t="shared" si="307"/>
        <v>3.2867914101586189E-2</v>
      </c>
      <c r="AO84" s="5">
        <f t="shared" si="308"/>
        <v>1.8530014270387429E-2</v>
      </c>
      <c r="AP84" s="5">
        <f t="shared" si="309"/>
        <v>6.9644705329645696E-3</v>
      </c>
      <c r="AQ84" s="5">
        <f t="shared" si="310"/>
        <v>1.9631872281681883E-3</v>
      </c>
      <c r="AR84" s="5">
        <f t="shared" si="311"/>
        <v>2.8707512748258717E-4</v>
      </c>
      <c r="AS84" s="5">
        <f t="shared" si="312"/>
        <v>8.155634731049369E-4</v>
      </c>
      <c r="AT84" s="5">
        <f t="shared" si="313"/>
        <v>1.1584838165809611E-3</v>
      </c>
      <c r="AU84" s="5">
        <f t="shared" si="314"/>
        <v>1.0970613549513449E-3</v>
      </c>
      <c r="AV84" s="5">
        <f t="shared" si="315"/>
        <v>7.7917162024738389E-4</v>
      </c>
      <c r="AW84" s="5">
        <f t="shared" si="316"/>
        <v>3.9392961128517714E-5</v>
      </c>
      <c r="AX84" s="5">
        <f t="shared" si="317"/>
        <v>1.3802237210221736E-2</v>
      </c>
      <c r="AY84" s="5">
        <f t="shared" si="318"/>
        <v>1.5562633617588676E-2</v>
      </c>
      <c r="AZ84" s="5">
        <f t="shared" si="319"/>
        <v>8.7737792586239111E-3</v>
      </c>
      <c r="BA84" s="5">
        <f t="shared" si="320"/>
        <v>3.2976082056813422E-3</v>
      </c>
      <c r="BB84" s="5">
        <f t="shared" si="321"/>
        <v>9.2954981749926544E-4</v>
      </c>
      <c r="BC84" s="5">
        <f t="shared" si="322"/>
        <v>2.0962171593926811E-4</v>
      </c>
      <c r="BD84" s="5">
        <f t="shared" si="323"/>
        <v>5.3948319653876921E-5</v>
      </c>
      <c r="BE84" s="5">
        <f t="shared" si="324"/>
        <v>1.5326398817940069E-4</v>
      </c>
      <c r="BF84" s="5">
        <f t="shared" si="325"/>
        <v>2.1770696680973838E-4</v>
      </c>
      <c r="BG84" s="5">
        <f t="shared" si="326"/>
        <v>2.0616420926407287E-4</v>
      </c>
      <c r="BH84" s="5">
        <f t="shared" si="327"/>
        <v>1.4642508392471147E-4</v>
      </c>
      <c r="BI84" s="5">
        <f t="shared" si="328"/>
        <v>8.3197002152381134E-5</v>
      </c>
      <c r="BJ84" s="8">
        <f t="shared" si="329"/>
        <v>0.70165671235510108</v>
      </c>
      <c r="BK84" s="8">
        <f t="shared" si="330"/>
        <v>0.16465804553731372</v>
      </c>
      <c r="BL84" s="8">
        <f t="shared" si="331"/>
        <v>0.11840800162703326</v>
      </c>
      <c r="BM84" s="8">
        <f t="shared" si="332"/>
        <v>0.73095807142501135</v>
      </c>
      <c r="BN84" s="8">
        <f t="shared" si="333"/>
        <v>0.24275749336285551</v>
      </c>
    </row>
    <row r="85" spans="1:66" x14ac:dyDescent="0.25">
      <c r="A85" t="s">
        <v>302</v>
      </c>
      <c r="B85" t="s">
        <v>317</v>
      </c>
      <c r="C85" t="s">
        <v>310</v>
      </c>
      <c r="D85" t="s">
        <v>69</v>
      </c>
      <c r="E85">
        <f>VLOOKUP(A85,home!$A$2:$E$405,3,FALSE)</f>
        <v>1.5840000000000001</v>
      </c>
      <c r="F85">
        <f>VLOOKUP(B85,home!$B$2:$E$405,3,FALSE)</f>
        <v>1.2625999999999999</v>
      </c>
      <c r="G85">
        <f>VLOOKUP(C85,away!$B$2:$E$405,4,FALSE)</f>
        <v>1.2625999999999999</v>
      </c>
      <c r="H85">
        <f>VLOOKUP(A85,away!$A$2:$E$405,3,FALSE)</f>
        <v>1.0840000000000001</v>
      </c>
      <c r="I85">
        <f>VLOOKUP(C85,away!$B$2:$E$405,3,FALSE)</f>
        <v>1.107</v>
      </c>
      <c r="J85">
        <f>VLOOKUP(B85,home!$B$2:$E$405,4,FALSE)</f>
        <v>0.83860000000000001</v>
      </c>
      <c r="K85" s="3">
        <f t="shared" si="278"/>
        <v>2.5251474758399999</v>
      </c>
      <c r="L85" s="3">
        <f t="shared" si="279"/>
        <v>1.0063099368000001</v>
      </c>
      <c r="M85" s="5">
        <f t="shared" si="280"/>
        <v>2.9262237619704784E-2</v>
      </c>
      <c r="N85" s="5">
        <f t="shared" si="281"/>
        <v>7.3891465462827821E-2</v>
      </c>
      <c r="O85" s="5">
        <f t="shared" si="282"/>
        <v>2.9446880489711707E-2</v>
      </c>
      <c r="P85" s="5">
        <f t="shared" si="283"/>
        <v>7.4357715939957644E-2</v>
      </c>
      <c r="Q85" s="5">
        <f t="shared" si="284"/>
        <v>9.3293423749789106E-2</v>
      </c>
      <c r="R85" s="5">
        <f t="shared" si="285"/>
        <v>1.4816344222279471E-2</v>
      </c>
      <c r="S85" s="5">
        <f t="shared" si="286"/>
        <v>4.7237244735551548E-2</v>
      </c>
      <c r="T85" s="5">
        <f t="shared" si="287"/>
        <v>9.388209935750591E-2</v>
      </c>
      <c r="U85" s="5">
        <f t="shared" si="288"/>
        <v>3.741345421406557E-2</v>
      </c>
      <c r="V85" s="5">
        <f t="shared" si="289"/>
        <v>1.3337073882199801E-2</v>
      </c>
      <c r="W85" s="5">
        <f t="shared" si="290"/>
        <v>7.8526551164750491E-2</v>
      </c>
      <c r="X85" s="5">
        <f t="shared" si="291"/>
        <v>7.9022048739722031E-2</v>
      </c>
      <c r="Y85" s="5">
        <f t="shared" si="292"/>
        <v>3.9760336436538105E-2</v>
      </c>
      <c r="Z85" s="5">
        <f t="shared" si="293"/>
        <v>4.9699448059763668E-3</v>
      </c>
      <c r="AA85" s="5">
        <f t="shared" si="294"/>
        <v>1.2549843581875341E-2</v>
      </c>
      <c r="AB85" s="5">
        <f t="shared" si="295"/>
        <v>1.5845102921479674E-2</v>
      </c>
      <c r="AC85" s="5">
        <f t="shared" si="296"/>
        <v>2.1181615622053339E-3</v>
      </c>
      <c r="AD85" s="5">
        <f t="shared" si="297"/>
        <v>4.9572780615022578E-2</v>
      </c>
      <c r="AE85" s="5">
        <f t="shared" si="298"/>
        <v>4.9885581727703639E-2</v>
      </c>
      <c r="AF85" s="5">
        <f t="shared" si="299"/>
        <v>2.5100178297818344E-2</v>
      </c>
      <c r="AG85" s="5">
        <f t="shared" si="300"/>
        <v>8.4195196121821039E-3</v>
      </c>
      <c r="AH85" s="5">
        <f t="shared" si="301"/>
        <v>1.2503262109003917E-3</v>
      </c>
      <c r="AI85" s="5">
        <f t="shared" si="302"/>
        <v>3.1572580754317156E-3</v>
      </c>
      <c r="AJ85" s="5">
        <f t="shared" si="303"/>
        <v>3.9862711298759264E-3</v>
      </c>
      <c r="AK85" s="5">
        <f t="shared" si="304"/>
        <v>3.3553074938733533E-3</v>
      </c>
      <c r="AL85" s="5">
        <f t="shared" si="305"/>
        <v>2.152968037568552E-4</v>
      </c>
      <c r="AM85" s="5">
        <f t="shared" si="306"/>
        <v>2.5035716368078859E-2</v>
      </c>
      <c r="AN85" s="5">
        <f t="shared" si="307"/>
        <v>2.5193690156104162E-2</v>
      </c>
      <c r="AO85" s="5">
        <f t="shared" si="308"/>
        <v>1.2676330374373981E-2</v>
      </c>
      <c r="AP85" s="5">
        <f t="shared" si="309"/>
        <v>4.252105739297401E-3</v>
      </c>
      <c r="AQ85" s="5">
        <f t="shared" si="310"/>
        <v>1.0697340644448214E-3</v>
      </c>
      <c r="AR85" s="5">
        <f t="shared" si="311"/>
        <v>2.5164313805411145E-4</v>
      </c>
      <c r="AS85" s="5">
        <f t="shared" si="312"/>
        <v>6.3543603486979614E-4</v>
      </c>
      <c r="AT85" s="5">
        <f t="shared" si="313"/>
        <v>8.0228484975462214E-4</v>
      </c>
      <c r="AU85" s="5">
        <f t="shared" si="314"/>
        <v>6.7529585442085245E-4</v>
      </c>
      <c r="AV85" s="5">
        <f t="shared" si="315"/>
        <v>4.2630540555900796E-4</v>
      </c>
      <c r="AW85" s="5">
        <f t="shared" si="316"/>
        <v>1.5196850463981248E-5</v>
      </c>
      <c r="AX85" s="5">
        <f t="shared" si="317"/>
        <v>1.0536479332116754E-2</v>
      </c>
      <c r="AY85" s="5">
        <f t="shared" si="318"/>
        <v>1.0602963850796919E-2</v>
      </c>
      <c r="AZ85" s="5">
        <f t="shared" si="319"/>
        <v>5.3349339412940662E-3</v>
      </c>
      <c r="BA85" s="5">
        <f t="shared" si="320"/>
        <v>1.7895323457652692E-3</v>
      </c>
      <c r="BB85" s="5">
        <f t="shared" si="321"/>
        <v>4.50206045442151E-4</v>
      </c>
      <c r="BC85" s="5">
        <f t="shared" si="322"/>
        <v>9.0609363427173825E-5</v>
      </c>
      <c r="BD85" s="5">
        <f t="shared" si="323"/>
        <v>4.2205165058564412E-5</v>
      </c>
      <c r="BE85" s="5">
        <f t="shared" si="324"/>
        <v>1.0657426601504449E-4</v>
      </c>
      <c r="BF85" s="5">
        <f t="shared" si="325"/>
        <v>1.3455786940869515E-4</v>
      </c>
      <c r="BG85" s="5">
        <f t="shared" si="326"/>
        <v>1.132594880972583E-4</v>
      </c>
      <c r="BH85" s="5">
        <f t="shared" si="327"/>
        <v>7.1499227620930582E-5</v>
      </c>
      <c r="BI85" s="5">
        <f t="shared" si="328"/>
        <v>3.6109218830300474E-5</v>
      </c>
      <c r="BJ85" s="8">
        <f t="shared" si="329"/>
        <v>0.68838628674500157</v>
      </c>
      <c r="BK85" s="8">
        <f t="shared" si="330"/>
        <v>0.17713069439417289</v>
      </c>
      <c r="BL85" s="8">
        <f t="shared" si="331"/>
        <v>0.1251159588571823</v>
      </c>
      <c r="BM85" s="8">
        <f t="shared" si="332"/>
        <v>0.66994705031772994</v>
      </c>
      <c r="BN85" s="8">
        <f t="shared" si="333"/>
        <v>0.31506806748427052</v>
      </c>
    </row>
    <row r="86" spans="1:66" x14ac:dyDescent="0.25">
      <c r="A86" t="s">
        <v>302</v>
      </c>
      <c r="B86" t="s">
        <v>324</v>
      </c>
      <c r="C86" t="s">
        <v>307</v>
      </c>
      <c r="D86" t="s">
        <v>69</v>
      </c>
      <c r="E86">
        <f>VLOOKUP(A86,home!$A$2:$E$405,3,FALSE)</f>
        <v>1.5840000000000001</v>
      </c>
      <c r="F86">
        <f>VLOOKUP(B86,home!$B$2:$E$405,3,FALSE)</f>
        <v>0.98199999999999998</v>
      </c>
      <c r="G86">
        <f>VLOOKUP(C86,away!$B$2:$E$405,4,FALSE)</f>
        <v>0.72150000000000003</v>
      </c>
      <c r="H86">
        <f>VLOOKUP(A86,away!$A$2:$E$405,3,FALSE)</f>
        <v>1.0840000000000001</v>
      </c>
      <c r="I86">
        <f>VLOOKUP(C86,away!$B$2:$E$405,3,FALSE)</f>
        <v>0.79069999999999996</v>
      </c>
      <c r="J86">
        <f>VLOOKUP(B86,home!$B$2:$E$405,4,FALSE)</f>
        <v>0.92249999999999999</v>
      </c>
      <c r="K86" s="3">
        <f t="shared" si="278"/>
        <v>1.122284592</v>
      </c>
      <c r="L86" s="3">
        <f t="shared" si="279"/>
        <v>0.79069209299999998</v>
      </c>
      <c r="M86" s="5">
        <f t="shared" si="280"/>
        <v>0.14764025332393221</v>
      </c>
      <c r="N86" s="5">
        <f t="shared" si="281"/>
        <v>0.16569438146442589</v>
      </c>
      <c r="O86" s="5">
        <f t="shared" si="282"/>
        <v>0.11673798091175017</v>
      </c>
      <c r="P86" s="5">
        <f t="shared" si="283"/>
        <v>0.1310132372784473</v>
      </c>
      <c r="Q86" s="5">
        <f t="shared" si="284"/>
        <v>9.2978125649247831E-2</v>
      </c>
      <c r="R86" s="5">
        <f t="shared" si="285"/>
        <v>4.615189922985289E-2</v>
      </c>
      <c r="S86" s="5">
        <f t="shared" si="286"/>
        <v>2.9064682489603286E-2</v>
      </c>
      <c r="T86" s="5">
        <f t="shared" si="287"/>
        <v>7.3517068772820743E-2</v>
      </c>
      <c r="U86" s="5">
        <f t="shared" si="288"/>
        <v>5.1795565397200559E-2</v>
      </c>
      <c r="V86" s="5">
        <f t="shared" si="289"/>
        <v>2.8657181205321365E-3</v>
      </c>
      <c r="W86" s="5">
        <f t="shared" si="290"/>
        <v>3.478263926973027E-2</v>
      </c>
      <c r="X86" s="5">
        <f t="shared" si="291"/>
        <v>2.7502357844247014E-2</v>
      </c>
      <c r="Y86" s="5">
        <f t="shared" si="292"/>
        <v>1.087294844315132E-2</v>
      </c>
      <c r="Z86" s="5">
        <f t="shared" si="293"/>
        <v>1.2163980599325825E-2</v>
      </c>
      <c r="AA86" s="5">
        <f t="shared" si="294"/>
        <v>1.3651448004010296E-2</v>
      </c>
      <c r="AB86" s="5">
        <f t="shared" si="295"/>
        <v>7.6604048766949588E-3</v>
      </c>
      <c r="AC86" s="5">
        <f t="shared" si="296"/>
        <v>1.589365872643605E-4</v>
      </c>
      <c r="AD86" s="5">
        <f t="shared" si="297"/>
        <v>9.7590050303781092E-3</v>
      </c>
      <c r="AE86" s="5">
        <f t="shared" si="298"/>
        <v>7.7163681130671957E-3</v>
      </c>
      <c r="AF86" s="5">
        <f t="shared" si="299"/>
        <v>3.0506356268397809E-3</v>
      </c>
      <c r="AG86" s="5">
        <f t="shared" si="300"/>
        <v>8.0403782292210444E-4</v>
      </c>
      <c r="AH86" s="5">
        <f t="shared" si="301"/>
        <v>2.4044908198230818E-3</v>
      </c>
      <c r="AI86" s="5">
        <f t="shared" si="302"/>
        <v>2.6985229986928923E-3</v>
      </c>
      <c r="AJ86" s="5">
        <f t="shared" si="303"/>
        <v>1.5142553912953355E-3</v>
      </c>
      <c r="AK86" s="5">
        <f t="shared" si="304"/>
        <v>5.6647516466789508E-4</v>
      </c>
      <c r="AL86" s="5">
        <f t="shared" si="305"/>
        <v>5.6414958253439891E-6</v>
      </c>
      <c r="AM86" s="5">
        <f t="shared" si="306"/>
        <v>2.1904761957687686E-3</v>
      </c>
      <c r="AN86" s="5">
        <f t="shared" si="307"/>
        <v>1.731992207899085E-3</v>
      </c>
      <c r="AO86" s="5">
        <f t="shared" si="308"/>
        <v>6.8473627196170936E-4</v>
      </c>
      <c r="AP86" s="5">
        <f t="shared" si="309"/>
        <v>1.8047185201014042E-4</v>
      </c>
      <c r="AQ86" s="5">
        <f t="shared" si="310"/>
        <v>3.5674416598371032E-5</v>
      </c>
      <c r="AR86" s="5">
        <f t="shared" si="311"/>
        <v>3.8024237578503984E-4</v>
      </c>
      <c r="AS86" s="5">
        <f t="shared" si="312"/>
        <v>4.2674015956902406E-4</v>
      </c>
      <c r="AT86" s="5">
        <f t="shared" si="313"/>
        <v>2.3946195293596864E-4</v>
      </c>
      <c r="AU86" s="5">
        <f t="shared" si="314"/>
        <v>8.9581486716755571E-5</v>
      </c>
      <c r="AV86" s="5">
        <f t="shared" si="315"/>
        <v>2.5133980567666877E-5</v>
      </c>
      <c r="AW86" s="5">
        <f t="shared" si="316"/>
        <v>1.3905998129669694E-7</v>
      </c>
      <c r="AX86" s="5">
        <f t="shared" si="317"/>
        <v>4.0972294727567766E-4</v>
      </c>
      <c r="AY86" s="5">
        <f t="shared" si="318"/>
        <v>3.2396469473153423E-4</v>
      </c>
      <c r="AZ86" s="5">
        <f t="shared" si="319"/>
        <v>1.2807816126769142E-4</v>
      </c>
      <c r="BA86" s="5">
        <f t="shared" si="320"/>
        <v>3.3756796466780827E-5</v>
      </c>
      <c r="BB86" s="5">
        <f t="shared" si="321"/>
        <v>6.6728080128234809E-6</v>
      </c>
      <c r="BC86" s="5">
        <f t="shared" si="322"/>
        <v>1.0552273067693143E-6</v>
      </c>
      <c r="BD86" s="5">
        <f t="shared" si="323"/>
        <v>5.0109106659460917E-5</v>
      </c>
      <c r="BE86" s="5">
        <f t="shared" si="324"/>
        <v>5.6236678322797571E-5</v>
      </c>
      <c r="BF86" s="5">
        <f t="shared" si="325"/>
        <v>3.155677879346807E-5</v>
      </c>
      <c r="BG86" s="5">
        <f t="shared" si="326"/>
        <v>1.1805228871020519E-5</v>
      </c>
      <c r="BH86" s="5">
        <f t="shared" si="327"/>
        <v>3.3122066167449732E-6</v>
      </c>
      <c r="BI86" s="5">
        <f t="shared" si="328"/>
        <v>7.434476902986664E-7</v>
      </c>
      <c r="BJ86" s="8">
        <f t="shared" si="329"/>
        <v>0.43240416961612965</v>
      </c>
      <c r="BK86" s="8">
        <f t="shared" si="330"/>
        <v>0.31107243399033624</v>
      </c>
      <c r="BL86" s="8">
        <f t="shared" si="331"/>
        <v>0.24449596619651631</v>
      </c>
      <c r="BM86" s="8">
        <f t="shared" si="332"/>
        <v>0.2995968469099014</v>
      </c>
      <c r="BN86" s="8">
        <f t="shared" si="333"/>
        <v>0.70021587785765615</v>
      </c>
    </row>
    <row r="87" spans="1:66" x14ac:dyDescent="0.25">
      <c r="A87" t="s">
        <v>302</v>
      </c>
      <c r="B87" t="s">
        <v>325</v>
      </c>
      <c r="C87" t="s">
        <v>312</v>
      </c>
      <c r="D87" t="s">
        <v>69</v>
      </c>
      <c r="E87">
        <f>VLOOKUP(A87,home!$A$2:$E$405,3,FALSE)</f>
        <v>1.5840000000000001</v>
      </c>
      <c r="F87">
        <f>VLOOKUP(B87,home!$B$2:$E$405,3,FALSE)</f>
        <v>0.94699999999999995</v>
      </c>
      <c r="G87">
        <f>VLOOKUP(C87,away!$B$2:$E$405,4,FALSE)</f>
        <v>1.0904</v>
      </c>
      <c r="H87">
        <f>VLOOKUP(A87,away!$A$2:$E$405,3,FALSE)</f>
        <v>1.0840000000000001</v>
      </c>
      <c r="I87">
        <f>VLOOKUP(C87,away!$B$2:$E$405,3,FALSE)</f>
        <v>0.83860000000000001</v>
      </c>
      <c r="J87">
        <f>VLOOKUP(B87,home!$B$2:$E$405,4,FALSE)</f>
        <v>1.4991000000000001</v>
      </c>
      <c r="K87" s="3">
        <f t="shared" si="278"/>
        <v>1.6356523392000002</v>
      </c>
      <c r="L87" s="3">
        <f t="shared" si="279"/>
        <v>1.3627454618400001</v>
      </c>
      <c r="M87" s="5">
        <f t="shared" si="280"/>
        <v>4.9866901093901857E-2</v>
      </c>
      <c r="N87" s="5">
        <f t="shared" si="281"/>
        <v>8.156491342289561E-2</v>
      </c>
      <c r="O87" s="5">
        <f t="shared" si="282"/>
        <v>6.7955893161738903E-2</v>
      </c>
      <c r="P87" s="5">
        <f t="shared" si="283"/>
        <v>0.11115221561242351</v>
      </c>
      <c r="Q87" s="5">
        <f t="shared" si="284"/>
        <v>6.6705920718402367E-2</v>
      </c>
      <c r="R87" s="5">
        <f t="shared" si="285"/>
        <v>4.6303292505721794E-2</v>
      </c>
      <c r="S87" s="5">
        <f t="shared" si="286"/>
        <v>6.1938955321717101E-2</v>
      </c>
      <c r="T87" s="5">
        <f t="shared" si="287"/>
        <v>9.0903190736861691E-2</v>
      </c>
      <c r="U87" s="5">
        <f t="shared" si="288"/>
        <v>7.5736088699645682E-2</v>
      </c>
      <c r="V87" s="5">
        <f t="shared" si="289"/>
        <v>1.5340061835056172E-2</v>
      </c>
      <c r="W87" s="5">
        <f t="shared" si="290"/>
        <v>3.636923175384818E-2</v>
      </c>
      <c r="X87" s="5">
        <f t="shared" si="291"/>
        <v>4.9562005523163838E-2</v>
      </c>
      <c r="Y87" s="5">
        <f t="shared" si="292"/>
        <v>3.3770199053190272E-2</v>
      </c>
      <c r="Z87" s="5">
        <f t="shared" si="293"/>
        <v>2.1033200576807489E-2</v>
      </c>
      <c r="AA87" s="5">
        <f t="shared" si="294"/>
        <v>3.4403003724317961E-2</v>
      </c>
      <c r="AB87" s="5">
        <f t="shared" si="295"/>
        <v>2.8135676758593506E-2</v>
      </c>
      <c r="AC87" s="5">
        <f t="shared" si="296"/>
        <v>2.1370410823545564E-3</v>
      </c>
      <c r="AD87" s="5">
        <f t="shared" si="297"/>
        <v>1.4871854748272182E-2</v>
      </c>
      <c r="AE87" s="5">
        <f t="shared" si="298"/>
        <v>2.0266552567351576E-2</v>
      </c>
      <c r="AF87" s="5">
        <f t="shared" si="299"/>
        <v>1.3809076269150082E-2</v>
      </c>
      <c r="AG87" s="5">
        <f t="shared" si="300"/>
        <v>6.2727520059955716E-3</v>
      </c>
      <c r="AH87" s="5">
        <f t="shared" si="301"/>
        <v>7.1657246585037221E-3</v>
      </c>
      <c r="AI87" s="5">
        <f t="shared" si="302"/>
        <v>1.1720634299744733E-2</v>
      </c>
      <c r="AJ87" s="5">
        <f t="shared" si="303"/>
        <v>9.5854414546426188E-3</v>
      </c>
      <c r="AK87" s="5">
        <f t="shared" si="304"/>
        <v>5.2261499125169477E-3</v>
      </c>
      <c r="AL87" s="5">
        <f t="shared" si="305"/>
        <v>1.9053668541478975E-4</v>
      </c>
      <c r="AM87" s="5">
        <f t="shared" si="306"/>
        <v>4.8650368014508056E-3</v>
      </c>
      <c r="AN87" s="5">
        <f t="shared" si="307"/>
        <v>6.6298068228616757E-3</v>
      </c>
      <c r="AO87" s="5">
        <f t="shared" si="308"/>
        <v>4.517369580365309E-3</v>
      </c>
      <c r="AP87" s="5">
        <f t="shared" si="309"/>
        <v>2.0520082983656305E-3</v>
      </c>
      <c r="AQ87" s="5">
        <f t="shared" si="310"/>
        <v>6.9909124906394622E-4</v>
      </c>
      <c r="AR87" s="5">
        <f t="shared" si="311"/>
        <v>1.953011751834184E-3</v>
      </c>
      <c r="AS87" s="5">
        <f t="shared" si="312"/>
        <v>3.1944482403726726E-3</v>
      </c>
      <c r="AT87" s="5">
        <f t="shared" si="313"/>
        <v>2.6125033684094444E-3</v>
      </c>
      <c r="AU87" s="5">
        <f t="shared" si="314"/>
        <v>1.4243824152355951E-3</v>
      </c>
      <c r="AV87" s="5">
        <f t="shared" si="315"/>
        <v>5.8244860734886202E-4</v>
      </c>
      <c r="AW87" s="5">
        <f t="shared" si="316"/>
        <v>1.179727895364062E-5</v>
      </c>
      <c r="AX87" s="5">
        <f t="shared" si="317"/>
        <v>1.3262514707645156E-3</v>
      </c>
      <c r="AY87" s="5">
        <f t="shared" si="318"/>
        <v>1.8073431730429694E-3</v>
      </c>
      <c r="AZ87" s="5">
        <f t="shared" si="319"/>
        <v>1.2314743535259062E-3</v>
      </c>
      <c r="BA87" s="5">
        <f t="shared" si="320"/>
        <v>5.5939536221325892E-4</v>
      </c>
      <c r="BB87" s="5">
        <f t="shared" si="321"/>
        <v>1.9057837280761548E-4</v>
      </c>
      <c r="BC87" s="5">
        <f t="shared" si="322"/>
        <v>5.1941962533685876E-5</v>
      </c>
      <c r="BD87" s="5">
        <f t="shared" si="323"/>
        <v>4.4357631695537037E-4</v>
      </c>
      <c r="BE87" s="5">
        <f t="shared" si="324"/>
        <v>7.2553664044177203E-4</v>
      </c>
      <c r="BF87" s="5">
        <f t="shared" si="325"/>
        <v>5.9336285155694719E-4</v>
      </c>
      <c r="BG87" s="5">
        <f t="shared" si="326"/>
        <v>3.2351177871450088E-4</v>
      </c>
      <c r="BH87" s="5">
        <f t="shared" si="327"/>
        <v>1.3228819940328161E-4</v>
      </c>
      <c r="BI87" s="5">
        <f t="shared" si="328"/>
        <v>4.3275500560506729E-5</v>
      </c>
      <c r="BJ87" s="8">
        <f t="shared" si="329"/>
        <v>0.43802599424612659</v>
      </c>
      <c r="BK87" s="8">
        <f t="shared" si="330"/>
        <v>0.24243305480391095</v>
      </c>
      <c r="BL87" s="8">
        <f t="shared" si="331"/>
        <v>0.29826025084625901</v>
      </c>
      <c r="BM87" s="8">
        <f t="shared" si="332"/>
        <v>0.57440781806393049</v>
      </c>
      <c r="BN87" s="8">
        <f t="shared" si="333"/>
        <v>0.42354913651508402</v>
      </c>
    </row>
    <row r="88" spans="1:66" x14ac:dyDescent="0.25">
      <c r="A88" t="s">
        <v>302</v>
      </c>
      <c r="B88" t="s">
        <v>314</v>
      </c>
      <c r="C88" t="s">
        <v>329</v>
      </c>
      <c r="D88" t="s">
        <v>69</v>
      </c>
      <c r="E88">
        <f>VLOOKUP(A88,home!$A$2:$E$405,3,FALSE)</f>
        <v>1.5840000000000001</v>
      </c>
      <c r="F88">
        <f>VLOOKUP(B88,home!$B$2:$E$405,3,FALSE)</f>
        <v>1.0101</v>
      </c>
      <c r="G88">
        <f>VLOOKUP(C88,away!$B$2:$E$405,4,FALSE)</f>
        <v>1.2625999999999999</v>
      </c>
      <c r="H88">
        <f>VLOOKUP(A88,away!$A$2:$E$405,3,FALSE)</f>
        <v>1.0840000000000001</v>
      </c>
      <c r="I88">
        <f>VLOOKUP(C88,away!$B$2:$E$405,3,FALSE)</f>
        <v>1.1274999999999999</v>
      </c>
      <c r="J88">
        <f>VLOOKUP(B88,home!$B$2:$E$405,4,FALSE)</f>
        <v>1.2915000000000001</v>
      </c>
      <c r="K88" s="3">
        <f t="shared" si="278"/>
        <v>2.02015797984</v>
      </c>
      <c r="L88" s="3">
        <f t="shared" si="279"/>
        <v>1.5784842150000002</v>
      </c>
      <c r="M88" s="5">
        <f t="shared" si="280"/>
        <v>2.7360847937509168E-2</v>
      </c>
      <c r="N88" s="5">
        <f t="shared" si="281"/>
        <v>5.5273235296147943E-2</v>
      </c>
      <c r="O88" s="5">
        <f t="shared" si="282"/>
        <v>4.318866657837353E-2</v>
      </c>
      <c r="P88" s="5">
        <f t="shared" si="283"/>
        <v>8.7247929426950394E-2</v>
      </c>
      <c r="Q88" s="5">
        <f t="shared" si="284"/>
        <v>5.5830333677543621E-2</v>
      </c>
      <c r="R88" s="5">
        <f t="shared" si="285"/>
        <v>3.4086314230430355E-2</v>
      </c>
      <c r="S88" s="5">
        <f t="shared" si="286"/>
        <v>6.9553776318226804E-2</v>
      </c>
      <c r="T88" s="5">
        <f t="shared" si="287"/>
        <v>8.8127300428185507E-2</v>
      </c>
      <c r="U88" s="5">
        <f t="shared" si="288"/>
        <v>6.8859739695937616E-2</v>
      </c>
      <c r="V88" s="5">
        <f t="shared" si="289"/>
        <v>2.4643579035312425E-2</v>
      </c>
      <c r="W88" s="5">
        <f t="shared" si="290"/>
        <v>3.7595364698606554E-2</v>
      </c>
      <c r="X88" s="5">
        <f t="shared" si="291"/>
        <v>5.9343689733918681E-2</v>
      </c>
      <c r="Y88" s="5">
        <f t="shared" si="292"/>
        <v>4.6836538752424113E-2</v>
      </c>
      <c r="Z88" s="5">
        <f t="shared" si="293"/>
        <v>1.7934902986754733E-2</v>
      </c>
      <c r="AA88" s="5">
        <f t="shared" si="294"/>
        <v>3.6231337386348816E-2</v>
      </c>
      <c r="AB88" s="5">
        <f t="shared" si="295"/>
        <v>3.6596512670653954E-2</v>
      </c>
      <c r="AC88" s="5">
        <f t="shared" si="296"/>
        <v>4.9114460227327791E-3</v>
      </c>
      <c r="AD88" s="5">
        <f t="shared" si="297"/>
        <v>1.8987144000221272E-2</v>
      </c>
      <c r="AE88" s="5">
        <f t="shared" si="298"/>
        <v>2.9970907092281233E-2</v>
      </c>
      <c r="AF88" s="5">
        <f t="shared" si="299"/>
        <v>2.3654301877198747E-2</v>
      </c>
      <c r="AG88" s="5">
        <f t="shared" si="300"/>
        <v>1.2445980710001034E-2</v>
      </c>
      <c r="AH88" s="5">
        <f t="shared" si="301"/>
        <v>7.0774903155371724E-3</v>
      </c>
      <c r="AI88" s="5">
        <f t="shared" si="302"/>
        <v>1.4297648538172737E-2</v>
      </c>
      <c r="AJ88" s="5">
        <f t="shared" si="303"/>
        <v>1.4441754393668686E-2</v>
      </c>
      <c r="AK88" s="5">
        <f t="shared" si="304"/>
        <v>9.7248751270863944E-3</v>
      </c>
      <c r="AL88" s="5">
        <f t="shared" si="305"/>
        <v>6.2646230402562005E-4</v>
      </c>
      <c r="AM88" s="5">
        <f t="shared" si="306"/>
        <v>7.6714060932836321E-3</v>
      </c>
      <c r="AN88" s="5">
        <f t="shared" si="307"/>
        <v>1.2109193425103032E-2</v>
      </c>
      <c r="AO88" s="5">
        <f t="shared" si="308"/>
        <v>9.5570853389534641E-3</v>
      </c>
      <c r="AP88" s="5">
        <f t="shared" si="309"/>
        <v>5.0285694496486569E-3</v>
      </c>
      <c r="AQ88" s="5">
        <f t="shared" si="310"/>
        <v>1.9843793750754101E-3</v>
      </c>
      <c r="AR88" s="5">
        <f t="shared" si="311"/>
        <v>2.2343413489781601E-3</v>
      </c>
      <c r="AS88" s="5">
        <f t="shared" si="312"/>
        <v>4.5137225058247002E-3</v>
      </c>
      <c r="AT88" s="5">
        <f t="shared" si="313"/>
        <v>4.5592162694625855E-3</v>
      </c>
      <c r="AU88" s="5">
        <f t="shared" si="314"/>
        <v>3.0701123761903994E-3</v>
      </c>
      <c r="AV88" s="5">
        <f t="shared" si="315"/>
        <v>1.5505280039416452E-3</v>
      </c>
      <c r="AW88" s="5">
        <f t="shared" si="316"/>
        <v>5.5490420934390147E-5</v>
      </c>
      <c r="AX88" s="5">
        <f t="shared" si="317"/>
        <v>2.5829087059900213E-3</v>
      </c>
      <c r="AY88" s="5">
        <f t="shared" si="318"/>
        <v>4.0770806211913244E-3</v>
      </c>
      <c r="AZ88" s="5">
        <f t="shared" si="319"/>
        <v>3.2178037019164516E-3</v>
      </c>
      <c r="BA88" s="5">
        <f t="shared" si="320"/>
        <v>1.6930841168145618E-3</v>
      </c>
      <c r="BB88" s="5">
        <f t="shared" si="321"/>
        <v>6.6812663826475019E-4</v>
      </c>
      <c r="BC88" s="5">
        <f t="shared" si="322"/>
        <v>2.1092547042438471E-4</v>
      </c>
      <c r="BD88" s="5">
        <f t="shared" si="323"/>
        <v>5.8781209171397241E-4</v>
      </c>
      <c r="BE88" s="5">
        <f t="shared" si="324"/>
        <v>1.1874732877224232E-3</v>
      </c>
      <c r="BF88" s="5">
        <f t="shared" si="325"/>
        <v>1.1994418190196471E-3</v>
      </c>
      <c r="BG88" s="5">
        <f t="shared" si="326"/>
        <v>8.0768732068211516E-4</v>
      </c>
      <c r="BH88" s="5">
        <f t="shared" si="327"/>
        <v>4.079139965228911E-4</v>
      </c>
      <c r="BI88" s="5">
        <f t="shared" si="328"/>
        <v>1.6481014303282882E-4</v>
      </c>
      <c r="BJ88" s="8">
        <f t="shared" si="329"/>
        <v>0.47686535920319439</v>
      </c>
      <c r="BK88" s="8">
        <f t="shared" si="330"/>
        <v>0.21842112166594851</v>
      </c>
      <c r="BL88" s="8">
        <f t="shared" si="331"/>
        <v>0.28478739809930065</v>
      </c>
      <c r="BM88" s="8">
        <f t="shared" si="332"/>
        <v>0.69099986460798635</v>
      </c>
      <c r="BN88" s="8">
        <f t="shared" si="333"/>
        <v>0.30298732714695503</v>
      </c>
    </row>
    <row r="89" spans="1:66" x14ac:dyDescent="0.25">
      <c r="A89" t="s">
        <v>302</v>
      </c>
      <c r="B89" t="s">
        <v>318</v>
      </c>
      <c r="C89" t="s">
        <v>306</v>
      </c>
      <c r="D89" t="s">
        <v>69</v>
      </c>
      <c r="E89">
        <f>VLOOKUP(A89,home!$A$2:$E$405,3,FALSE)</f>
        <v>1.5840000000000001</v>
      </c>
      <c r="F89">
        <f>VLOOKUP(B89,home!$B$2:$E$405,3,FALSE)</f>
        <v>1.1223000000000001</v>
      </c>
      <c r="G89">
        <f>VLOOKUP(C89,away!$B$2:$E$405,4,FALSE)</f>
        <v>0.82069999999999999</v>
      </c>
      <c r="H89">
        <f>VLOOKUP(A89,away!$A$2:$E$405,3,FALSE)</f>
        <v>1.0840000000000001</v>
      </c>
      <c r="I89">
        <f>VLOOKUP(C89,away!$B$2:$E$405,3,FALSE)</f>
        <v>0.83030000000000004</v>
      </c>
      <c r="J89">
        <f>VLOOKUP(B89,home!$B$2:$E$405,4,FALSE)</f>
        <v>0.92249999999999999</v>
      </c>
      <c r="K89" s="3">
        <f t="shared" si="278"/>
        <v>1.4589774302400003</v>
      </c>
      <c r="L89" s="3">
        <f t="shared" si="279"/>
        <v>0.83029169700000005</v>
      </c>
      <c r="M89" s="5">
        <f t="shared" si="280"/>
        <v>0.10134050180595015</v>
      </c>
      <c r="N89" s="5">
        <f t="shared" si="281"/>
        <v>0.14785350490407725</v>
      </c>
      <c r="O89" s="5">
        <f t="shared" si="282"/>
        <v>8.4142177219293929E-2</v>
      </c>
      <c r="P89" s="5">
        <f t="shared" si="283"/>
        <v>0.12276153749420413</v>
      </c>
      <c r="Q89" s="5">
        <f t="shared" si="284"/>
        <v>0.10785746331846396</v>
      </c>
      <c r="R89" s="5">
        <f t="shared" si="285"/>
        <v>3.4931275556341151E-2</v>
      </c>
      <c r="S89" s="5">
        <f t="shared" si="286"/>
        <v>3.7177621038422863E-2</v>
      </c>
      <c r="T89" s="5">
        <f t="shared" si="287"/>
        <v>8.9553156252802704E-2</v>
      </c>
      <c r="U89" s="5">
        <f t="shared" si="288"/>
        <v>5.0963942646195942E-2</v>
      </c>
      <c r="V89" s="5">
        <f t="shared" si="289"/>
        <v>5.0040121479574011E-3</v>
      </c>
      <c r="W89" s="5">
        <f t="shared" si="290"/>
        <v>5.2453868221525896E-2</v>
      </c>
      <c r="X89" s="5">
        <f t="shared" si="291"/>
        <v>4.355201125986511E-2</v>
      </c>
      <c r="Y89" s="5">
        <f t="shared" si="292"/>
        <v>1.8080436668358256E-2</v>
      </c>
      <c r="Z89" s="5">
        <f t="shared" si="293"/>
        <v>9.6677160200163703E-3</v>
      </c>
      <c r="AA89" s="5">
        <f t="shared" si="294"/>
        <v>1.4104979475173566E-2</v>
      </c>
      <c r="AB89" s="5">
        <f t="shared" si="295"/>
        <v>1.0289423354138341E-2</v>
      </c>
      <c r="AC89" s="5">
        <f t="shared" si="296"/>
        <v>3.7885902845833909E-4</v>
      </c>
      <c r="AD89" s="5">
        <f t="shared" si="297"/>
        <v>1.9132252465997365E-2</v>
      </c>
      <c r="AE89" s="5">
        <f t="shared" si="298"/>
        <v>1.5885350367425388E-2</v>
      </c>
      <c r="AF89" s="5">
        <f t="shared" si="299"/>
        <v>6.5947372570045997E-3</v>
      </c>
      <c r="AG89" s="5">
        <f t="shared" si="300"/>
        <v>1.8251851961291583E-3</v>
      </c>
      <c r="AH89" s="5">
        <f t="shared" si="301"/>
        <v>2.0067560850933696E-3</v>
      </c>
      <c r="AI89" s="5">
        <f t="shared" si="302"/>
        <v>2.927811836148007E-3</v>
      </c>
      <c r="AJ89" s="5">
        <f t="shared" si="303"/>
        <v>2.1358056944647385E-3</v>
      </c>
      <c r="AK89" s="5">
        <f t="shared" si="304"/>
        <v>1.0386974345340412E-3</v>
      </c>
      <c r="AL89" s="5">
        <f t="shared" si="305"/>
        <v>1.8357642205547229E-5</v>
      </c>
      <c r="AM89" s="5">
        <f t="shared" si="306"/>
        <v>5.5827049075087461E-3</v>
      </c>
      <c r="AN89" s="5">
        <f t="shared" si="307"/>
        <v>4.6352735315056647E-3</v>
      </c>
      <c r="AO89" s="5">
        <f t="shared" si="308"/>
        <v>1.9243145632665108E-3</v>
      </c>
      <c r="AP89" s="5">
        <f t="shared" si="309"/>
        <v>5.3258080143212168E-4</v>
      </c>
      <c r="AQ89" s="5">
        <f t="shared" si="310"/>
        <v>1.1054935435267408E-4</v>
      </c>
      <c r="AR89" s="5">
        <f t="shared" si="311"/>
        <v>3.3323858307145014E-4</v>
      </c>
      <c r="AS89" s="5">
        <f t="shared" si="312"/>
        <v>4.8618757158640317E-4</v>
      </c>
      <c r="AT89" s="5">
        <f t="shared" si="313"/>
        <v>3.5466834690387839E-4</v>
      </c>
      <c r="AU89" s="5">
        <f t="shared" si="314"/>
        <v>1.7248437111776319E-4</v>
      </c>
      <c r="AV89" s="5">
        <f t="shared" si="315"/>
        <v>6.2912701132489154E-5</v>
      </c>
      <c r="AW89" s="5">
        <f t="shared" si="316"/>
        <v>6.1772285341681181E-7</v>
      </c>
      <c r="AX89" s="5">
        <f t="shared" si="317"/>
        <v>1.3575067432908927E-3</v>
      </c>
      <c r="AY89" s="5">
        <f t="shared" si="318"/>
        <v>1.1271265775759387E-3</v>
      </c>
      <c r="AZ89" s="5">
        <f t="shared" si="319"/>
        <v>4.6792191941466424E-4</v>
      </c>
      <c r="BA89" s="5">
        <f t="shared" si="320"/>
        <v>1.2950389484476626E-4</v>
      </c>
      <c r="BB89" s="5">
        <f t="shared" si="321"/>
        <v>2.688150215469263E-5</v>
      </c>
      <c r="BC89" s="5">
        <f t="shared" si="322"/>
        <v>4.4638976083857824E-6</v>
      </c>
      <c r="BD89" s="5">
        <f t="shared" si="323"/>
        <v>4.6114204774044956E-5</v>
      </c>
      <c r="BE89" s="5">
        <f t="shared" si="324"/>
        <v>6.7279583978797249E-5</v>
      </c>
      <c r="BF89" s="5">
        <f t="shared" si="325"/>
        <v>4.9079697270500963E-5</v>
      </c>
      <c r="BG89" s="5">
        <f t="shared" si="326"/>
        <v>2.3868723533557553E-5</v>
      </c>
      <c r="BH89" s="5">
        <f t="shared" si="327"/>
        <v>8.7059822310247043E-6</v>
      </c>
      <c r="BI89" s="5">
        <f t="shared" si="328"/>
        <v>2.5403663166271043E-6</v>
      </c>
      <c r="BJ89" s="8">
        <f t="shared" si="329"/>
        <v>0.51868679360460479</v>
      </c>
      <c r="BK89" s="8">
        <f t="shared" si="330"/>
        <v>0.26780801573477442</v>
      </c>
      <c r="BL89" s="8">
        <f t="shared" si="331"/>
        <v>0.20414794943329961</v>
      </c>
      <c r="BM89" s="8">
        <f t="shared" si="332"/>
        <v>0.40029750563964217</v>
      </c>
      <c r="BN89" s="8">
        <f t="shared" si="333"/>
        <v>0.59888646029833059</v>
      </c>
    </row>
    <row r="90" spans="1:66" x14ac:dyDescent="0.25">
      <c r="A90" t="s">
        <v>302</v>
      </c>
      <c r="B90" t="s">
        <v>319</v>
      </c>
      <c r="C90" t="s">
        <v>321</v>
      </c>
      <c r="D90" t="s">
        <v>69</v>
      </c>
      <c r="E90">
        <f>VLOOKUP(A90,home!$A$2:$E$405,3,FALSE)</f>
        <v>1.5840000000000001</v>
      </c>
      <c r="F90">
        <f>VLOOKUP(B90,home!$B$2:$E$405,3,FALSE)</f>
        <v>1.5431999999999999</v>
      </c>
      <c r="G90">
        <f>VLOOKUP(C90,away!$B$2:$E$405,4,FALSE)</f>
        <v>1.1223000000000001</v>
      </c>
      <c r="H90">
        <f>VLOOKUP(A90,away!$A$2:$E$405,3,FALSE)</f>
        <v>1.0840000000000001</v>
      </c>
      <c r="I90">
        <f>VLOOKUP(C90,away!$B$2:$E$405,3,FALSE)</f>
        <v>1.1274999999999999</v>
      </c>
      <c r="J90">
        <f>VLOOKUP(B90,home!$B$2:$E$405,4,FALSE)</f>
        <v>0.82</v>
      </c>
      <c r="K90" s="3">
        <f t="shared" si="278"/>
        <v>2.7433824422400002</v>
      </c>
      <c r="L90" s="3">
        <f t="shared" si="279"/>
        <v>1.0022122</v>
      </c>
      <c r="M90" s="5">
        <f t="shared" si="280"/>
        <v>2.36215784822216E-2</v>
      </c>
      <c r="N90" s="5">
        <f t="shared" si="281"/>
        <v>6.4803023666120937E-2</v>
      </c>
      <c r="O90" s="5">
        <f t="shared" si="282"/>
        <v>2.3673834138139973E-2</v>
      </c>
      <c r="P90" s="5">
        <f t="shared" si="283"/>
        <v>6.4946380915075139E-2</v>
      </c>
      <c r="Q90" s="5">
        <f t="shared" si="284"/>
        <v>8.8889738664849713E-2</v>
      </c>
      <c r="R90" s="5">
        <f t="shared" si="285"/>
        <v>1.1863102697010181E-2</v>
      </c>
      <c r="S90" s="5">
        <f t="shared" si="286"/>
        <v>4.4641728717882564E-2</v>
      </c>
      <c r="T90" s="5">
        <f t="shared" si="287"/>
        <v>8.9086380544724092E-2</v>
      </c>
      <c r="U90" s="5">
        <f t="shared" si="288"/>
        <v>3.2545027649467727E-2</v>
      </c>
      <c r="V90" s="5">
        <f t="shared" si="289"/>
        <v>1.3637806824247464E-2</v>
      </c>
      <c r="W90" s="5">
        <f t="shared" si="290"/>
        <v>8.1286182782816921E-2</v>
      </c>
      <c r="X90" s="5">
        <f t="shared" si="291"/>
        <v>8.1466004076369072E-2</v>
      </c>
      <c r="Y90" s="5">
        <f t="shared" si="292"/>
        <v>4.0823111585293399E-2</v>
      </c>
      <c r="Z90" s="5">
        <f t="shared" si="293"/>
        <v>3.9631154175988363E-3</v>
      </c>
      <c r="AA90" s="5">
        <f t="shared" si="294"/>
        <v>1.0872341253211295E-2</v>
      </c>
      <c r="AB90" s="5">
        <f t="shared" si="295"/>
        <v>1.4913495050050756E-2</v>
      </c>
      <c r="AC90" s="5">
        <f t="shared" si="296"/>
        <v>2.3435304014516171E-3</v>
      </c>
      <c r="AD90" s="5">
        <f t="shared" si="297"/>
        <v>5.5749771660772836E-2</v>
      </c>
      <c r="AE90" s="5">
        <f t="shared" si="298"/>
        <v>5.5873101305640799E-2</v>
      </c>
      <c r="AF90" s="5">
        <f t="shared" si="299"/>
        <v>2.7998351890174567E-2</v>
      </c>
      <c r="AG90" s="5">
        <f t="shared" si="300"/>
        <v>9.3534299480753386E-3</v>
      </c>
      <c r="AH90" s="5">
        <f t="shared" si="301"/>
        <v>9.9297065538141204E-4</v>
      </c>
      <c r="AI90" s="5">
        <f t="shared" si="302"/>
        <v>2.7240982616329118E-3</v>
      </c>
      <c r="AJ90" s="5">
        <f t="shared" si="303"/>
        <v>3.7366216709501191E-3</v>
      </c>
      <c r="AK90" s="5">
        <f t="shared" si="304"/>
        <v>3.4169940951260156E-3</v>
      </c>
      <c r="AL90" s="5">
        <f t="shared" si="305"/>
        <v>2.5773691331134279E-4</v>
      </c>
      <c r="AM90" s="5">
        <f t="shared" si="306"/>
        <v>3.0588588946610668E-2</v>
      </c>
      <c r="AN90" s="5">
        <f t="shared" si="307"/>
        <v>3.0656257023078361E-2</v>
      </c>
      <c r="AO90" s="5">
        <f t="shared" si="308"/>
        <v>1.5362037397432407E-2</v>
      </c>
      <c r="AP90" s="5">
        <f t="shared" si="309"/>
        <v>5.1320070988543362E-3</v>
      </c>
      <c r="AQ90" s="5">
        <f t="shared" si="310"/>
        <v>1.2858400312396052E-3</v>
      </c>
      <c r="AR90" s="5">
        <f t="shared" si="311"/>
        <v>1.9903346101304939E-4</v>
      </c>
      <c r="AS90" s="5">
        <f t="shared" si="312"/>
        <v>5.4602490236145941E-4</v>
      </c>
      <c r="AT90" s="5">
        <f t="shared" si="313"/>
        <v>7.4897756508211918E-4</v>
      </c>
      <c r="AU90" s="5">
        <f t="shared" si="314"/>
        <v>6.8491063389265088E-4</v>
      </c>
      <c r="AV90" s="5">
        <f t="shared" si="315"/>
        <v>4.6974295188114182E-4</v>
      </c>
      <c r="AW90" s="5">
        <f t="shared" si="316"/>
        <v>1.9684308471962681E-5</v>
      </c>
      <c r="AX90" s="5">
        <f t="shared" si="317"/>
        <v>1.3986032974838027E-2</v>
      </c>
      <c r="AY90" s="5">
        <f t="shared" si="318"/>
        <v>1.4016972876984965E-2</v>
      </c>
      <c r="AZ90" s="5">
        <f t="shared" si="319"/>
        <v>7.0239906121917148E-3</v>
      </c>
      <c r="BA90" s="5">
        <f t="shared" si="320"/>
        <v>2.3465096947413353E-3</v>
      </c>
      <c r="BB90" s="5">
        <f t="shared" si="321"/>
        <v>5.8792516087201037E-4</v>
      </c>
      <c r="BC90" s="5">
        <f t="shared" si="322"/>
        <v>1.1784515378257833E-4</v>
      </c>
      <c r="BD90" s="5">
        <f t="shared" si="323"/>
        <v>3.3245627139250393E-5</v>
      </c>
      <c r="BE90" s="5">
        <f t="shared" si="324"/>
        <v>9.1205469775077188E-5</v>
      </c>
      <c r="BF90" s="5">
        <f t="shared" si="325"/>
        <v>1.2510574220859892E-4</v>
      </c>
      <c r="BG90" s="5">
        <f t="shared" si="326"/>
        <v>1.1440429886615797E-4</v>
      </c>
      <c r="BH90" s="5">
        <f t="shared" si="327"/>
        <v>7.8463686206548843E-5</v>
      </c>
      <c r="BI90" s="5">
        <f t="shared" si="328"/>
        <v>4.3051179818494999E-5</v>
      </c>
      <c r="BJ90" s="8">
        <f t="shared" si="329"/>
        <v>0.71643310309546371</v>
      </c>
      <c r="BK90" s="8">
        <f t="shared" si="330"/>
        <v>0.16346573513117471</v>
      </c>
      <c r="BL90" s="8">
        <f t="shared" si="331"/>
        <v>0.10787265098921493</v>
      </c>
      <c r="BM90" s="8">
        <f t="shared" si="332"/>
        <v>0.69993965750152132</v>
      </c>
      <c r="BN90" s="8">
        <f t="shared" si="333"/>
        <v>0.27779765856341754</v>
      </c>
    </row>
    <row r="91" spans="1:66" x14ac:dyDescent="0.25">
      <c r="A91" t="s">
        <v>350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350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351</v>
      </c>
      <c r="B93" t="s">
        <v>129</v>
      </c>
      <c r="C93" t="s">
        <v>116</v>
      </c>
      <c r="D93" t="s">
        <v>70</v>
      </c>
      <c r="E93">
        <f>VLOOKUP(A93,home!$A$2:$E$405,3,FALSE)</f>
        <v>1.1721999999999999</v>
      </c>
      <c r="F93">
        <f>VLOOKUP(B93,home!$B$2:$E$405,3,FALSE)</f>
        <v>0.21329999999999999</v>
      </c>
      <c r="G93">
        <f>VLOOKUP(C93,away!$B$2:$E$405,4,FALSE)</f>
        <v>0.73119999999999996</v>
      </c>
      <c r="H93">
        <f>VLOOKUP(A93,away!$A$2:$E$405,3,FALSE)</f>
        <v>1.0596000000000001</v>
      </c>
      <c r="I93">
        <f>VLOOKUP(C93,away!$B$2:$E$405,3,FALSE)</f>
        <v>0.5393</v>
      </c>
      <c r="J93">
        <f>VLOOKUP(B93,home!$B$2:$E$405,4,FALSE)</f>
        <v>0.82579999999999998</v>
      </c>
      <c r="K93" s="3">
        <f t="shared" si="278"/>
        <v>0.18282212611199997</v>
      </c>
      <c r="L93" s="3">
        <f t="shared" si="279"/>
        <v>0.47189703482400003</v>
      </c>
      <c r="M93" s="5">
        <f t="shared" si="280"/>
        <v>0.5195879626959734</v>
      </c>
      <c r="N93" s="5">
        <f t="shared" si="281"/>
        <v>9.4992176042280385E-2</v>
      </c>
      <c r="O93" s="5">
        <f t="shared" si="282"/>
        <v>0.24519201892647297</v>
      </c>
      <c r="P93" s="5">
        <f t="shared" si="283"/>
        <v>4.4826526205831517E-2</v>
      </c>
      <c r="Q93" s="5">
        <f t="shared" si="284"/>
        <v>8.6833357940275403E-3</v>
      </c>
      <c r="R93" s="5">
        <f t="shared" si="285"/>
        <v>5.7852693346956349E-2</v>
      </c>
      <c r="S93" s="5">
        <f t="shared" si="286"/>
        <v>9.6683218047233265E-4</v>
      </c>
      <c r="T93" s="5">
        <f t="shared" si="287"/>
        <v>4.0976404135826998E-3</v>
      </c>
      <c r="U93" s="5">
        <f t="shared" si="288"/>
        <v>1.0576752398996114E-2</v>
      </c>
      <c r="V93" s="5">
        <f t="shared" si="289"/>
        <v>9.2679694052846707E-6</v>
      </c>
      <c r="W93" s="5">
        <f t="shared" si="290"/>
        <v>5.2916863720284897E-4</v>
      </c>
      <c r="X93" s="5">
        <f t="shared" si="291"/>
        <v>2.4971311081788144E-4</v>
      </c>
      <c r="Y93" s="5">
        <f t="shared" si="292"/>
        <v>5.8919438275817591E-5</v>
      </c>
      <c r="Z93" s="5">
        <f t="shared" si="293"/>
        <v>9.1001714823369505E-3</v>
      </c>
      <c r="AA93" s="5">
        <f t="shared" si="294"/>
        <v>1.6637126983846315E-3</v>
      </c>
      <c r="AB93" s="5">
        <f t="shared" si="295"/>
        <v>1.5208174637910539E-4</v>
      </c>
      <c r="AC93" s="5">
        <f t="shared" si="296"/>
        <v>4.9973597259788097E-8</v>
      </c>
      <c r="AD93" s="5">
        <f t="shared" si="297"/>
        <v>2.4185933831303595E-5</v>
      </c>
      <c r="AE93" s="5">
        <f t="shared" si="298"/>
        <v>1.141327045944163E-5</v>
      </c>
      <c r="AF93" s="5">
        <f t="shared" si="299"/>
        <v>2.6929442437274295E-6</v>
      </c>
      <c r="AG93" s="5">
        <f t="shared" si="300"/>
        <v>4.2359746785377769E-7</v>
      </c>
      <c r="AH93" s="5">
        <f t="shared" si="301"/>
        <v>1.0735859847261831E-3</v>
      </c>
      <c r="AI93" s="5">
        <f t="shared" si="302"/>
        <v>1.9627527229168593E-4</v>
      </c>
      <c r="AJ93" s="5">
        <f t="shared" si="303"/>
        <v>1.7941731291788864E-5</v>
      </c>
      <c r="AK93" s="5">
        <f t="shared" si="304"/>
        <v>1.0933818202983469E-6</v>
      </c>
      <c r="AL93" s="5">
        <f t="shared" si="305"/>
        <v>1.7245532444917997E-10</v>
      </c>
      <c r="AM93" s="5">
        <f t="shared" si="306"/>
        <v>8.8434476900861446E-7</v>
      </c>
      <c r="AN93" s="5">
        <f t="shared" si="307"/>
        <v>4.1731967425728029E-7</v>
      </c>
      <c r="AO93" s="5">
        <f t="shared" si="308"/>
        <v>9.8465958427864091E-8</v>
      </c>
      <c r="AP93" s="5">
        <f t="shared" si="309"/>
        <v>1.5488597937737438E-8</v>
      </c>
      <c r="AQ93" s="5">
        <f t="shared" si="310"/>
        <v>1.8272558600998551E-9</v>
      </c>
      <c r="AR93" s="5">
        <f t="shared" si="311"/>
        <v>1.0132440856417806E-4</v>
      </c>
      <c r="AS93" s="5">
        <f t="shared" si="312"/>
        <v>1.8524343800743968E-5</v>
      </c>
      <c r="AT93" s="5">
        <f t="shared" si="313"/>
        <v>1.6933299592408289E-6</v>
      </c>
      <c r="AU93" s="5">
        <f t="shared" si="314"/>
        <v>1.0319272778585156E-7</v>
      </c>
      <c r="AV93" s="5">
        <f t="shared" si="315"/>
        <v>4.7164784732765574E-9</v>
      </c>
      <c r="AW93" s="5">
        <f t="shared" si="316"/>
        <v>4.1328544473783621E-13</v>
      </c>
      <c r="AX93" s="5">
        <f t="shared" si="317"/>
        <v>2.6946298481030071E-8</v>
      </c>
      <c r="AY93" s="5">
        <f t="shared" si="318"/>
        <v>1.2715878352680545E-8</v>
      </c>
      <c r="AZ93" s="5">
        <f t="shared" si="319"/>
        <v>3.0002926449063196E-9</v>
      </c>
      <c r="BA93" s="5">
        <f t="shared" si="320"/>
        <v>4.7194306757851618E-10</v>
      </c>
      <c r="BB93" s="5">
        <f t="shared" si="321"/>
        <v>5.5677133549011122E-11</v>
      </c>
      <c r="BC93" s="5">
        <f t="shared" si="322"/>
        <v>5.2547748458556432E-12</v>
      </c>
      <c r="BD93" s="5">
        <f t="shared" si="323"/>
        <v>7.9691146594551815E-6</v>
      </c>
      <c r="BE93" s="5">
        <f t="shared" si="324"/>
        <v>1.4569304852719028E-6</v>
      </c>
      <c r="BF93" s="5">
        <f t="shared" si="325"/>
        <v>1.3317956445739852E-7</v>
      </c>
      <c r="BG93" s="5">
        <f t="shared" si="326"/>
        <v>8.116057042923917E-9</v>
      </c>
      <c r="BH93" s="5">
        <f t="shared" si="327"/>
        <v>3.709487010584053E-10</v>
      </c>
      <c r="BI93" s="5">
        <f t="shared" si="328"/>
        <v>1.356352604119647E-11</v>
      </c>
      <c r="BJ93" s="8">
        <f t="shared" si="329"/>
        <v>0.10865112982378942</v>
      </c>
      <c r="BK93" s="8">
        <f t="shared" si="330"/>
        <v>0.56539065191361337</v>
      </c>
      <c r="BL93" s="8">
        <f t="shared" si="331"/>
        <v>0.31685737320412805</v>
      </c>
      <c r="BM93" s="8">
        <f t="shared" si="332"/>
        <v>2.8864600696860643E-2</v>
      </c>
      <c r="BN93" s="8">
        <f t="shared" si="333"/>
        <v>0.97113471301154219</v>
      </c>
    </row>
    <row r="94" spans="1:66" x14ac:dyDescent="0.25">
      <c r="A94" t="s">
        <v>351</v>
      </c>
      <c r="B94" t="s">
        <v>125</v>
      </c>
      <c r="C94" t="s">
        <v>117</v>
      </c>
      <c r="D94" t="s">
        <v>70</v>
      </c>
      <c r="E94">
        <f>VLOOKUP(A94,home!$A$2:$E$405,3,FALSE)</f>
        <v>1.1721999999999999</v>
      </c>
      <c r="F94">
        <f>VLOOKUP(B94,home!$B$2:$E$405,3,FALSE)</f>
        <v>0.74650000000000005</v>
      </c>
      <c r="G94">
        <f>VLOOKUP(C94,away!$B$2:$E$405,4,FALSE)</f>
        <v>1.5995999999999999</v>
      </c>
      <c r="H94">
        <f>VLOOKUP(A94,away!$A$2:$E$405,3,FALSE)</f>
        <v>1.0596000000000001</v>
      </c>
      <c r="I94">
        <f>VLOOKUP(C94,away!$B$2:$E$405,3,FALSE)</f>
        <v>1.0617000000000001</v>
      </c>
      <c r="J94">
        <f>VLOOKUP(B94,home!$B$2:$E$405,4,FALSE)</f>
        <v>1.0617000000000001</v>
      </c>
      <c r="K94" s="3">
        <f t="shared" si="278"/>
        <v>1.39972566108</v>
      </c>
      <c r="L94" s="3">
        <f t="shared" si="279"/>
        <v>1.1943884206440003</v>
      </c>
      <c r="M94" s="5">
        <f t="shared" si="280"/>
        <v>7.4712035521882644E-2</v>
      </c>
      <c r="N94" s="5">
        <f t="shared" si="281"/>
        <v>0.10457635331149963</v>
      </c>
      <c r="O94" s="5">
        <f t="shared" si="282"/>
        <v>8.9235190110079854E-2</v>
      </c>
      <c r="P94" s="5">
        <f t="shared" si="283"/>
        <v>0.12490478546843101</v>
      </c>
      <c r="Q94" s="5">
        <f t="shared" si="284"/>
        <v>7.3189102636137246E-2</v>
      </c>
      <c r="R94" s="5">
        <f t="shared" si="285"/>
        <v>5.3290738890722694E-2</v>
      </c>
      <c r="S94" s="5">
        <f t="shared" si="286"/>
        <v>5.2204458505033267E-2</v>
      </c>
      <c r="T94" s="5">
        <f t="shared" si="287"/>
        <v>8.7416216705927599E-2</v>
      </c>
      <c r="U94" s="5">
        <f t="shared" si="288"/>
        <v>7.4592414723258491E-2</v>
      </c>
      <c r="V94" s="5">
        <f t="shared" si="289"/>
        <v>9.6973617057647885E-3</v>
      </c>
      <c r="W94" s="5">
        <f t="shared" si="290"/>
        <v>3.4148221690406391E-2</v>
      </c>
      <c r="X94" s="5">
        <f t="shared" si="291"/>
        <v>4.078624057260568E-2</v>
      </c>
      <c r="Y94" s="5">
        <f t="shared" si="292"/>
        <v>2.4357306730760375E-2</v>
      </c>
      <c r="Z94" s="5">
        <f t="shared" si="293"/>
        <v>2.1216613819547366E-2</v>
      </c>
      <c r="AA94" s="5">
        <f t="shared" si="294"/>
        <v>2.9697438804445003E-2</v>
      </c>
      <c r="AB94" s="5">
        <f t="shared" si="295"/>
        <v>2.0784133581467319E-2</v>
      </c>
      <c r="AC94" s="5">
        <f t="shared" si="296"/>
        <v>1.0132628523365249E-3</v>
      </c>
      <c r="AD94" s="5">
        <f t="shared" si="297"/>
        <v>1.1949535545077624E-2</v>
      </c>
      <c r="AE94" s="5">
        <f t="shared" si="298"/>
        <v>1.4272386887114605E-2</v>
      </c>
      <c r="AF94" s="5">
        <f t="shared" si="299"/>
        <v>8.5233868164604782E-3</v>
      </c>
      <c r="AG94" s="5">
        <f t="shared" si="300"/>
        <v>3.3934115060833751E-3</v>
      </c>
      <c r="AH94" s="5">
        <f t="shared" si="301"/>
        <v>6.3352194678357107E-3</v>
      </c>
      <c r="AI94" s="5">
        <f t="shared" si="302"/>
        <v>8.8675692577032256E-3</v>
      </c>
      <c r="AJ94" s="5">
        <f t="shared" si="303"/>
        <v>6.2060821207056676E-3</v>
      </c>
      <c r="AK94" s="5">
        <f t="shared" si="304"/>
        <v>2.8956041330405026E-3</v>
      </c>
      <c r="AL94" s="5">
        <f t="shared" si="305"/>
        <v>6.7759566881111157E-5</v>
      </c>
      <c r="AM94" s="5">
        <f t="shared" si="306"/>
        <v>3.3452143080865459E-3</v>
      </c>
      <c r="AN94" s="5">
        <f t="shared" si="307"/>
        <v>3.995485234151201E-3</v>
      </c>
      <c r="AO94" s="5">
        <f t="shared" si="308"/>
        <v>2.3860806492621385E-3</v>
      </c>
      <c r="AP94" s="5">
        <f t="shared" si="309"/>
        <v>9.4996903273380574E-4</v>
      </c>
      <c r="AQ94" s="5">
        <f t="shared" si="310"/>
        <v>2.8365800316690961E-4</v>
      </c>
      <c r="AR94" s="5">
        <f t="shared" si="311"/>
        <v>1.5133425549242827E-3</v>
      </c>
      <c r="AS94" s="5">
        <f t="shared" si="312"/>
        <v>2.118264408131888E-3</v>
      </c>
      <c r="AT94" s="5">
        <f t="shared" si="313"/>
        <v>1.4824945245073213E-3</v>
      </c>
      <c r="AU94" s="5">
        <f t="shared" si="314"/>
        <v>6.9169520945449681E-4</v>
      </c>
      <c r="AV94" s="5">
        <f t="shared" si="315"/>
        <v>2.4204588357989122E-4</v>
      </c>
      <c r="AW94" s="5">
        <f t="shared" si="316"/>
        <v>3.1467093419269088E-6</v>
      </c>
      <c r="AX94" s="5">
        <f t="shared" si="317"/>
        <v>7.8039705147345208E-4</v>
      </c>
      <c r="AY94" s="5">
        <f t="shared" si="318"/>
        <v>9.3209720178461094E-4</v>
      </c>
      <c r="AZ94" s="5">
        <f t="shared" si="319"/>
        <v>5.566430523631068E-4</v>
      </c>
      <c r="BA94" s="5">
        <f t="shared" si="320"/>
        <v>2.2161600539147562E-4</v>
      </c>
      <c r="BB94" s="5">
        <f t="shared" si="321"/>
        <v>6.6173897667239185E-5</v>
      </c>
      <c r="BC94" s="5">
        <f t="shared" si="322"/>
        <v>1.580746742452629E-5</v>
      </c>
      <c r="BD94" s="5">
        <f t="shared" si="323"/>
        <v>3.012531373448953E-4</v>
      </c>
      <c r="BE94" s="5">
        <f t="shared" si="324"/>
        <v>4.2167174682250763E-4</v>
      </c>
      <c r="BF94" s="5">
        <f t="shared" si="325"/>
        <v>2.9511238228994649E-4</v>
      </c>
      <c r="BG94" s="5">
        <f t="shared" si="326"/>
        <v>1.3769212479789632E-4</v>
      </c>
      <c r="BH94" s="5">
        <f t="shared" si="327"/>
        <v>4.8182800102061347E-5</v>
      </c>
      <c r="BI94" s="5">
        <f t="shared" si="328"/>
        <v>1.3488540345108656E-5</v>
      </c>
      <c r="BJ94" s="8">
        <f t="shared" si="329"/>
        <v>0.41614530430557795</v>
      </c>
      <c r="BK94" s="8">
        <f t="shared" si="330"/>
        <v>0.26353176082211394</v>
      </c>
      <c r="BL94" s="8">
        <f t="shared" si="331"/>
        <v>0.29916963440155886</v>
      </c>
      <c r="BM94" s="8">
        <f t="shared" si="332"/>
        <v>0.47922615691760234</v>
      </c>
      <c r="BN94" s="8">
        <f t="shared" si="333"/>
        <v>0.51990820593875309</v>
      </c>
    </row>
    <row r="95" spans="1:66" x14ac:dyDescent="0.25">
      <c r="A95" t="s">
        <v>353</v>
      </c>
      <c r="B95" t="s">
        <v>156</v>
      </c>
      <c r="C95" t="s">
        <v>157</v>
      </c>
      <c r="D95" t="s">
        <v>70</v>
      </c>
      <c r="E95">
        <f>VLOOKUP(A95,home!$A$2:$E$405,3,FALSE)</f>
        <v>1.5907</v>
      </c>
      <c r="F95">
        <f>VLOOKUP(B95,home!$B$2:$E$405,3,FALSE)</f>
        <v>0.86439999999999995</v>
      </c>
      <c r="G95">
        <f>VLOOKUP(C95,away!$B$2:$E$405,4,FALSE)</f>
        <v>1.0609</v>
      </c>
      <c r="H95">
        <f>VLOOKUP(A95,away!$A$2:$E$405,3,FALSE)</f>
        <v>1.2952999999999999</v>
      </c>
      <c r="I95">
        <f>VLOOKUP(C95,away!$B$2:$E$405,3,FALSE)</f>
        <v>0.82030000000000003</v>
      </c>
      <c r="J95">
        <f>VLOOKUP(B95,home!$B$2:$E$405,4,FALSE)</f>
        <v>0.96499999999999997</v>
      </c>
      <c r="K95" s="3">
        <f t="shared" si="278"/>
        <v>1.4587386457719997</v>
      </c>
      <c r="L95" s="3">
        <f t="shared" si="279"/>
        <v>1.0253458793500001</v>
      </c>
      <c r="M95" s="5">
        <f t="shared" si="280"/>
        <v>8.3401871891926133E-2</v>
      </c>
      <c r="N95" s="5">
        <f t="shared" si="281"/>
        <v>0.12166153365847815</v>
      </c>
      <c r="O95" s="5">
        <f t="shared" si="282"/>
        <v>8.5515765674463048E-2</v>
      </c>
      <c r="P95" s="5">
        <f t="shared" si="283"/>
        <v>0.1247451522121219</v>
      </c>
      <c r="Q95" s="5">
        <f t="shared" si="284"/>
        <v>8.8736190425756492E-2</v>
      </c>
      <c r="R95" s="5">
        <f t="shared" si="285"/>
        <v>4.3841618976885433E-2</v>
      </c>
      <c r="S95" s="5">
        <f t="shared" si="286"/>
        <v>4.664569465716005E-2</v>
      </c>
      <c r="T95" s="5">
        <f t="shared" si="287"/>
        <v>9.0985287202266354E-2</v>
      </c>
      <c r="U95" s="5">
        <f t="shared" si="288"/>
        <v>6.3953463894793866E-2</v>
      </c>
      <c r="V95" s="5">
        <f t="shared" si="289"/>
        <v>7.7520565959741739E-3</v>
      </c>
      <c r="W95" s="5">
        <f t="shared" si="290"/>
        <v>4.3147636750878106E-2</v>
      </c>
      <c r="X95" s="5">
        <f t="shared" si="291"/>
        <v>4.4241251546203487E-2</v>
      </c>
      <c r="Y95" s="5">
        <f t="shared" si="292"/>
        <v>2.2681292485093284E-2</v>
      </c>
      <c r="Z95" s="5">
        <f t="shared" si="293"/>
        <v>1.4984274453994082E-2</v>
      </c>
      <c r="AA95" s="5">
        <f t="shared" si="294"/>
        <v>2.1858140224895298E-2</v>
      </c>
      <c r="AB95" s="5">
        <f t="shared" si="295"/>
        <v>1.5942656935379124E-2</v>
      </c>
      <c r="AC95" s="5">
        <f t="shared" si="296"/>
        <v>7.2467758972700395E-4</v>
      </c>
      <c r="AD95" s="5">
        <f t="shared" si="297"/>
        <v>1.5735281300559529E-2</v>
      </c>
      <c r="AE95" s="5">
        <f t="shared" si="298"/>
        <v>1.6134105841941825E-2</v>
      </c>
      <c r="AF95" s="5">
        <f t="shared" si="299"/>
        <v>8.2715194710159066E-3</v>
      </c>
      <c r="AG95" s="5">
        <f t="shared" si="300"/>
        <v>2.8270561351898173E-3</v>
      </c>
      <c r="AH95" s="5">
        <f t="shared" si="301"/>
        <v>3.841016016613076E-3</v>
      </c>
      <c r="AI95" s="5">
        <f t="shared" si="302"/>
        <v>5.6030385024627202E-3</v>
      </c>
      <c r="AJ95" s="5">
        <f t="shared" si="303"/>
        <v>4.0866843986454206E-3</v>
      </c>
      <c r="AK95" s="5">
        <f t="shared" si="304"/>
        <v>1.987134821792527E-3</v>
      </c>
      <c r="AL95" s="5">
        <f t="shared" si="305"/>
        <v>4.3356348813058227E-5</v>
      </c>
      <c r="AM95" s="5">
        <f t="shared" si="306"/>
        <v>4.5907325870439301E-3</v>
      </c>
      <c r="AN95" s="5">
        <f t="shared" si="307"/>
        <v>4.7070887413232596E-3</v>
      </c>
      <c r="AO95" s="5">
        <f t="shared" si="308"/>
        <v>2.4131970223252911E-3</v>
      </c>
      <c r="AP95" s="5">
        <f t="shared" si="309"/>
        <v>8.2478720763364249E-4</v>
      </c>
      <c r="AQ95" s="5">
        <f t="shared" si="310"/>
        <v>2.1142304117193706E-4</v>
      </c>
      <c r="AR95" s="5">
        <f t="shared" si="311"/>
        <v>7.8767398903031394E-4</v>
      </c>
      <c r="AS95" s="5">
        <f t="shared" si="312"/>
        <v>1.1490104880679092E-3</v>
      </c>
      <c r="AT95" s="5">
        <f t="shared" si="313"/>
        <v>8.3805300167100324E-4</v>
      </c>
      <c r="AU95" s="5">
        <f t="shared" si="314"/>
        <v>4.0750010024757287E-4</v>
      </c>
      <c r="AV95" s="5">
        <f t="shared" si="315"/>
        <v>1.486090360967747E-4</v>
      </c>
      <c r="AW95" s="5">
        <f t="shared" si="316"/>
        <v>1.8013499009068493E-6</v>
      </c>
      <c r="AX95" s="5">
        <f t="shared" si="317"/>
        <v>1.1161131728543109E-3</v>
      </c>
      <c r="AY95" s="5">
        <f t="shared" si="318"/>
        <v>1.144402042674422E-3</v>
      </c>
      <c r="AZ95" s="5">
        <f t="shared" si="319"/>
        <v>5.8670395938797081E-4</v>
      </c>
      <c r="BA95" s="5">
        <f t="shared" si="320"/>
        <v>2.0052482905226187E-4</v>
      </c>
      <c r="BB95" s="5">
        <f t="shared" si="321"/>
        <v>5.1401826794024972E-5</v>
      </c>
      <c r="BC95" s="5">
        <f t="shared" si="322"/>
        <v>1.0540930258863187E-5</v>
      </c>
      <c r="BD95" s="5">
        <f t="shared" si="323"/>
        <v>1.346063798205682E-4</v>
      </c>
      <c r="BE95" s="5">
        <f t="shared" si="324"/>
        <v>1.9635552821172712E-4</v>
      </c>
      <c r="BF95" s="5">
        <f t="shared" si="325"/>
        <v>1.4321569865671026E-4</v>
      </c>
      <c r="BG95" s="5">
        <f t="shared" si="326"/>
        <v>6.9638091437260121E-5</v>
      </c>
      <c r="BH95" s="5">
        <f t="shared" si="327"/>
        <v>2.5395943799333886E-5</v>
      </c>
      <c r="BI95" s="5">
        <f t="shared" si="328"/>
        <v>7.4092089331884177E-6</v>
      </c>
      <c r="BJ95" s="8">
        <f t="shared" si="329"/>
        <v>0.4702780701779028</v>
      </c>
      <c r="BK95" s="8">
        <f t="shared" si="330"/>
        <v>0.26445721133839672</v>
      </c>
      <c r="BL95" s="8">
        <f t="shared" si="331"/>
        <v>0.2505369869119029</v>
      </c>
      <c r="BM95" s="8">
        <f t="shared" si="332"/>
        <v>0.45121180934979183</v>
      </c>
      <c r="BN95" s="8">
        <f t="shared" si="333"/>
        <v>0.54790213283963118</v>
      </c>
    </row>
    <row r="96" spans="1:66" x14ac:dyDescent="0.25">
      <c r="A96" t="s">
        <v>356</v>
      </c>
      <c r="B96" t="s">
        <v>209</v>
      </c>
      <c r="C96" t="s">
        <v>212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356</v>
      </c>
      <c r="B97" t="s">
        <v>204</v>
      </c>
      <c r="C97" t="s">
        <v>216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358</v>
      </c>
      <c r="B98" t="s">
        <v>247</v>
      </c>
      <c r="C98" t="s">
        <v>249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359</v>
      </c>
      <c r="B99" t="s">
        <v>254</v>
      </c>
      <c r="C99" t="s">
        <v>265</v>
      </c>
      <c r="D99" t="s">
        <v>70</v>
      </c>
      <c r="E99">
        <f>VLOOKUP(A99,home!$A$2:$E$405,3,FALSE)</f>
        <v>1.1584000000000001</v>
      </c>
      <c r="F99">
        <f>VLOOKUP(B99,home!$B$2:$E$405,3,FALSE)</f>
        <v>0.90439999999999998</v>
      </c>
      <c r="G99">
        <f>VLOOKUP(C99,away!$B$2:$E$405,4,FALSE)</f>
        <v>0.90639999999999998</v>
      </c>
      <c r="H99">
        <f>VLOOKUP(A99,away!$A$2:$E$405,3,FALSE)</f>
        <v>1.0775999999999999</v>
      </c>
      <c r="I99">
        <f>VLOOKUP(C99,away!$B$2:$E$405,3,FALSE)</f>
        <v>1.2527999999999999</v>
      </c>
      <c r="J99">
        <f>VLOOKUP(B99,home!$B$2:$E$405,4,FALSE)</f>
        <v>1.0606</v>
      </c>
      <c r="K99" s="3">
        <f t="shared" si="278"/>
        <v>0.94959626854400003</v>
      </c>
      <c r="L99" s="3">
        <f t="shared" si="279"/>
        <v>1.4318283271679999</v>
      </c>
      <c r="M99" s="5">
        <f t="shared" si="280"/>
        <v>9.241882422434454E-2</v>
      </c>
      <c r="N99" s="5">
        <f t="shared" si="281"/>
        <v>8.7760570626661413E-2</v>
      </c>
      <c r="O99" s="5">
        <f t="shared" si="282"/>
        <v>0.13232789048797666</v>
      </c>
      <c r="P99" s="5">
        <f t="shared" si="283"/>
        <v>0.12565807103168172</v>
      </c>
      <c r="Q99" s="5">
        <f t="shared" si="284"/>
        <v>4.1668555196184925E-2</v>
      </c>
      <c r="R99" s="5">
        <f t="shared" si="285"/>
        <v>9.4735411037534981E-2</v>
      </c>
      <c r="S99" s="5">
        <f t="shared" si="286"/>
        <v>4.2713026669419195E-2</v>
      </c>
      <c r="T99" s="5">
        <f t="shared" si="287"/>
        <v>5.9662217682060925E-2</v>
      </c>
      <c r="U99" s="5">
        <f t="shared" si="288"/>
        <v>8.9960392820225304E-2</v>
      </c>
      <c r="V99" s="5">
        <f t="shared" si="289"/>
        <v>6.4527937946869049E-3</v>
      </c>
      <c r="W99" s="5">
        <f t="shared" si="290"/>
        <v>1.3189434843305637E-2</v>
      </c>
      <c r="X99" s="5">
        <f t="shared" si="291"/>
        <v>1.8885006427981639E-2</v>
      </c>
      <c r="Y99" s="5">
        <f t="shared" si="292"/>
        <v>1.3520043581166943E-2</v>
      </c>
      <c r="Z99" s="5">
        <f t="shared" si="293"/>
        <v>4.5214948369815516E-2</v>
      </c>
      <c r="AA99" s="5">
        <f t="shared" si="294"/>
        <v>4.2935946254386438E-2</v>
      </c>
      <c r="AB99" s="5">
        <f t="shared" si="295"/>
        <v>2.0385907174785545E-2</v>
      </c>
      <c r="AC99" s="5">
        <f t="shared" si="296"/>
        <v>5.4834988151145861E-4</v>
      </c>
      <c r="AD99" s="5">
        <f t="shared" si="297"/>
        <v>3.1311595278518123E-3</v>
      </c>
      <c r="AE99" s="5">
        <f t="shared" si="298"/>
        <v>4.4832829088602049E-3</v>
      </c>
      <c r="AF99" s="5">
        <f t="shared" si="299"/>
        <v>3.2096457338070964E-3</v>
      </c>
      <c r="AG99" s="5">
        <f t="shared" si="300"/>
        <v>1.5318872272796404E-3</v>
      </c>
      <c r="AH99" s="5">
        <f t="shared" si="301"/>
        <v>1.6185010971835116E-2</v>
      </c>
      <c r="AI99" s="5">
        <f t="shared" si="302"/>
        <v>1.5369226025198328E-2</v>
      </c>
      <c r="AJ99" s="5">
        <f t="shared" si="303"/>
        <v>7.2972798419688317E-3</v>
      </c>
      <c r="AK99" s="5">
        <f t="shared" si="304"/>
        <v>2.3098232361516511E-3</v>
      </c>
      <c r="AL99" s="5">
        <f t="shared" si="305"/>
        <v>2.9822750479455077E-5</v>
      </c>
      <c r="AM99" s="5">
        <f t="shared" si="306"/>
        <v>5.946674807728149E-4</v>
      </c>
      <c r="AN99" s="5">
        <f t="shared" si="307"/>
        <v>8.5146174421614821E-4</v>
      </c>
      <c r="AO99" s="5">
        <f t="shared" si="308"/>
        <v>6.0957352243427767E-4</v>
      </c>
      <c r="AP99" s="5">
        <f t="shared" si="309"/>
        <v>2.9093487897099231E-4</v>
      </c>
      <c r="AQ99" s="5">
        <f t="shared" si="310"/>
        <v>1.0414220026796514E-4</v>
      </c>
      <c r="AR99" s="5">
        <f t="shared" si="311"/>
        <v>4.6348314369996802E-3</v>
      </c>
      <c r="AS99" s="5">
        <f t="shared" si="312"/>
        <v>4.4012186379053225E-3</v>
      </c>
      <c r="AT99" s="5">
        <f t="shared" si="313"/>
        <v>2.0896903978006001E-3</v>
      </c>
      <c r="AU99" s="5">
        <f t="shared" si="314"/>
        <v>6.6145406805455907E-4</v>
      </c>
      <c r="AV99" s="5">
        <f t="shared" si="315"/>
        <v>1.5702857870946455E-4</v>
      </c>
      <c r="AW99" s="5">
        <f t="shared" si="316"/>
        <v>1.126354617314574E-6</v>
      </c>
      <c r="AX99" s="5">
        <f t="shared" si="317"/>
        <v>9.4115670127720936E-5</v>
      </c>
      <c r="AY99" s="5">
        <f t="shared" si="318"/>
        <v>1.3475748251926998E-4</v>
      </c>
      <c r="AZ99" s="5">
        <f t="shared" si="319"/>
        <v>9.6474790384468688E-5</v>
      </c>
      <c r="BA99" s="5">
        <f t="shared" si="320"/>
        <v>4.6045112576692404E-5</v>
      </c>
      <c r="BB99" s="5">
        <f t="shared" si="321"/>
        <v>1.6482174128736934E-5</v>
      </c>
      <c r="BC99" s="5">
        <f t="shared" si="322"/>
        <v>4.7199287621682193E-6</v>
      </c>
      <c r="BD99" s="5">
        <f t="shared" si="323"/>
        <v>1.1060471571908172E-3</v>
      </c>
      <c r="BE99" s="5">
        <f t="shared" si="324"/>
        <v>1.0502982533020992E-3</v>
      </c>
      <c r="BF99" s="5">
        <f t="shared" si="325"/>
        <v>4.9867965109697714E-4</v>
      </c>
      <c r="BG99" s="5">
        <f t="shared" si="326"/>
        <v>1.5784811196017115E-4</v>
      </c>
      <c r="BH99" s="5">
        <f t="shared" si="327"/>
        <v>3.7472994528523509E-5</v>
      </c>
      <c r="BI99" s="5">
        <f t="shared" si="328"/>
        <v>7.1168431550911324E-6</v>
      </c>
      <c r="BJ99" s="8">
        <f t="shared" si="329"/>
        <v>0.24988517874032146</v>
      </c>
      <c r="BK99" s="8">
        <f t="shared" si="330"/>
        <v>0.26795564583464254</v>
      </c>
      <c r="BL99" s="8">
        <f t="shared" si="331"/>
        <v>0.43630857398076611</v>
      </c>
      <c r="BM99" s="8">
        <f t="shared" si="332"/>
        <v>0.42466139319325946</v>
      </c>
      <c r="BN99" s="8">
        <f t="shared" si="333"/>
        <v>0.57456932260438431</v>
      </c>
    </row>
    <row r="100" spans="1:66" s="15" customFormat="1" x14ac:dyDescent="0.25">
      <c r="A100" t="s">
        <v>359</v>
      </c>
      <c r="B100" t="s">
        <v>337</v>
      </c>
      <c r="C100" t="s">
        <v>255</v>
      </c>
      <c r="D100" t="s">
        <v>70</v>
      </c>
      <c r="E100">
        <f>VLOOKUP(A100,home!$A$2:$E$405,3,FALSE)</f>
        <v>1.1584000000000001</v>
      </c>
      <c r="F100" t="e">
        <f>VLOOKUP(B100,home!$B$2:$E$405,3,FALSE)</f>
        <v>#N/A</v>
      </c>
      <c r="G100">
        <f>VLOOKUP(C100,away!$B$2:$E$405,4,FALSE)</f>
        <v>1.1654</v>
      </c>
      <c r="H100">
        <f>VLOOKUP(A100,away!$A$2:$E$405,3,FALSE)</f>
        <v>1.0775999999999999</v>
      </c>
      <c r="I100">
        <f>VLOOKUP(C100,away!$B$2:$E$405,3,FALSE)</f>
        <v>0.88160000000000005</v>
      </c>
      <c r="J100" t="e">
        <f>VLOOKUP(B100,home!$B$2:$E$405,4,FALSE)</f>
        <v>#N/A</v>
      </c>
      <c r="K100" s="3" t="e">
        <f t="shared" si="278"/>
        <v>#N/A</v>
      </c>
      <c r="L100" s="3" t="e">
        <f t="shared" si="279"/>
        <v>#N/A</v>
      </c>
      <c r="M100" s="5" t="e">
        <f t="shared" si="280"/>
        <v>#N/A</v>
      </c>
      <c r="N100" s="5" t="e">
        <f t="shared" si="281"/>
        <v>#N/A</v>
      </c>
      <c r="O100" s="5" t="e">
        <f t="shared" si="282"/>
        <v>#N/A</v>
      </c>
      <c r="P100" s="5" t="e">
        <f t="shared" si="283"/>
        <v>#N/A</v>
      </c>
      <c r="Q100" s="5" t="e">
        <f t="shared" si="284"/>
        <v>#N/A</v>
      </c>
      <c r="R100" s="5" t="e">
        <f t="shared" si="285"/>
        <v>#N/A</v>
      </c>
      <c r="S100" s="5" t="e">
        <f t="shared" si="286"/>
        <v>#N/A</v>
      </c>
      <c r="T100" s="5" t="e">
        <f t="shared" si="287"/>
        <v>#N/A</v>
      </c>
      <c r="U100" s="5" t="e">
        <f t="shared" si="288"/>
        <v>#N/A</v>
      </c>
      <c r="V100" s="5" t="e">
        <f t="shared" si="289"/>
        <v>#N/A</v>
      </c>
      <c r="W100" s="5" t="e">
        <f t="shared" si="290"/>
        <v>#N/A</v>
      </c>
      <c r="X100" s="5" t="e">
        <f t="shared" si="291"/>
        <v>#N/A</v>
      </c>
      <c r="Y100" s="5" t="e">
        <f t="shared" si="292"/>
        <v>#N/A</v>
      </c>
      <c r="Z100" s="5" t="e">
        <f t="shared" si="293"/>
        <v>#N/A</v>
      </c>
      <c r="AA100" s="5" t="e">
        <f t="shared" si="294"/>
        <v>#N/A</v>
      </c>
      <c r="AB100" s="5" t="e">
        <f t="shared" si="295"/>
        <v>#N/A</v>
      </c>
      <c r="AC100" s="5" t="e">
        <f t="shared" si="296"/>
        <v>#N/A</v>
      </c>
      <c r="AD100" s="5" t="e">
        <f t="shared" si="297"/>
        <v>#N/A</v>
      </c>
      <c r="AE100" s="5" t="e">
        <f t="shared" si="298"/>
        <v>#N/A</v>
      </c>
      <c r="AF100" s="5" t="e">
        <f t="shared" si="299"/>
        <v>#N/A</v>
      </c>
      <c r="AG100" s="5" t="e">
        <f t="shared" si="300"/>
        <v>#N/A</v>
      </c>
      <c r="AH100" s="5" t="e">
        <f t="shared" si="301"/>
        <v>#N/A</v>
      </c>
      <c r="AI100" s="5" t="e">
        <f t="shared" si="302"/>
        <v>#N/A</v>
      </c>
      <c r="AJ100" s="5" t="e">
        <f t="shared" si="303"/>
        <v>#N/A</v>
      </c>
      <c r="AK100" s="5" t="e">
        <f t="shared" si="304"/>
        <v>#N/A</v>
      </c>
      <c r="AL100" s="5" t="e">
        <f t="shared" si="305"/>
        <v>#N/A</v>
      </c>
      <c r="AM100" s="5" t="e">
        <f t="shared" si="306"/>
        <v>#N/A</v>
      </c>
      <c r="AN100" s="5" t="e">
        <f t="shared" si="307"/>
        <v>#N/A</v>
      </c>
      <c r="AO100" s="5" t="e">
        <f t="shared" si="308"/>
        <v>#N/A</v>
      </c>
      <c r="AP100" s="5" t="e">
        <f t="shared" si="309"/>
        <v>#N/A</v>
      </c>
      <c r="AQ100" s="5" t="e">
        <f t="shared" si="310"/>
        <v>#N/A</v>
      </c>
      <c r="AR100" s="5" t="e">
        <f t="shared" si="311"/>
        <v>#N/A</v>
      </c>
      <c r="AS100" s="5" t="e">
        <f t="shared" si="312"/>
        <v>#N/A</v>
      </c>
      <c r="AT100" s="5" t="e">
        <f t="shared" si="313"/>
        <v>#N/A</v>
      </c>
      <c r="AU100" s="5" t="e">
        <f t="shared" si="314"/>
        <v>#N/A</v>
      </c>
      <c r="AV100" s="5" t="e">
        <f t="shared" si="315"/>
        <v>#N/A</v>
      </c>
      <c r="AW100" s="5" t="e">
        <f t="shared" si="316"/>
        <v>#N/A</v>
      </c>
      <c r="AX100" s="5" t="e">
        <f t="shared" si="317"/>
        <v>#N/A</v>
      </c>
      <c r="AY100" s="5" t="e">
        <f t="shared" si="318"/>
        <v>#N/A</v>
      </c>
      <c r="AZ100" s="5" t="e">
        <f t="shared" si="319"/>
        <v>#N/A</v>
      </c>
      <c r="BA100" s="5" t="e">
        <f t="shared" si="320"/>
        <v>#N/A</v>
      </c>
      <c r="BB100" s="5" t="e">
        <f t="shared" si="321"/>
        <v>#N/A</v>
      </c>
      <c r="BC100" s="5" t="e">
        <f t="shared" si="322"/>
        <v>#N/A</v>
      </c>
      <c r="BD100" s="5" t="e">
        <f t="shared" si="323"/>
        <v>#N/A</v>
      </c>
      <c r="BE100" s="5" t="e">
        <f t="shared" si="324"/>
        <v>#N/A</v>
      </c>
      <c r="BF100" s="5" t="e">
        <f t="shared" si="325"/>
        <v>#N/A</v>
      </c>
      <c r="BG100" s="5" t="e">
        <f t="shared" si="326"/>
        <v>#N/A</v>
      </c>
      <c r="BH100" s="5" t="e">
        <f t="shared" si="327"/>
        <v>#N/A</v>
      </c>
      <c r="BI100" s="5" t="e">
        <f t="shared" si="328"/>
        <v>#N/A</v>
      </c>
      <c r="BJ100" s="8" t="e">
        <f t="shared" si="329"/>
        <v>#N/A</v>
      </c>
      <c r="BK100" s="8" t="e">
        <f t="shared" si="330"/>
        <v>#N/A</v>
      </c>
      <c r="BL100" s="8" t="e">
        <f t="shared" si="331"/>
        <v>#N/A</v>
      </c>
      <c r="BM100" s="8" t="e">
        <f t="shared" si="332"/>
        <v>#N/A</v>
      </c>
      <c r="BN100" s="8" t="e">
        <f t="shared" si="333"/>
        <v>#N/A</v>
      </c>
    </row>
    <row r="101" spans="1:66" x14ac:dyDescent="0.25">
      <c r="A101" t="s">
        <v>360</v>
      </c>
      <c r="B101" t="s">
        <v>339</v>
      </c>
      <c r="C101" t="s">
        <v>280</v>
      </c>
      <c r="D101" t="s">
        <v>70</v>
      </c>
      <c r="E101">
        <f>VLOOKUP(A101,home!$A$2:$E$405,3,FALSE)</f>
        <v>1.5583</v>
      </c>
      <c r="F101" t="e">
        <f>VLOOKUP(B101,home!$B$2:$E$405,3,FALSE)</f>
        <v>#N/A</v>
      </c>
      <c r="G101">
        <f>VLOOKUP(C101,away!$B$2:$E$405,4,FALSE)</f>
        <v>0.89839999999999998</v>
      </c>
      <c r="H101">
        <f>VLOOKUP(A101,away!$A$2:$E$405,3,FALSE)</f>
        <v>1.0958000000000001</v>
      </c>
      <c r="I101">
        <f>VLOOKUP(C101,away!$B$2:$E$405,3,FALSE)</f>
        <v>1.0951</v>
      </c>
      <c r="J101" t="e">
        <f>VLOOKUP(B101,home!$B$2:$E$405,4,FALSE)</f>
        <v>#N/A</v>
      </c>
      <c r="K101" s="3" t="e">
        <f t="shared" si="278"/>
        <v>#N/A</v>
      </c>
      <c r="L101" s="3" t="e">
        <f t="shared" si="279"/>
        <v>#N/A</v>
      </c>
      <c r="M101" s="5" t="e">
        <f t="shared" si="280"/>
        <v>#N/A</v>
      </c>
      <c r="N101" s="5" t="e">
        <f t="shared" si="281"/>
        <v>#N/A</v>
      </c>
      <c r="O101" s="5" t="e">
        <f t="shared" si="282"/>
        <v>#N/A</v>
      </c>
      <c r="P101" s="5" t="e">
        <f t="shared" si="283"/>
        <v>#N/A</v>
      </c>
      <c r="Q101" s="5" t="e">
        <f t="shared" si="284"/>
        <v>#N/A</v>
      </c>
      <c r="R101" s="5" t="e">
        <f t="shared" si="285"/>
        <v>#N/A</v>
      </c>
      <c r="S101" s="5" t="e">
        <f t="shared" si="286"/>
        <v>#N/A</v>
      </c>
      <c r="T101" s="5" t="e">
        <f t="shared" si="287"/>
        <v>#N/A</v>
      </c>
      <c r="U101" s="5" t="e">
        <f t="shared" si="288"/>
        <v>#N/A</v>
      </c>
      <c r="V101" s="5" t="e">
        <f t="shared" si="289"/>
        <v>#N/A</v>
      </c>
      <c r="W101" s="5" t="e">
        <f t="shared" si="290"/>
        <v>#N/A</v>
      </c>
      <c r="X101" s="5" t="e">
        <f t="shared" si="291"/>
        <v>#N/A</v>
      </c>
      <c r="Y101" s="5" t="e">
        <f t="shared" si="292"/>
        <v>#N/A</v>
      </c>
      <c r="Z101" s="5" t="e">
        <f t="shared" si="293"/>
        <v>#N/A</v>
      </c>
      <c r="AA101" s="5" t="e">
        <f t="shared" si="294"/>
        <v>#N/A</v>
      </c>
      <c r="AB101" s="5" t="e">
        <f t="shared" si="295"/>
        <v>#N/A</v>
      </c>
      <c r="AC101" s="5" t="e">
        <f t="shared" si="296"/>
        <v>#N/A</v>
      </c>
      <c r="AD101" s="5" t="e">
        <f t="shared" si="297"/>
        <v>#N/A</v>
      </c>
      <c r="AE101" s="5" t="e">
        <f t="shared" si="298"/>
        <v>#N/A</v>
      </c>
      <c r="AF101" s="5" t="e">
        <f t="shared" si="299"/>
        <v>#N/A</v>
      </c>
      <c r="AG101" s="5" t="e">
        <f t="shared" si="300"/>
        <v>#N/A</v>
      </c>
      <c r="AH101" s="5" t="e">
        <f t="shared" si="301"/>
        <v>#N/A</v>
      </c>
      <c r="AI101" s="5" t="e">
        <f t="shared" si="302"/>
        <v>#N/A</v>
      </c>
      <c r="AJ101" s="5" t="e">
        <f t="shared" si="303"/>
        <v>#N/A</v>
      </c>
      <c r="AK101" s="5" t="e">
        <f t="shared" si="304"/>
        <v>#N/A</v>
      </c>
      <c r="AL101" s="5" t="e">
        <f t="shared" si="305"/>
        <v>#N/A</v>
      </c>
      <c r="AM101" s="5" t="e">
        <f t="shared" si="306"/>
        <v>#N/A</v>
      </c>
      <c r="AN101" s="5" t="e">
        <f t="shared" si="307"/>
        <v>#N/A</v>
      </c>
      <c r="AO101" s="5" t="e">
        <f t="shared" si="308"/>
        <v>#N/A</v>
      </c>
      <c r="AP101" s="5" t="e">
        <f t="shared" si="309"/>
        <v>#N/A</v>
      </c>
      <c r="AQ101" s="5" t="e">
        <f t="shared" si="310"/>
        <v>#N/A</v>
      </c>
      <c r="AR101" s="5" t="e">
        <f t="shared" si="311"/>
        <v>#N/A</v>
      </c>
      <c r="AS101" s="5" t="e">
        <f t="shared" si="312"/>
        <v>#N/A</v>
      </c>
      <c r="AT101" s="5" t="e">
        <f t="shared" si="313"/>
        <v>#N/A</v>
      </c>
      <c r="AU101" s="5" t="e">
        <f t="shared" si="314"/>
        <v>#N/A</v>
      </c>
      <c r="AV101" s="5" t="e">
        <f t="shared" si="315"/>
        <v>#N/A</v>
      </c>
      <c r="AW101" s="5" t="e">
        <f t="shared" si="316"/>
        <v>#N/A</v>
      </c>
      <c r="AX101" s="5" t="e">
        <f t="shared" si="317"/>
        <v>#N/A</v>
      </c>
      <c r="AY101" s="5" t="e">
        <f t="shared" si="318"/>
        <v>#N/A</v>
      </c>
      <c r="AZ101" s="5" t="e">
        <f t="shared" si="319"/>
        <v>#N/A</v>
      </c>
      <c r="BA101" s="5" t="e">
        <f t="shared" si="320"/>
        <v>#N/A</v>
      </c>
      <c r="BB101" s="5" t="e">
        <f t="shared" si="321"/>
        <v>#N/A</v>
      </c>
      <c r="BC101" s="5" t="e">
        <f t="shared" si="322"/>
        <v>#N/A</v>
      </c>
      <c r="BD101" s="5" t="e">
        <f t="shared" si="323"/>
        <v>#N/A</v>
      </c>
      <c r="BE101" s="5" t="e">
        <f t="shared" si="324"/>
        <v>#N/A</v>
      </c>
      <c r="BF101" s="5" t="e">
        <f t="shared" si="325"/>
        <v>#N/A</v>
      </c>
      <c r="BG101" s="5" t="e">
        <f t="shared" si="326"/>
        <v>#N/A</v>
      </c>
      <c r="BH101" s="5" t="e">
        <f t="shared" si="327"/>
        <v>#N/A</v>
      </c>
      <c r="BI101" s="5" t="e">
        <f t="shared" si="328"/>
        <v>#N/A</v>
      </c>
      <c r="BJ101" s="8" t="e">
        <f t="shared" si="329"/>
        <v>#N/A</v>
      </c>
      <c r="BK101" s="8" t="e">
        <f t="shared" si="330"/>
        <v>#N/A</v>
      </c>
      <c r="BL101" s="8" t="e">
        <f t="shared" si="331"/>
        <v>#N/A</v>
      </c>
      <c r="BM101" s="8" t="e">
        <f t="shared" si="332"/>
        <v>#N/A</v>
      </c>
      <c r="BN101" s="8" t="e">
        <f t="shared" si="333"/>
        <v>#N/A</v>
      </c>
    </row>
    <row r="102" spans="1:66" x14ac:dyDescent="0.25">
      <c r="A102" t="s">
        <v>361</v>
      </c>
      <c r="B102" t="s">
        <v>298</v>
      </c>
      <c r="C102" t="s">
        <v>286</v>
      </c>
      <c r="D102" t="s">
        <v>70</v>
      </c>
      <c r="E102">
        <f>VLOOKUP(A102,home!$A$2:$E$405,3,FALSE)</f>
        <v>1.4911000000000001</v>
      </c>
      <c r="F102">
        <f>VLOOKUP(B102,home!$B$2:$E$405,3,FALSE)</f>
        <v>0.47899999999999998</v>
      </c>
      <c r="G102">
        <f>VLOOKUP(C102,away!$B$2:$E$405,4,FALSE)</f>
        <v>1.006</v>
      </c>
      <c r="H102">
        <f>VLOOKUP(A102,away!$A$2:$E$405,3,FALSE)</f>
        <v>1.0625</v>
      </c>
      <c r="I102">
        <f>VLOOKUP(C102,away!$B$2:$E$405,3,FALSE)</f>
        <v>1.2548999999999999</v>
      </c>
      <c r="J102">
        <f>VLOOKUP(B102,home!$B$2:$E$405,4,FALSE)</f>
        <v>1.3445</v>
      </c>
      <c r="K102" s="3">
        <f t="shared" si="278"/>
        <v>0.71852232140000005</v>
      </c>
      <c r="L102" s="3">
        <f t="shared" si="279"/>
        <v>1.7926638656249998</v>
      </c>
      <c r="M102" s="5">
        <f t="shared" si="280"/>
        <v>8.1171897061177764E-2</v>
      </c>
      <c r="N102" s="5">
        <f t="shared" si="281"/>
        <v>5.8323819908839294E-2</v>
      </c>
      <c r="O102" s="5">
        <f t="shared" si="282"/>
        <v>0.14551392676580549</v>
      </c>
      <c r="P102" s="5">
        <f t="shared" si="283"/>
        <v>0.10455500445579616</v>
      </c>
      <c r="Q102" s="5">
        <f t="shared" si="284"/>
        <v>2.0953483236907371E-2</v>
      </c>
      <c r="R102" s="5">
        <f t="shared" si="285"/>
        <v>0.13042877922913101</v>
      </c>
      <c r="S102" s="5">
        <f t="shared" si="286"/>
        <v>3.3668515066589168E-2</v>
      </c>
      <c r="T102" s="5">
        <f t="shared" si="287"/>
        <v>3.7562552257782995E-2</v>
      </c>
      <c r="U102" s="5">
        <f t="shared" si="288"/>
        <v>9.3715989229083335E-2</v>
      </c>
      <c r="V102" s="5">
        <f t="shared" si="289"/>
        <v>4.8185967342232504E-3</v>
      </c>
      <c r="W102" s="5">
        <f t="shared" si="290"/>
        <v>5.0185151389328915E-3</v>
      </c>
      <c r="X102" s="5">
        <f t="shared" si="291"/>
        <v>8.9965107486570193E-3</v>
      </c>
      <c r="Y102" s="5">
        <f t="shared" si="292"/>
        <v>8.0638598679121792E-3</v>
      </c>
      <c r="Z102" s="5">
        <f t="shared" si="293"/>
        <v>7.7938319853881263E-2</v>
      </c>
      <c r="AA102" s="5">
        <f t="shared" si="294"/>
        <v>5.6000422507426477E-2</v>
      </c>
      <c r="AB102" s="5">
        <f t="shared" si="295"/>
        <v>2.0118776789708435E-2</v>
      </c>
      <c r="AC102" s="5">
        <f t="shared" si="296"/>
        <v>3.8791781797159843E-4</v>
      </c>
      <c r="AD102" s="5">
        <f t="shared" si="297"/>
        <v>9.0147878690177599E-4</v>
      </c>
      <c r="AE102" s="5">
        <f t="shared" si="298"/>
        <v>1.616048446906273E-3</v>
      </c>
      <c r="AF102" s="5">
        <f t="shared" si="299"/>
        <v>1.4485158279341386E-3</v>
      </c>
      <c r="AG102" s="5">
        <f t="shared" si="300"/>
        <v>8.6556732784113697E-4</v>
      </c>
      <c r="AH102" s="5">
        <f t="shared" si="301"/>
        <v>3.4929302437394102E-2</v>
      </c>
      <c r="AI102" s="5">
        <f t="shared" si="302"/>
        <v>2.5097483472199093E-2</v>
      </c>
      <c r="AJ102" s="5">
        <f t="shared" si="303"/>
        <v>9.0165510428713101E-3</v>
      </c>
      <c r="AK102" s="5">
        <f t="shared" si="304"/>
        <v>2.1595310621151625E-3</v>
      </c>
      <c r="AL102" s="5">
        <f t="shared" si="305"/>
        <v>1.9986596669502409E-5</v>
      </c>
      <c r="AM102" s="5">
        <f t="shared" si="306"/>
        <v>1.2954652613150406E-4</v>
      </c>
      <c r="AN102" s="5">
        <f t="shared" si="307"/>
        <v>2.322333763131921E-4</v>
      </c>
      <c r="AO102" s="5">
        <f t="shared" si="308"/>
        <v>2.0815819105437613E-4</v>
      </c>
      <c r="AP102" s="5">
        <f t="shared" si="309"/>
        <v>1.2438588914568177E-4</v>
      </c>
      <c r="AQ102" s="5">
        <f t="shared" si="310"/>
        <v>5.5745522216275135E-5</v>
      </c>
      <c r="AR102" s="5">
        <f t="shared" si="311"/>
        <v>1.2523299666200723E-2</v>
      </c>
      <c r="AS102" s="5">
        <f t="shared" si="312"/>
        <v>8.9982703477463899E-3</v>
      </c>
      <c r="AT102" s="5">
        <f t="shared" si="313"/>
        <v>3.2327290494237599E-3</v>
      </c>
      <c r="AU102" s="5">
        <f t="shared" si="314"/>
        <v>7.7426266034972548E-4</v>
      </c>
      <c r="AV102" s="5">
        <f t="shared" si="315"/>
        <v>1.3908125102195609E-4</v>
      </c>
      <c r="AW102" s="5">
        <f t="shared" si="316"/>
        <v>7.1511432305097192E-7</v>
      </c>
      <c r="AX102" s="5">
        <f t="shared" si="317"/>
        <v>1.5513678447552341E-5</v>
      </c>
      <c r="AY102" s="5">
        <f t="shared" si="318"/>
        <v>2.781081077585242E-5</v>
      </c>
      <c r="AZ102" s="5">
        <f t="shared" si="319"/>
        <v>2.4927717775802506E-5</v>
      </c>
      <c r="BA102" s="5">
        <f t="shared" si="320"/>
        <v>1.4895672969726387E-5</v>
      </c>
      <c r="BB102" s="5">
        <f t="shared" si="321"/>
        <v>6.6757336717488789E-6</v>
      </c>
      <c r="BC102" s="5">
        <f t="shared" si="322"/>
        <v>2.3934693059760627E-6</v>
      </c>
      <c r="BD102" s="5">
        <f t="shared" si="323"/>
        <v>3.7416777983319402E-3</v>
      </c>
      <c r="BE102" s="5">
        <f t="shared" si="324"/>
        <v>2.6884790175883068E-3</v>
      </c>
      <c r="BF102" s="5">
        <f t="shared" si="325"/>
        <v>9.6586609237637078E-4</v>
      </c>
      <c r="BG102" s="5">
        <f t="shared" si="326"/>
        <v>2.3133211561860567E-4</v>
      </c>
      <c r="BH102" s="5">
        <f t="shared" si="327"/>
        <v>4.1554322182163424E-5</v>
      </c>
      <c r="BI102" s="5">
        <f t="shared" si="328"/>
        <v>5.9715416077063181E-6</v>
      </c>
      <c r="BJ102" s="8">
        <f t="shared" si="329"/>
        <v>0.14459263813642273</v>
      </c>
      <c r="BK102" s="8">
        <f t="shared" si="330"/>
        <v>0.22464972854320325</v>
      </c>
      <c r="BL102" s="8">
        <f t="shared" si="331"/>
        <v>0.55032328639818207</v>
      </c>
      <c r="BM102" s="8">
        <f t="shared" si="332"/>
        <v>0.45652996657757944</v>
      </c>
      <c r="BN102" s="8">
        <f t="shared" si="333"/>
        <v>0.5409469106576571</v>
      </c>
    </row>
    <row r="103" spans="1:66" x14ac:dyDescent="0.25">
      <c r="A103" t="s">
        <v>361</v>
      </c>
      <c r="B103" t="s">
        <v>299</v>
      </c>
      <c r="C103" t="s">
        <v>292</v>
      </c>
      <c r="D103" t="s">
        <v>70</v>
      </c>
      <c r="E103">
        <f>VLOOKUP(A103,home!$A$2:$E$405,3,FALSE)</f>
        <v>1.4911000000000001</v>
      </c>
      <c r="F103">
        <f>VLOOKUP(B103,home!$B$2:$E$405,3,FALSE)</f>
        <v>1.2455000000000001</v>
      </c>
      <c r="G103">
        <f>VLOOKUP(C103,away!$B$2:$E$405,4,FALSE)</f>
        <v>0.76649999999999996</v>
      </c>
      <c r="H103">
        <f>VLOOKUP(A103,away!$A$2:$E$405,3,FALSE)</f>
        <v>1.0625</v>
      </c>
      <c r="I103">
        <f>VLOOKUP(C103,away!$B$2:$E$405,3,FALSE)</f>
        <v>0.80669999999999997</v>
      </c>
      <c r="J103">
        <f>VLOOKUP(B103,home!$B$2:$E$405,4,FALSE)</f>
        <v>1.2101</v>
      </c>
      <c r="K103" s="3">
        <f t="shared" si="278"/>
        <v>1.4235170108249999</v>
      </c>
      <c r="L103" s="3">
        <f t="shared" si="279"/>
        <v>1.0371993993749999</v>
      </c>
      <c r="M103" s="5">
        <f t="shared" si="280"/>
        <v>8.5373766416246874E-2</v>
      </c>
      <c r="N103" s="5">
        <f t="shared" si="281"/>
        <v>0.12153100877172751</v>
      </c>
      <c r="O103" s="5">
        <f t="shared" si="282"/>
        <v>8.8549619249312775E-2</v>
      </c>
      <c r="P103" s="5">
        <f t="shared" si="283"/>
        <v>0.12605188930347361</v>
      </c>
      <c r="Q103" s="5">
        <f t="shared" si="284"/>
        <v>8.6500729164638204E-2</v>
      </c>
      <c r="R103" s="5">
        <f t="shared" si="285"/>
        <v>4.5921805950136077E-2</v>
      </c>
      <c r="S103" s="5">
        <f t="shared" si="286"/>
        <v>4.6527989404574963E-2</v>
      </c>
      <c r="T103" s="5">
        <f t="shared" si="287"/>
        <v>8.9718504335062274E-2</v>
      </c>
      <c r="U103" s="5">
        <f t="shared" si="288"/>
        <v>6.5370471937823402E-2</v>
      </c>
      <c r="V103" s="5">
        <f t="shared" si="289"/>
        <v>7.6330251683373275E-3</v>
      </c>
      <c r="W103" s="5">
        <f t="shared" si="290"/>
        <v>4.1045086471542903E-2</v>
      </c>
      <c r="X103" s="5">
        <f t="shared" si="291"/>
        <v>4.257193903557923E-2</v>
      </c>
      <c r="Y103" s="5">
        <f t="shared" si="292"/>
        <v>2.2077794798965947E-2</v>
      </c>
      <c r="Z103" s="5">
        <f t="shared" si="293"/>
        <v>1.5876689849898814E-2</v>
      </c>
      <c r="AA103" s="5">
        <f t="shared" si="294"/>
        <v>2.2600738076923581E-2</v>
      </c>
      <c r="AB103" s="5">
        <f t="shared" si="295"/>
        <v>1.6086267554850507E-2</v>
      </c>
      <c r="AC103" s="5">
        <f t="shared" si="296"/>
        <v>7.0437126353223561E-4</v>
      </c>
      <c r="AD103" s="5">
        <f t="shared" si="297"/>
        <v>1.4607094700756093E-2</v>
      </c>
      <c r="AE103" s="5">
        <f t="shared" si="298"/>
        <v>1.5150469850237963E-2</v>
      </c>
      <c r="AF103" s="5">
        <f t="shared" si="299"/>
        <v>7.857029114457929E-3</v>
      </c>
      <c r="AG103" s="5">
        <f t="shared" si="300"/>
        <v>2.7164352927958849E-3</v>
      </c>
      <c r="AH103" s="5">
        <f t="shared" si="301"/>
        <v>4.1168232940945503E-3</v>
      </c>
      <c r="AI103" s="5">
        <f t="shared" si="302"/>
        <v>5.860367989704204E-3</v>
      </c>
      <c r="AJ103" s="5">
        <f t="shared" si="303"/>
        <v>4.1711667615191217E-3</v>
      </c>
      <c r="AK103" s="5">
        <f t="shared" si="304"/>
        <v>1.9792422800034327E-3</v>
      </c>
      <c r="AL103" s="5">
        <f t="shared" si="305"/>
        <v>4.1599349433137698E-5</v>
      </c>
      <c r="AM103" s="5">
        <f t="shared" si="306"/>
        <v>4.158689557051602E-3</v>
      </c>
      <c r="AN103" s="5">
        <f t="shared" si="307"/>
        <v>4.3133903107610057E-3</v>
      </c>
      <c r="AO103" s="5">
        <f t="shared" si="308"/>
        <v>2.2369229197956295E-3</v>
      </c>
      <c r="AP103" s="5">
        <f t="shared" si="309"/>
        <v>7.7337836962006624E-4</v>
      </c>
      <c r="AQ103" s="5">
        <f t="shared" si="310"/>
        <v>2.0053689511488723E-4</v>
      </c>
      <c r="AR103" s="5">
        <f t="shared" si="311"/>
        <v>8.5399332959357568E-4</v>
      </c>
      <c r="AS103" s="5">
        <f t="shared" si="312"/>
        <v>1.2156740318075359E-3</v>
      </c>
      <c r="AT103" s="5">
        <f t="shared" si="313"/>
        <v>8.6526633194811977E-4</v>
      </c>
      <c r="AU103" s="5">
        <f t="shared" si="314"/>
        <v>4.1057378080743332E-4</v>
      </c>
      <c r="AV103" s="5">
        <f t="shared" si="315"/>
        <v>1.4611469029452898E-4</v>
      </c>
      <c r="AW103" s="5">
        <f t="shared" si="316"/>
        <v>1.7061175717727079E-6</v>
      </c>
      <c r="AX103" s="5">
        <f t="shared" si="317"/>
        <v>9.8666088786720629E-4</v>
      </c>
      <c r="AY103" s="5">
        <f t="shared" si="318"/>
        <v>1.0233640802826704E-3</v>
      </c>
      <c r="AZ103" s="5">
        <f t="shared" si="319"/>
        <v>5.3071630470556751E-4</v>
      </c>
      <c r="BA103" s="5">
        <f t="shared" si="320"/>
        <v>1.8348621082637807E-4</v>
      </c>
      <c r="BB103" s="5">
        <f t="shared" si="321"/>
        <v>4.7577946915678459E-5</v>
      </c>
      <c r="BC103" s="5">
        <f t="shared" si="322"/>
        <v>9.8695635928874707E-6</v>
      </c>
      <c r="BD103" s="5">
        <f t="shared" si="323"/>
        <v>1.4762689475411879E-4</v>
      </c>
      <c r="BE103" s="5">
        <f t="shared" si="324"/>
        <v>2.1014939593776006E-4</v>
      </c>
      <c r="BF103" s="5">
        <f t="shared" si="325"/>
        <v>1.4957561996599981E-4</v>
      </c>
      <c r="BG103" s="5">
        <f t="shared" si="326"/>
        <v>7.0974479808765434E-5</v>
      </c>
      <c r="BH103" s="5">
        <f t="shared" si="327"/>
        <v>2.5258344835558258E-5</v>
      </c>
      <c r="BI103" s="5">
        <f t="shared" si="328"/>
        <v>7.1911367077401924E-6</v>
      </c>
      <c r="BJ103" s="8">
        <f t="shared" si="329"/>
        <v>0.45824068458229744</v>
      </c>
      <c r="BK103" s="8">
        <f t="shared" si="330"/>
        <v>0.26735600498588086</v>
      </c>
      <c r="BL103" s="8">
        <f t="shared" si="331"/>
        <v>0.25875890113082878</v>
      </c>
      <c r="BM103" s="8">
        <f t="shared" si="332"/>
        <v>0.44528180373065995</v>
      </c>
      <c r="BN103" s="8">
        <f t="shared" si="333"/>
        <v>0.55392881885553502</v>
      </c>
    </row>
    <row r="104" spans="1:66" s="10" customFormat="1" x14ac:dyDescent="0.25">
      <c r="A104" t="s">
        <v>361</v>
      </c>
      <c r="B104" t="s">
        <v>301</v>
      </c>
      <c r="C104" t="s">
        <v>290</v>
      </c>
      <c r="D104" t="s">
        <v>70</v>
      </c>
      <c r="E104">
        <f>VLOOKUP(A104,home!$A$2:$E$405,3,FALSE)</f>
        <v>1.4911000000000001</v>
      </c>
      <c r="F104">
        <f>VLOOKUP(B104,home!$B$2:$E$405,3,FALSE)</f>
        <v>0.76649999999999996</v>
      </c>
      <c r="G104">
        <f>VLOOKUP(C104,away!$B$2:$E$405,4,FALSE)</f>
        <v>0.55889999999999995</v>
      </c>
      <c r="H104">
        <f>VLOOKUP(A104,away!$A$2:$E$405,3,FALSE)</f>
        <v>1.0625</v>
      </c>
      <c r="I104">
        <f>VLOOKUP(C104,away!$B$2:$E$405,3,FALSE)</f>
        <v>0.62749999999999995</v>
      </c>
      <c r="J104">
        <f>VLOOKUP(B104,home!$B$2:$E$405,4,FALSE)</f>
        <v>1.4790000000000001</v>
      </c>
      <c r="K104" s="3">
        <f t="shared" si="278"/>
        <v>0.63878254303499993</v>
      </c>
      <c r="L104" s="3">
        <f t="shared" si="279"/>
        <v>0.9860770312499999</v>
      </c>
      <c r="M104" s="5">
        <f t="shared" si="280"/>
        <v>0.19693932860855559</v>
      </c>
      <c r="N104" s="5">
        <f t="shared" si="281"/>
        <v>0.12580140515217864</v>
      </c>
      <c r="O104" s="5">
        <f t="shared" si="282"/>
        <v>0.19419734849069267</v>
      </c>
      <c r="P104" s="5">
        <f t="shared" si="283"/>
        <v>0.12404987611953876</v>
      </c>
      <c r="Q104" s="5">
        <f t="shared" si="284"/>
        <v>4.0179870750242506E-2</v>
      </c>
      <c r="R104" s="5">
        <f t="shared" si="285"/>
        <v>9.5746772438161917E-2</v>
      </c>
      <c r="S104" s="5">
        <f t="shared" si="286"/>
        <v>1.9534406705350671E-2</v>
      </c>
      <c r="T104" s="5">
        <f t="shared" si="287"/>
        <v>3.9620447665407836E-2</v>
      </c>
      <c r="U104" s="5">
        <f t="shared" si="288"/>
        <v>6.1161366785442504E-2</v>
      </c>
      <c r="V104" s="5">
        <f t="shared" si="289"/>
        <v>1.3671670971452487E-3</v>
      </c>
      <c r="W104" s="5">
        <f t="shared" si="290"/>
        <v>8.5554000055525058E-3</v>
      </c>
      <c r="X104" s="5">
        <f t="shared" si="291"/>
        <v>8.4362834386314482E-3</v>
      </c>
      <c r="Y104" s="5">
        <f t="shared" si="292"/>
        <v>4.1594126639746187E-3</v>
      </c>
      <c r="Z104" s="5">
        <f t="shared" si="293"/>
        <v>3.1471231039197349E-2</v>
      </c>
      <c r="AA104" s="5">
        <f t="shared" si="294"/>
        <v>2.01032729956605E-2</v>
      </c>
      <c r="AB104" s="5">
        <f t="shared" si="295"/>
        <v>6.4208099237474279E-3</v>
      </c>
      <c r="AC104" s="5">
        <f t="shared" si="296"/>
        <v>5.3822702096198312E-5</v>
      </c>
      <c r="AD104" s="5">
        <f t="shared" si="297"/>
        <v>1.3662600430571204E-3</v>
      </c>
      <c r="AE104" s="5">
        <f t="shared" si="298"/>
        <v>1.3472376471732623E-3</v>
      </c>
      <c r="AF104" s="5">
        <f t="shared" si="299"/>
        <v>6.6424004975642258E-4</v>
      </c>
      <c r="AG104" s="5">
        <f t="shared" si="300"/>
        <v>2.1833061876705518E-4</v>
      </c>
      <c r="AH104" s="5">
        <f t="shared" si="301"/>
        <v>7.7582645182286414E-3</v>
      </c>
      <c r="AI104" s="5">
        <f t="shared" si="302"/>
        <v>4.9558439384922992E-3</v>
      </c>
      <c r="AJ104" s="5">
        <f t="shared" si="303"/>
        <v>1.5828532969573504E-3</v>
      </c>
      <c r="AK104" s="5">
        <f t="shared" si="304"/>
        <v>3.3703301809391676E-4</v>
      </c>
      <c r="AL104" s="5">
        <f t="shared" si="305"/>
        <v>1.3560926757749066E-6</v>
      </c>
      <c r="AM104" s="5">
        <f t="shared" si="306"/>
        <v>1.7454861295022723E-4</v>
      </c>
      <c r="AN104" s="5">
        <f t="shared" si="307"/>
        <v>1.7211837806676536E-4</v>
      </c>
      <c r="AO104" s="5">
        <f t="shared" si="308"/>
        <v>8.4860989633820527E-5</v>
      </c>
      <c r="AP104" s="5">
        <f t="shared" si="309"/>
        <v>2.7893157575684924E-5</v>
      </c>
      <c r="AQ104" s="5">
        <f t="shared" si="310"/>
        <v>6.8762005036049579E-6</v>
      </c>
      <c r="AR104" s="5">
        <f t="shared" si="311"/>
        <v>1.5300492887574224E-3</v>
      </c>
      <c r="AS104" s="5">
        <f t="shared" si="312"/>
        <v>9.7736877564135903E-4</v>
      </c>
      <c r="AT104" s="5">
        <f t="shared" si="313"/>
        <v>3.1216305599359584E-4</v>
      </c>
      <c r="AU104" s="5">
        <f t="shared" si="314"/>
        <v>6.646810358305541E-5</v>
      </c>
      <c r="AV104" s="5">
        <f t="shared" si="315"/>
        <v>1.0614666059374479E-5</v>
      </c>
      <c r="AW104" s="5">
        <f t="shared" si="316"/>
        <v>2.3727432767273129E-8</v>
      </c>
      <c r="AX104" s="5">
        <f t="shared" si="317"/>
        <v>1.8583101143929666E-5</v>
      </c>
      <c r="AY104" s="5">
        <f t="shared" si="318"/>
        <v>1.8324369207424642E-5</v>
      </c>
      <c r="AZ104" s="5">
        <f t="shared" si="319"/>
        <v>9.0346197937931015E-6</v>
      </c>
      <c r="BA104" s="5">
        <f t="shared" si="320"/>
        <v>2.9696103549119966E-6</v>
      </c>
      <c r="BB104" s="5">
        <f t="shared" si="321"/>
        <v>7.3206614068521995E-7</v>
      </c>
      <c r="BC104" s="5">
        <f t="shared" si="322"/>
        <v>1.4437472133710534E-7</v>
      </c>
      <c r="BD104" s="5">
        <f t="shared" si="323"/>
        <v>2.5145774338734871E-4</v>
      </c>
      <c r="BE104" s="5">
        <f t="shared" si="324"/>
        <v>1.6062681678681302E-4</v>
      </c>
      <c r="BF104" s="5">
        <f t="shared" si="325"/>
        <v>5.1302803253348721E-5</v>
      </c>
      <c r="BG104" s="5">
        <f t="shared" si="326"/>
        <v>1.0923778375666121E-5</v>
      </c>
      <c r="BH104" s="5">
        <f t="shared" si="327"/>
        <v>1.7444797325896861E-6</v>
      </c>
      <c r="BI104" s="5">
        <f t="shared" si="328"/>
        <v>2.2286863997133135E-7</v>
      </c>
      <c r="BJ104" s="8">
        <f t="shared" si="329"/>
        <v>0.23086497351483362</v>
      </c>
      <c r="BK104" s="8">
        <f t="shared" si="330"/>
        <v>0.34196428169456961</v>
      </c>
      <c r="BL104" s="8">
        <f t="shared" si="331"/>
        <v>0.39563650778568782</v>
      </c>
      <c r="BM104" s="8">
        <f t="shared" si="332"/>
        <v>0.22300409183314365</v>
      </c>
      <c r="BN104" s="8">
        <f t="shared" si="333"/>
        <v>0.77691460155937009</v>
      </c>
    </row>
    <row r="105" spans="1:66" x14ac:dyDescent="0.25">
      <c r="A105" t="s">
        <v>302</v>
      </c>
      <c r="B105" t="s">
        <v>313</v>
      </c>
      <c r="C105" t="s">
        <v>322</v>
      </c>
      <c r="D105" t="s">
        <v>70</v>
      </c>
      <c r="E105">
        <f>VLOOKUP(A105,home!$A$2:$E$405,3,FALSE)</f>
        <v>1.5840000000000001</v>
      </c>
      <c r="F105">
        <f>VLOOKUP(B105,home!$B$2:$E$405,3,FALSE)</f>
        <v>0.63129999999999997</v>
      </c>
      <c r="G105">
        <f>VLOOKUP(C105,away!$B$2:$E$405,4,FALSE)</f>
        <v>0.75760000000000005</v>
      </c>
      <c r="H105">
        <f>VLOOKUP(A105,away!$A$2:$E$405,3,FALSE)</f>
        <v>1.0840000000000001</v>
      </c>
      <c r="I105">
        <f>VLOOKUP(C105,away!$B$2:$E$405,3,FALSE)</f>
        <v>1.107</v>
      </c>
      <c r="J105">
        <f>VLOOKUP(B105,home!$B$2:$E$405,4,FALSE)</f>
        <v>1.9475</v>
      </c>
      <c r="K105" s="3">
        <f t="shared" si="278"/>
        <v>0.75758424192000007</v>
      </c>
      <c r="L105" s="3">
        <f t="shared" si="279"/>
        <v>2.3369766300000001</v>
      </c>
      <c r="M105" s="5">
        <f t="shared" si="280"/>
        <v>4.529489835545647E-2</v>
      </c>
      <c r="N105" s="5">
        <f t="shared" si="281"/>
        <v>3.4314701233461947E-2</v>
      </c>
      <c r="O105" s="5">
        <f t="shared" si="282"/>
        <v>0.1058531189149272</v>
      </c>
      <c r="P105" s="5">
        <f t="shared" si="283"/>
        <v>8.0192654848032757E-2</v>
      </c>
      <c r="Q105" s="5">
        <f t="shared" si="284"/>
        <v>1.2998138460331777E-2</v>
      </c>
      <c r="R105" s="5">
        <f t="shared" si="285"/>
        <v>0.12368813255839795</v>
      </c>
      <c r="S105" s="5">
        <f t="shared" si="286"/>
        <v>3.5494405137576679E-2</v>
      </c>
      <c r="T105" s="5">
        <f t="shared" si="287"/>
        <v>3.0376345815299549E-2</v>
      </c>
      <c r="U105" s="5">
        <f t="shared" si="288"/>
        <v>9.3704180138754395E-2</v>
      </c>
      <c r="V105" s="5">
        <f t="shared" si="289"/>
        <v>6.9823673638488883E-3</v>
      </c>
      <c r="W105" s="5">
        <f t="shared" si="290"/>
        <v>3.2823949572805496E-3</v>
      </c>
      <c r="X105" s="5">
        <f t="shared" si="291"/>
        <v>7.670880305594493E-3</v>
      </c>
      <c r="Y105" s="5">
        <f t="shared" si="292"/>
        <v>8.9633340028507959E-3</v>
      </c>
      <c r="Z105" s="5">
        <f t="shared" si="293"/>
        <v>9.6352091732439374E-2</v>
      </c>
      <c r="AA105" s="5">
        <f t="shared" si="294"/>
        <v>7.2994826372526397E-2</v>
      </c>
      <c r="AB105" s="5">
        <f t="shared" si="295"/>
        <v>2.7649865100756212E-2</v>
      </c>
      <c r="AC105" s="5">
        <f t="shared" si="296"/>
        <v>7.7262367888150012E-4</v>
      </c>
      <c r="AD105" s="5">
        <f t="shared" si="297"/>
        <v>6.2167267384835394E-4</v>
      </c>
      <c r="AE105" s="5">
        <f t="shared" si="298"/>
        <v>1.4528345102932153E-3</v>
      </c>
      <c r="AF105" s="5">
        <f t="shared" si="299"/>
        <v>1.6976201489063698E-3</v>
      </c>
      <c r="AG105" s="5">
        <f t="shared" si="300"/>
        <v>1.3224328715371022E-3</v>
      </c>
      <c r="AH105" s="5">
        <f t="shared" si="301"/>
        <v>5.6293146657581769E-2</v>
      </c>
      <c r="AI105" s="5">
        <f t="shared" si="302"/>
        <v>4.2646800835875472E-2</v>
      </c>
      <c r="AJ105" s="5">
        <f t="shared" si="303"/>
        <v>1.6154272140779968E-2</v>
      </c>
      <c r="AK105" s="5">
        <f t="shared" si="304"/>
        <v>4.07940733784739E-3</v>
      </c>
      <c r="AL105" s="5">
        <f t="shared" si="305"/>
        <v>5.4715869784480985E-5</v>
      </c>
      <c r="AM105" s="5">
        <f t="shared" si="306"/>
        <v>9.4193884267956964E-5</v>
      </c>
      <c r="AN105" s="5">
        <f t="shared" si="307"/>
        <v>2.2012890622314011E-4</v>
      </c>
      <c r="AO105" s="5">
        <f t="shared" si="308"/>
        <v>2.5721805471547003E-4</v>
      </c>
      <c r="AP105" s="5">
        <f t="shared" si="309"/>
        <v>2.0037086089470495E-4</v>
      </c>
      <c r="AQ105" s="5">
        <f t="shared" si="310"/>
        <v>1.1706550481097661E-4</v>
      </c>
      <c r="AR105" s="5">
        <f t="shared" si="311"/>
        <v>2.6311153633586243E-2</v>
      </c>
      <c r="AS105" s="5">
        <f t="shared" si="312"/>
        <v>1.9932915379541092E-2</v>
      </c>
      <c r="AT105" s="5">
        <f t="shared" si="313"/>
        <v>7.5504312935325722E-3</v>
      </c>
      <c r="AU105" s="5">
        <f t="shared" si="314"/>
        <v>1.9066959225599734E-3</v>
      </c>
      <c r="AV105" s="5">
        <f t="shared" si="315"/>
        <v>3.611206962661381E-4</v>
      </c>
      <c r="AW105" s="5">
        <f t="shared" si="316"/>
        <v>2.6908910149849656E-6</v>
      </c>
      <c r="AX105" s="5">
        <f t="shared" si="317"/>
        <v>1.1893300401106726E-5</v>
      </c>
      <c r="AY105" s="5">
        <f t="shared" si="318"/>
        <v>2.7794365090956045E-5</v>
      </c>
      <c r="AZ105" s="5">
        <f t="shared" si="319"/>
        <v>3.2477390831626056E-5</v>
      </c>
      <c r="BA105" s="5">
        <f t="shared" si="320"/>
        <v>2.5299634458962123E-5</v>
      </c>
      <c r="BB105" s="5">
        <f t="shared" si="321"/>
        <v>1.4781163619534296E-5</v>
      </c>
      <c r="BC105" s="5">
        <f t="shared" si="322"/>
        <v>6.9086467886115732E-6</v>
      </c>
      <c r="BD105" s="5">
        <f t="shared" si="323"/>
        <v>1.0248091858338438E-2</v>
      </c>
      <c r="BE105" s="5">
        <f t="shared" si="324"/>
        <v>7.7637929016258498E-3</v>
      </c>
      <c r="BF105" s="5">
        <f t="shared" si="325"/>
        <v>2.9408635799010479E-3</v>
      </c>
      <c r="BG105" s="5">
        <f t="shared" si="326"/>
        <v>7.4265063525649115E-4</v>
      </c>
      <c r="BH105" s="5">
        <f t="shared" si="327"/>
        <v>1.406551046305488E-4</v>
      </c>
      <c r="BI105" s="5">
        <f t="shared" si="328"/>
        <v>2.1311618162742531E-5</v>
      </c>
      <c r="BJ105" s="8">
        <f t="shared" si="329"/>
        <v>0.1037084866915072</v>
      </c>
      <c r="BK105" s="8">
        <f t="shared" si="330"/>
        <v>0.16881945961867173</v>
      </c>
      <c r="BL105" s="8">
        <f t="shared" si="331"/>
        <v>0.62098343268084821</v>
      </c>
      <c r="BM105" s="8">
        <f t="shared" si="332"/>
        <v>0.5874967228787823</v>
      </c>
      <c r="BN105" s="8">
        <f t="shared" si="333"/>
        <v>0.4023416443706081</v>
      </c>
    </row>
    <row r="106" spans="1:66" x14ac:dyDescent="0.25">
      <c r="A106" t="s">
        <v>302</v>
      </c>
      <c r="B106" t="s">
        <v>309</v>
      </c>
      <c r="C106" t="s">
        <v>320</v>
      </c>
      <c r="D106" t="s">
        <v>70</v>
      </c>
      <c r="E106">
        <f>VLOOKUP(A106,home!$A$2:$E$405,3,FALSE)</f>
        <v>1.5840000000000001</v>
      </c>
      <c r="F106">
        <f>VLOOKUP(B106,home!$B$2:$E$405,3,FALSE)</f>
        <v>1.1048</v>
      </c>
      <c r="G106">
        <f>VLOOKUP(C106,away!$B$2:$E$405,4,FALSE)</f>
        <v>1.0522</v>
      </c>
      <c r="H106">
        <f>VLOOKUP(A106,away!$A$2:$E$405,3,FALSE)</f>
        <v>1.0840000000000001</v>
      </c>
      <c r="I106">
        <f>VLOOKUP(C106,away!$B$2:$E$405,3,FALSE)</f>
        <v>0.92249999999999999</v>
      </c>
      <c r="J106">
        <f>VLOOKUP(B106,home!$B$2:$E$405,4,FALSE)</f>
        <v>0.5766</v>
      </c>
      <c r="K106" s="3">
        <f t="shared" si="278"/>
        <v>1.8413533670400002</v>
      </c>
      <c r="L106" s="3">
        <f t="shared" si="279"/>
        <v>0.57659423399999998</v>
      </c>
      <c r="M106" s="5">
        <f t="shared" si="280"/>
        <v>8.9104307506883834E-2</v>
      </c>
      <c r="N106" s="5">
        <f t="shared" si="281"/>
        <v>0.1640725166455681</v>
      </c>
      <c r="O106" s="5">
        <f t="shared" si="282"/>
        <v>5.1377029933032121E-2</v>
      </c>
      <c r="P106" s="5">
        <f t="shared" si="283"/>
        <v>9.4603267055703572E-2</v>
      </c>
      <c r="Q106" s="5">
        <f t="shared" si="284"/>
        <v>0.1510577404820217</v>
      </c>
      <c r="R106" s="5">
        <f t="shared" si="285"/>
        <v>1.4811849609715861E-2</v>
      </c>
      <c r="S106" s="5">
        <f t="shared" si="286"/>
        <v>2.5110396983112598E-2</v>
      </c>
      <c r="T106" s="5">
        <f t="shared" si="287"/>
        <v>8.7099022163002082E-2</v>
      </c>
      <c r="U106" s="5">
        <f t="shared" si="288"/>
        <v>2.7273849150940416E-2</v>
      </c>
      <c r="V106" s="5">
        <f t="shared" si="289"/>
        <v>2.9622281497753032E-3</v>
      </c>
      <c r="W106" s="5">
        <f t="shared" si="290"/>
        <v>9.2716893018008409E-2</v>
      </c>
      <c r="X106" s="5">
        <f t="shared" si="291"/>
        <v>5.3460025908578498E-2</v>
      </c>
      <c r="Y106" s="5">
        <f t="shared" si="292"/>
        <v>1.5412371344188483E-2</v>
      </c>
      <c r="Z106" s="5">
        <f t="shared" si="293"/>
        <v>2.8468090266124389E-3</v>
      </c>
      <c r="AA106" s="5">
        <f t="shared" si="294"/>
        <v>5.24198138647268E-3</v>
      </c>
      <c r="AB106" s="5">
        <f t="shared" si="295"/>
        <v>4.8261700379712402E-3</v>
      </c>
      <c r="AC106" s="5">
        <f t="shared" si="296"/>
        <v>1.965648944016158E-4</v>
      </c>
      <c r="AD106" s="5">
        <f t="shared" si="297"/>
        <v>4.2681140785049296E-2</v>
      </c>
      <c r="AE106" s="5">
        <f t="shared" si="298"/>
        <v>2.4609699677201655E-2</v>
      </c>
      <c r="AF106" s="5">
        <f t="shared" si="299"/>
        <v>7.0949054671730662E-3</v>
      </c>
      <c r="AG106" s="5">
        <f t="shared" si="300"/>
        <v>1.3636271943823555E-3</v>
      </c>
      <c r="AH106" s="5">
        <f t="shared" si="301"/>
        <v>4.1036341751097112E-4</v>
      </c>
      <c r="AI106" s="5">
        <f t="shared" si="302"/>
        <v>7.5562406054386808E-4</v>
      </c>
      <c r="AJ106" s="5">
        <f t="shared" si="303"/>
        <v>6.9568545404944445E-4</v>
      </c>
      <c r="AK106" s="5">
        <f t="shared" si="304"/>
        <v>4.2700091773823195E-4</v>
      </c>
      <c r="AL106" s="5">
        <f t="shared" si="305"/>
        <v>8.3478259218458635E-6</v>
      </c>
      <c r="AM106" s="5">
        <f t="shared" si="306"/>
        <v>1.5718212458731763E-2</v>
      </c>
      <c r="AN106" s="5">
        <f t="shared" si="307"/>
        <v>9.0630306724916957E-3</v>
      </c>
      <c r="AO106" s="5">
        <f t="shared" si="308"/>
        <v>2.612845614161927E-3</v>
      </c>
      <c r="AP106" s="5">
        <f t="shared" si="309"/>
        <v>5.0218390515265195E-4</v>
      </c>
      <c r="AQ106" s="5">
        <f t="shared" si="310"/>
        <v>7.2389086029655487E-5</v>
      </c>
      <c r="AR106" s="5">
        <f t="shared" si="311"/>
        <v>4.7322636076272124E-5</v>
      </c>
      <c r="AS106" s="5">
        <f t="shared" si="312"/>
        <v>8.7137695276252264E-5</v>
      </c>
      <c r="AT106" s="5">
        <f t="shared" si="313"/>
        <v>8.0225644296516338E-5</v>
      </c>
      <c r="AU106" s="5">
        <f t="shared" si="314"/>
        <v>4.9241253416114582E-5</v>
      </c>
      <c r="AV106" s="5">
        <f t="shared" si="315"/>
        <v>2.2667636943758114E-5</v>
      </c>
      <c r="AW106" s="5">
        <f t="shared" si="316"/>
        <v>2.4619448421849074E-7</v>
      </c>
      <c r="AX106" s="5">
        <f t="shared" si="317"/>
        <v>4.8237972391226404E-3</v>
      </c>
      <c r="AY106" s="5">
        <f t="shared" si="318"/>
        <v>2.7813736740632334E-3</v>
      </c>
      <c r="AZ106" s="5">
        <f t="shared" si="319"/>
        <v>8.0186201153212777E-4</v>
      </c>
      <c r="BA106" s="5">
        <f t="shared" si="320"/>
        <v>1.5411633743768881E-4</v>
      </c>
      <c r="BB106" s="5">
        <f t="shared" si="321"/>
        <v>2.2215647882942418E-5</v>
      </c>
      <c r="BC106" s="5">
        <f t="shared" si="322"/>
        <v>2.5618828947757818E-6</v>
      </c>
      <c r="BD106" s="5">
        <f t="shared" si="323"/>
        <v>4.5476598498764818E-6</v>
      </c>
      <c r="BE106" s="5">
        <f t="shared" si="324"/>
        <v>8.3738487767226827E-6</v>
      </c>
      <c r="BF106" s="5">
        <f t="shared" si="325"/>
        <v>7.7096073200510508E-6</v>
      </c>
      <c r="BG106" s="5">
        <f t="shared" si="326"/>
        <v>4.7320371324440784E-6</v>
      </c>
      <c r="BH106" s="5">
        <f t="shared" si="327"/>
        <v>2.1783381266960519E-6</v>
      </c>
      <c r="BI106" s="5">
        <f t="shared" si="328"/>
        <v>8.0221804882867653E-7</v>
      </c>
      <c r="BJ106" s="8">
        <f t="shared" si="329"/>
        <v>0.67612253121467469</v>
      </c>
      <c r="BK106" s="8">
        <f t="shared" si="330"/>
        <v>0.21476648608986201</v>
      </c>
      <c r="BL106" s="8">
        <f t="shared" si="331"/>
        <v>0.10613449254323835</v>
      </c>
      <c r="BM106" s="8">
        <f t="shared" si="332"/>
        <v>0.43206248016188348</v>
      </c>
      <c r="BN106" s="8">
        <f t="shared" si="333"/>
        <v>0.56502671123292514</v>
      </c>
    </row>
    <row r="107" spans="1:66" x14ac:dyDescent="0.25">
      <c r="A107" t="s">
        <v>302</v>
      </c>
      <c r="B107" t="s">
        <v>326</v>
      </c>
      <c r="C107" t="s">
        <v>327</v>
      </c>
      <c r="D107" t="s">
        <v>70</v>
      </c>
      <c r="E107">
        <f>VLOOKUP(A107,home!$A$2:$E$405,3,FALSE)</f>
        <v>1.5840000000000001</v>
      </c>
      <c r="F107">
        <f>VLOOKUP(B107,home!$B$2:$E$405,3,FALSE)</f>
        <v>1.0330999999999999</v>
      </c>
      <c r="G107">
        <f>VLOOKUP(C107,away!$B$2:$E$405,4,FALSE)</f>
        <v>0.70150000000000001</v>
      </c>
      <c r="H107">
        <f>VLOOKUP(A107,away!$A$2:$E$405,3,FALSE)</f>
        <v>1.0840000000000001</v>
      </c>
      <c r="I107">
        <f>VLOOKUP(C107,away!$B$2:$E$405,3,FALSE)</f>
        <v>1.64</v>
      </c>
      <c r="J107">
        <f>VLOOKUP(B107,home!$B$2:$E$405,4,FALSE)</f>
        <v>0.75480000000000003</v>
      </c>
      <c r="K107" s="3">
        <f t="shared" si="278"/>
        <v>1.1479559255999998</v>
      </c>
      <c r="L107" s="3">
        <f t="shared" si="279"/>
        <v>1.3418532480000001</v>
      </c>
      <c r="M107" s="5">
        <f t="shared" si="280"/>
        <v>8.2925789495285784E-2</v>
      </c>
      <c r="N107" s="5">
        <f t="shared" si="281"/>
        <v>9.5195151436171535E-2</v>
      </c>
      <c r="O107" s="5">
        <f t="shared" si="282"/>
        <v>0.1112742399772135</v>
      </c>
      <c r="P107" s="5">
        <f t="shared" si="283"/>
        <v>0.12773792314847862</v>
      </c>
      <c r="Q107" s="5">
        <f t="shared" si="284"/>
        <v>5.4639919089771227E-2</v>
      </c>
      <c r="R107" s="5">
        <f t="shared" si="285"/>
        <v>7.4656850166077718E-2</v>
      </c>
      <c r="S107" s="5">
        <f t="shared" si="286"/>
        <v>4.9191503359802921E-2</v>
      </c>
      <c r="T107" s="5">
        <f t="shared" si="287"/>
        <v>7.3318752901066722E-2</v>
      </c>
      <c r="U107" s="5">
        <f t="shared" si="288"/>
        <v>8.5702773534780244E-2</v>
      </c>
      <c r="V107" s="5">
        <f t="shared" si="289"/>
        <v>8.4193356145119691E-3</v>
      </c>
      <c r="W107" s="5">
        <f t="shared" si="290"/>
        <v>2.090807296446915E-2</v>
      </c>
      <c r="X107" s="5">
        <f t="shared" si="291"/>
        <v>2.8055565616793916E-2</v>
      </c>
      <c r="Y107" s="5">
        <f t="shared" si="292"/>
        <v>1.8823225923686026E-2</v>
      </c>
      <c r="Z107" s="5">
        <f t="shared" si="293"/>
        <v>3.3392845626933593E-2</v>
      </c>
      <c r="AA107" s="5">
        <f t="shared" si="294"/>
        <v>3.8333515010084453E-2</v>
      </c>
      <c r="AB107" s="5">
        <f t="shared" si="295"/>
        <v>2.2002592852451496E-2</v>
      </c>
      <c r="AC107" s="5">
        <f t="shared" si="296"/>
        <v>8.1056542560028729E-4</v>
      </c>
      <c r="AD107" s="5">
        <f t="shared" si="297"/>
        <v>6.0003865631098772E-3</v>
      </c>
      <c r="AE107" s="5">
        <f t="shared" si="298"/>
        <v>8.0516381989645461E-3</v>
      </c>
      <c r="AF107" s="5">
        <f t="shared" si="299"/>
        <v>5.4020584345007248E-3</v>
      </c>
      <c r="AG107" s="5">
        <f t="shared" si="300"/>
        <v>2.4162565520735317E-3</v>
      </c>
      <c r="AH107" s="5">
        <f t="shared" si="301"/>
        <v>1.1202074591115855E-2</v>
      </c>
      <c r="AI107" s="5">
        <f t="shared" si="302"/>
        <v>1.2859487905884641E-2</v>
      </c>
      <c r="AJ107" s="5">
        <f t="shared" si="303"/>
        <v>7.3810626708709047E-3</v>
      </c>
      <c r="AK107" s="5">
        <f t="shared" si="304"/>
        <v>2.8243782100837397E-3</v>
      </c>
      <c r="AL107" s="5">
        <f t="shared" si="305"/>
        <v>4.9943422750544619E-5</v>
      </c>
      <c r="AM107" s="5">
        <f t="shared" si="306"/>
        <v>1.3776358622025178E-3</v>
      </c>
      <c r="AN107" s="5">
        <f t="shared" si="307"/>
        <v>1.848585156257729E-3</v>
      </c>
      <c r="AO107" s="5">
        <f t="shared" si="308"/>
        <v>1.2402649980645111E-3</v>
      </c>
      <c r="AP107" s="5">
        <f t="shared" si="309"/>
        <v>5.5475120534452613E-4</v>
      </c>
      <c r="AQ107" s="5">
        <f t="shared" si="310"/>
        <v>1.8609867668086682E-4</v>
      </c>
      <c r="AR107" s="5">
        <f t="shared" si="311"/>
        <v>3.006308034885418E-3</v>
      </c>
      <c r="AS107" s="5">
        <f t="shared" si="312"/>
        <v>3.4511091228256064E-3</v>
      </c>
      <c r="AT107" s="5">
        <f t="shared" si="313"/>
        <v>1.9808605837199362E-3</v>
      </c>
      <c r="AU107" s="5">
        <f t="shared" si="314"/>
        <v>7.5798021495625874E-4</v>
      </c>
      <c r="AV107" s="5">
        <f t="shared" si="315"/>
        <v>2.1753196981164966E-4</v>
      </c>
      <c r="AW107" s="5">
        <f t="shared" si="316"/>
        <v>2.1370074563420103E-6</v>
      </c>
      <c r="AX107" s="5">
        <f t="shared" si="317"/>
        <v>2.6357754188907444E-4</v>
      </c>
      <c r="AY107" s="5">
        <f t="shared" si="318"/>
        <v>3.5368238068371059E-4</v>
      </c>
      <c r="AZ107" s="5">
        <f t="shared" si="319"/>
        <v>2.3729492564040486E-4</v>
      </c>
      <c r="BA107" s="5">
        <f t="shared" si="320"/>
        <v>1.0613832223483195E-4</v>
      </c>
      <c r="BB107" s="5">
        <f t="shared" si="321"/>
        <v>3.5605513107019962E-5</v>
      </c>
      <c r="BC107" s="5">
        <f t="shared" si="322"/>
        <v>9.5554746818722654E-6</v>
      </c>
      <c r="BD107" s="5">
        <f t="shared" si="323"/>
        <v>6.7233736684991564E-4</v>
      </c>
      <c r="BE107" s="5">
        <f t="shared" si="324"/>
        <v>7.7181366427766151E-4</v>
      </c>
      <c r="BF107" s="5">
        <f t="shared" si="325"/>
        <v>4.4300403468329529E-4</v>
      </c>
      <c r="BG107" s="5">
        <f t="shared" si="326"/>
        <v>1.6951636889313228E-4</v>
      </c>
      <c r="BH107" s="5">
        <f t="shared" si="327"/>
        <v>4.8649330039266656E-5</v>
      </c>
      <c r="BI107" s="5">
        <f t="shared" si="328"/>
        <v>1.1169457339009227E-5</v>
      </c>
      <c r="BJ107" s="8">
        <f t="shared" si="329"/>
        <v>0.31902421773739426</v>
      </c>
      <c r="BK107" s="8">
        <f t="shared" si="330"/>
        <v>0.26948874284711383</v>
      </c>
      <c r="BL107" s="8">
        <f t="shared" si="331"/>
        <v>0.37776725506684372</v>
      </c>
      <c r="BM107" s="8">
        <f t="shared" si="332"/>
        <v>0.45289164259205961</v>
      </c>
      <c r="BN107" s="8">
        <f t="shared" si="333"/>
        <v>0.54642987331299842</v>
      </c>
    </row>
    <row r="108" spans="1:66" x14ac:dyDescent="0.25">
      <c r="A108" t="s">
        <v>350</v>
      </c>
      <c r="B108" t="s">
        <v>72</v>
      </c>
      <c r="C108" t="s">
        <v>86</v>
      </c>
      <c r="D108" t="s">
        <v>364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351</v>
      </c>
      <c r="B109" t="s">
        <v>119</v>
      </c>
      <c r="C109" t="s">
        <v>118</v>
      </c>
      <c r="D109" t="s">
        <v>364</v>
      </c>
      <c r="E109">
        <f>VLOOKUP(A109,home!$A$2:$E$405,3,FALSE)</f>
        <v>1.1721999999999999</v>
      </c>
      <c r="F109">
        <f>VLOOKUP(B109,home!$B$2:$E$405,3,FALSE)</f>
        <v>0.97499999999999998</v>
      </c>
      <c r="G109">
        <f>VLOOKUP(C109,away!$B$2:$E$405,4,FALSE)</f>
        <v>0.42649999999999999</v>
      </c>
      <c r="H109">
        <f>VLOOKUP(A109,away!$A$2:$E$405,3,FALSE)</f>
        <v>1.0596000000000001</v>
      </c>
      <c r="I109">
        <f>VLOOKUP(C109,away!$B$2:$E$405,3,FALSE)</f>
        <v>0.70779999999999998</v>
      </c>
      <c r="J109">
        <f>VLOOKUP(B109,home!$B$2:$E$405,4,FALSE)</f>
        <v>1.4830000000000001</v>
      </c>
      <c r="K109" s="3">
        <f t="shared" si="278"/>
        <v>0.48744471750000001</v>
      </c>
      <c r="L109" s="3">
        <f t="shared" si="279"/>
        <v>1.1122275770400001</v>
      </c>
      <c r="M109" s="5">
        <f t="shared" si="280"/>
        <v>0.20196269142806272</v>
      </c>
      <c r="N109" s="5">
        <f t="shared" si="281"/>
        <v>9.8445647068691702E-2</v>
      </c>
      <c r="O109" s="5">
        <f t="shared" si="282"/>
        <v>0.22462847493951141</v>
      </c>
      <c r="P109" s="5">
        <f t="shared" si="283"/>
        <v>0.10949396350934597</v>
      </c>
      <c r="Q109" s="5">
        <f t="shared" si="284"/>
        <v>2.3993405312251567E-2</v>
      </c>
      <c r="R109" s="5">
        <f t="shared" si="285"/>
        <v>0.12491899220808161</v>
      </c>
      <c r="S109" s="5">
        <f t="shared" si="286"/>
        <v>1.4840523217695802E-2</v>
      </c>
      <c r="T109" s="5">
        <f t="shared" si="287"/>
        <v>2.6686127055384229E-2</v>
      </c>
      <c r="U109" s="5">
        <f t="shared" si="288"/>
        <v>6.0891102867253043E-2</v>
      </c>
      <c r="V109" s="5">
        <f t="shared" si="289"/>
        <v>8.9397573392728253E-4</v>
      </c>
      <c r="W109" s="5">
        <f t="shared" si="290"/>
        <v>3.8984862247644879E-3</v>
      </c>
      <c r="X109" s="5">
        <f t="shared" si="291"/>
        <v>4.3360038878936238E-3</v>
      </c>
      <c r="Y109" s="5">
        <f t="shared" si="292"/>
        <v>2.4113115491339733E-3</v>
      </c>
      <c r="Z109" s="5">
        <f t="shared" si="293"/>
        <v>4.6312782676624406E-2</v>
      </c>
      <c r="AA109" s="5">
        <f t="shared" si="294"/>
        <v>2.2574921268446079E-2</v>
      </c>
      <c r="AB109" s="5">
        <f t="shared" si="295"/>
        <v>5.5020130601412202E-3</v>
      </c>
      <c r="AC109" s="5">
        <f t="shared" si="296"/>
        <v>3.0291778674794388E-5</v>
      </c>
      <c r="AD109" s="5">
        <f t="shared" si="297"/>
        <v>4.7507412912699189E-4</v>
      </c>
      <c r="AE109" s="5">
        <f t="shared" si="298"/>
        <v>5.2839054755330229E-4</v>
      </c>
      <c r="AF109" s="5">
        <f t="shared" si="299"/>
        <v>2.9384526921802433E-4</v>
      </c>
      <c r="AG109" s="5">
        <f t="shared" si="300"/>
        <v>1.0894093726900986E-4</v>
      </c>
      <c r="AH109" s="5">
        <f t="shared" si="301"/>
        <v>1.2877588515600519E-2</v>
      </c>
      <c r="AI109" s="5">
        <f t="shared" si="302"/>
        <v>6.2771124960681402E-3</v>
      </c>
      <c r="AJ109" s="5">
        <f t="shared" si="303"/>
        <v>1.5298726636808274E-3</v>
      </c>
      <c r="AK109" s="5">
        <f t="shared" si="304"/>
        <v>2.4857611611962441E-4</v>
      </c>
      <c r="AL109" s="5">
        <f t="shared" si="305"/>
        <v>6.5690685450832829E-7</v>
      </c>
      <c r="AM109" s="5">
        <f t="shared" si="306"/>
        <v>4.6314474932773045E-5</v>
      </c>
      <c r="AN109" s="5">
        <f t="shared" si="307"/>
        <v>5.1512236236357988E-5</v>
      </c>
      <c r="AO109" s="5">
        <f t="shared" si="308"/>
        <v>2.8646664848538277E-5</v>
      </c>
      <c r="AP109" s="5">
        <f t="shared" si="309"/>
        <v>1.0620536878255554E-5</v>
      </c>
      <c r="AQ109" s="5">
        <f t="shared" si="310"/>
        <v>2.9531134997415364E-6</v>
      </c>
      <c r="AR109" s="5">
        <f t="shared" si="311"/>
        <v>2.8645618145648971E-3</v>
      </c>
      <c r="AS109" s="5">
        <f t="shared" si="312"/>
        <v>1.3963155244618736E-3</v>
      </c>
      <c r="AT109" s="5">
        <f t="shared" si="313"/>
        <v>3.4031331318109121E-4</v>
      </c>
      <c r="AU109" s="5">
        <f t="shared" si="314"/>
        <v>5.529464226834867E-5</v>
      </c>
      <c r="AV109" s="5">
        <f t="shared" si="315"/>
        <v>6.7382703199396957E-6</v>
      </c>
      <c r="AW109" s="5">
        <f t="shared" si="316"/>
        <v>9.8928248479928819E-9</v>
      </c>
      <c r="AX109" s="5">
        <f t="shared" si="317"/>
        <v>3.7626243582943938E-6</v>
      </c>
      <c r="AY109" s="5">
        <f t="shared" si="318"/>
        <v>4.1848945733374588E-6</v>
      </c>
      <c r="AZ109" s="5">
        <f t="shared" si="319"/>
        <v>2.327277575735484E-6</v>
      </c>
      <c r="BA109" s="5">
        <f t="shared" si="320"/>
        <v>8.6282076638660063E-7</v>
      </c>
      <c r="BB109" s="5">
        <f t="shared" si="321"/>
        <v>2.3991326260449132E-7</v>
      </c>
      <c r="BC109" s="5">
        <f t="shared" si="322"/>
        <v>5.3367629353270883E-8</v>
      </c>
      <c r="BD109" s="5">
        <f t="shared" si="323"/>
        <v>5.3100744104913721E-4</v>
      </c>
      <c r="BE109" s="5">
        <f t="shared" si="324"/>
        <v>2.5883677209259458E-4</v>
      </c>
      <c r="BF109" s="5">
        <f t="shared" si="325"/>
        <v>6.3084308625643333E-5</v>
      </c>
      <c r="BG109" s="5">
        <f t="shared" si="326"/>
        <v>1.0250037665569841E-5</v>
      </c>
      <c r="BH109" s="5">
        <f t="shared" si="327"/>
        <v>1.2490816785645128E-6</v>
      </c>
      <c r="BI109" s="5">
        <f t="shared" si="328"/>
        <v>1.2177165318846102E-7</v>
      </c>
      <c r="BJ109" s="8">
        <f t="shared" si="329"/>
        <v>0.1613287099058483</v>
      </c>
      <c r="BK109" s="8">
        <f t="shared" si="330"/>
        <v>0.32722628746913446</v>
      </c>
      <c r="BL109" s="8">
        <f t="shared" si="331"/>
        <v>0.46497642711246323</v>
      </c>
      <c r="BM109" s="8">
        <f t="shared" si="332"/>
        <v>0.21639685769637701</v>
      </c>
      <c r="BN109" s="8">
        <f t="shared" si="333"/>
        <v>0.78344317446594491</v>
      </c>
    </row>
    <row r="110" spans="1:66" x14ac:dyDescent="0.25">
      <c r="A110" t="s">
        <v>355</v>
      </c>
      <c r="B110" t="s">
        <v>183</v>
      </c>
      <c r="C110" t="s">
        <v>189</v>
      </c>
      <c r="D110" t="s">
        <v>364</v>
      </c>
      <c r="E110">
        <f>VLOOKUP(A110,home!$A$2:$E$405,3,FALSE)</f>
        <v>1.2982</v>
      </c>
      <c r="F110">
        <f>VLOOKUP(B110,home!$B$2:$E$405,3,FALSE)</f>
        <v>0.70030000000000003</v>
      </c>
      <c r="G110">
        <f>VLOOKUP(C110,away!$B$2:$E$405,4,FALSE)</f>
        <v>1.4005000000000001</v>
      </c>
      <c r="H110">
        <f>VLOOKUP(A110,away!$A$2:$E$405,3,FALSE)</f>
        <v>1.0965</v>
      </c>
      <c r="I110">
        <f>VLOOKUP(C110,away!$B$2:$E$405,3,FALSE)</f>
        <v>0.4975</v>
      </c>
      <c r="J110">
        <f>VLOOKUP(B110,home!$B$2:$E$405,4,FALSE)</f>
        <v>1.2436</v>
      </c>
      <c r="K110" s="3">
        <f t="shared" si="278"/>
        <v>1.2732358087300002</v>
      </c>
      <c r="L110" s="3">
        <f t="shared" si="279"/>
        <v>0.67839468150000004</v>
      </c>
      <c r="M110" s="5">
        <f t="shared" si="280"/>
        <v>0.14204228411776157</v>
      </c>
      <c r="N110" s="5">
        <f t="shared" si="281"/>
        <v>0.18085332249253458</v>
      </c>
      <c r="O110" s="5">
        <f t="shared" si="282"/>
        <v>9.6360730093601368E-2</v>
      </c>
      <c r="P110" s="5">
        <f t="shared" si="283"/>
        <v>0.12268993211053979</v>
      </c>
      <c r="Q110" s="5">
        <f t="shared" si="284"/>
        <v>0.11513446316264496</v>
      </c>
      <c r="R110" s="5">
        <f t="shared" si="285"/>
        <v>3.2685303400478087E-2</v>
      </c>
      <c r="S110" s="5">
        <f t="shared" si="286"/>
        <v>2.6493553547775221E-2</v>
      </c>
      <c r="T110" s="5">
        <f t="shared" si="287"/>
        <v>7.8106607466896003E-2</v>
      </c>
      <c r="U110" s="5">
        <f t="shared" si="288"/>
        <v>4.1616098708693136E-2</v>
      </c>
      <c r="V110" s="5">
        <f t="shared" si="289"/>
        <v>2.5426640511643076E-3</v>
      </c>
      <c r="W110" s="5">
        <f t="shared" si="290"/>
        <v>4.8864440439194884E-2</v>
      </c>
      <c r="X110" s="5">
        <f t="shared" si="291"/>
        <v>3.3149376508423332E-2</v>
      </c>
      <c r="Y110" s="5">
        <f t="shared" si="292"/>
        <v>1.1244180359177715E-2</v>
      </c>
      <c r="Z110" s="5">
        <f t="shared" si="293"/>
        <v>7.3911786633660669E-3</v>
      </c>
      <c r="AA110" s="5">
        <f t="shared" si="294"/>
        <v>9.4107133429188142E-3</v>
      </c>
      <c r="AB110" s="5">
        <f t="shared" si="295"/>
        <v>5.9910286069487229E-3</v>
      </c>
      <c r="AC110" s="5">
        <f t="shared" si="296"/>
        <v>1.3726514685172289E-4</v>
      </c>
      <c r="AD110" s="5">
        <f t="shared" si="297"/>
        <v>1.5553988835184308E-2</v>
      </c>
      <c r="AE110" s="5">
        <f t="shared" si="298"/>
        <v>1.0551743301899414E-2</v>
      </c>
      <c r="AF110" s="5">
        <f t="shared" si="299"/>
        <v>3.5791232682809062E-3</v>
      </c>
      <c r="AG110" s="5">
        <f t="shared" si="300"/>
        <v>8.093527298782215E-4</v>
      </c>
      <c r="AH110" s="5">
        <f t="shared" si="301"/>
        <v>1.2535340738109545E-3</v>
      </c>
      <c r="AI110" s="5">
        <f t="shared" si="302"/>
        <v>1.5960444702393022E-3</v>
      </c>
      <c r="AJ110" s="5">
        <f t="shared" si="303"/>
        <v>1.0160704859170917E-3</v>
      </c>
      <c r="AK110" s="5">
        <f t="shared" si="304"/>
        <v>4.3123244228777745E-4</v>
      </c>
      <c r="AL110" s="5">
        <f t="shared" si="305"/>
        <v>4.7425459687536219E-6</v>
      </c>
      <c r="AM110" s="5">
        <f t="shared" si="306"/>
        <v>3.9607791107086577E-3</v>
      </c>
      <c r="AN110" s="5">
        <f t="shared" si="307"/>
        <v>2.6869714833010531E-3</v>
      </c>
      <c r="AO110" s="5">
        <f t="shared" si="308"/>
        <v>9.1141358180680035E-4</v>
      </c>
      <c r="AP110" s="5">
        <f t="shared" si="309"/>
        <v>2.060993755148662E-4</v>
      </c>
      <c r="AQ110" s="5">
        <f t="shared" si="310"/>
        <v>3.4954180052439136E-5</v>
      </c>
      <c r="AR110" s="5">
        <f t="shared" si="311"/>
        <v>1.7007816975047607E-4</v>
      </c>
      <c r="AS110" s="5">
        <f t="shared" si="312"/>
        <v>2.1654961600956561E-4</v>
      </c>
      <c r="AT110" s="5">
        <f t="shared" si="313"/>
        <v>1.378593627350552E-4</v>
      </c>
      <c r="AU110" s="5">
        <f t="shared" si="314"/>
        <v>5.8509159067656811E-5</v>
      </c>
      <c r="AV110" s="5">
        <f t="shared" si="315"/>
        <v>1.8623989115905064E-5</v>
      </c>
      <c r="AW110" s="5">
        <f t="shared" si="316"/>
        <v>1.1378901214590597E-7</v>
      </c>
      <c r="AX110" s="5">
        <f t="shared" si="317"/>
        <v>8.4050096570400374E-4</v>
      </c>
      <c r="AY110" s="5">
        <f t="shared" si="318"/>
        <v>5.7019138492920998E-4</v>
      </c>
      <c r="AZ110" s="5">
        <f t="shared" si="319"/>
        <v>1.9340740148654769E-4</v>
      </c>
      <c r="BA110" s="5">
        <f t="shared" si="320"/>
        <v>4.3735517510403048E-5</v>
      </c>
      <c r="BB110" s="5">
        <f t="shared" si="321"/>
        <v>7.4174856179268865E-6</v>
      </c>
      <c r="BC110" s="5">
        <f t="shared" si="322"/>
        <v>1.0063965586608687E-6</v>
      </c>
      <c r="BD110" s="5">
        <f t="shared" si="323"/>
        <v>1.923002096632952E-5</v>
      </c>
      <c r="BE110" s="5">
        <f t="shared" si="324"/>
        <v>2.4484351296959419E-5</v>
      </c>
      <c r="BF110" s="5">
        <f t="shared" si="325"/>
        <v>1.5587176412406786E-5</v>
      </c>
      <c r="BG110" s="5">
        <f t="shared" si="326"/>
        <v>6.6153837217559777E-6</v>
      </c>
      <c r="BH110" s="5">
        <f t="shared" si="327"/>
        <v>2.1057358607573132E-6</v>
      </c>
      <c r="BI110" s="5">
        <f t="shared" si="328"/>
        <v>5.362196603286202E-7</v>
      </c>
      <c r="BJ110" s="8">
        <f t="shared" si="329"/>
        <v>0.5073030754473048</v>
      </c>
      <c r="BK110" s="8">
        <f t="shared" si="330"/>
        <v>0.2944806329049906</v>
      </c>
      <c r="BL110" s="8">
        <f t="shared" si="331"/>
        <v>0.19103093480949246</v>
      </c>
      <c r="BM110" s="8">
        <f t="shared" si="332"/>
        <v>0.30986970885167653</v>
      </c>
      <c r="BN110" s="8">
        <f t="shared" si="333"/>
        <v>0.68976603537756032</v>
      </c>
    </row>
    <row r="111" spans="1:66" s="15" customFormat="1" x14ac:dyDescent="0.25">
      <c r="A111" s="15" t="s">
        <v>356</v>
      </c>
      <c r="B111" s="15" t="s">
        <v>205</v>
      </c>
      <c r="C111" s="15" t="s">
        <v>208</v>
      </c>
      <c r="D111" s="15" t="s">
        <v>364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9">
        <f t="shared" si="278"/>
        <v>2.471561603694</v>
      </c>
      <c r="L111" s="19">
        <f t="shared" si="279"/>
        <v>0.90945208575000003</v>
      </c>
      <c r="M111" s="20">
        <f t="shared" si="280"/>
        <v>3.4012958676238839E-2</v>
      </c>
      <c r="N111" s="20">
        <f t="shared" si="281"/>
        <v>8.4065122692222605E-2</v>
      </c>
      <c r="O111" s="20">
        <f t="shared" si="282"/>
        <v>3.0933156210633972E-2</v>
      </c>
      <c r="P111" s="20">
        <f t="shared" si="283"/>
        <v>7.6453201171271509E-2</v>
      </c>
      <c r="Q111" s="20">
        <f t="shared" si="284"/>
        <v>0.10388606472796129</v>
      </c>
      <c r="R111" s="20">
        <f t="shared" si="285"/>
        <v>1.4066111717295814E-2</v>
      </c>
      <c r="S111" s="20">
        <f t="shared" si="286"/>
        <v>4.2962242898162237E-2</v>
      </c>
      <c r="T111" s="20">
        <f t="shared" si="287"/>
        <v>9.4479398247203916E-2</v>
      </c>
      <c r="U111" s="20">
        <f t="shared" si="288"/>
        <v>3.4765261633738602E-2</v>
      </c>
      <c r="V111" s="20">
        <f t="shared" si="289"/>
        <v>1.0729900625123353E-2</v>
      </c>
      <c r="W111" s="20">
        <f t="shared" si="290"/>
        <v>8.5586936246832904E-2</v>
      </c>
      <c r="X111" s="20">
        <f t="shared" si="291"/>
        <v>7.7837217682634463E-2</v>
      </c>
      <c r="Y111" s="20">
        <f t="shared" si="292"/>
        <v>3.539460998522434E-2</v>
      </c>
      <c r="Z111" s="20">
        <f t="shared" si="293"/>
        <v>4.2641515465623985E-3</v>
      </c>
      <c r="AA111" s="20">
        <f t="shared" si="294"/>
        <v>1.053911323481601E-2</v>
      </c>
      <c r="AB111" s="20">
        <f t="shared" si="295"/>
        <v>1.302403380407726E-2</v>
      </c>
      <c r="AC111" s="20">
        <f t="shared" si="296"/>
        <v>1.5073946867737993E-3</v>
      </c>
      <c r="AD111" s="20">
        <f t="shared" si="297"/>
        <v>5.2883346351369619E-2</v>
      </c>
      <c r="AE111" s="20">
        <f t="shared" si="298"/>
        <v>4.8094869640692761E-2</v>
      </c>
      <c r="AF111" s="20">
        <f t="shared" si="299"/>
        <v>2.1869989754301187E-2</v>
      </c>
      <c r="AG111" s="20">
        <f t="shared" si="300"/>
        <v>6.6299025991267829E-3</v>
      </c>
      <c r="AH111" s="20">
        <f t="shared" si="301"/>
        <v>9.6951037949381509E-4</v>
      </c>
      <c r="AI111" s="20">
        <f t="shared" si="302"/>
        <v>2.3962046283397117E-3</v>
      </c>
      <c r="AJ111" s="20">
        <f t="shared" si="303"/>
        <v>2.9611836769991421E-3</v>
      </c>
      <c r="AK111" s="20">
        <f t="shared" si="304"/>
        <v>2.4395826258521648E-3</v>
      </c>
      <c r="AL111" s="20">
        <f t="shared" si="305"/>
        <v>1.3553087260583706E-4</v>
      </c>
      <c r="AM111" s="20">
        <f t="shared" si="306"/>
        <v>2.6140889663379272E-2</v>
      </c>
      <c r="AN111" s="20">
        <f t="shared" si="307"/>
        <v>2.3773886627720897E-2</v>
      </c>
      <c r="AO111" s="20">
        <f t="shared" si="308"/>
        <v>1.08106053899824E-2</v>
      </c>
      <c r="AP111" s="20">
        <f t="shared" si="309"/>
        <v>3.2772425400465627E-3</v>
      </c>
      <c r="AQ111" s="20">
        <f t="shared" si="310"/>
        <v>7.4512376588849335E-4</v>
      </c>
      <c r="AR111" s="20">
        <f t="shared" si="311"/>
        <v>1.7634464735738492E-4</v>
      </c>
      <c r="AS111" s="20">
        <f t="shared" si="312"/>
        <v>4.3584665942547114E-4</v>
      </c>
      <c r="AT111" s="20">
        <f t="shared" si="313"/>
        <v>5.3861093426714511E-4</v>
      </c>
      <c r="AU111" s="20">
        <f t="shared" si="314"/>
        <v>4.4373670148814288E-4</v>
      </c>
      <c r="AV111" s="20">
        <f t="shared" si="315"/>
        <v>2.7418064838698013E-4</v>
      </c>
      <c r="AW111" s="20">
        <f t="shared" si="316"/>
        <v>8.4622723151582189E-6</v>
      </c>
      <c r="AX111" s="20">
        <f t="shared" si="317"/>
        <v>1.0768136529734936E-2</v>
      </c>
      <c r="AY111" s="20">
        <f t="shared" si="318"/>
        <v>9.7931042266082048E-3</v>
      </c>
      <c r="AZ111" s="20">
        <f t="shared" si="319"/>
        <v>4.4531795324279852E-3</v>
      </c>
      <c r="BA111" s="20">
        <f t="shared" si="320"/>
        <v>1.349984471328614E-3</v>
      </c>
      <c r="BB111" s="20">
        <f t="shared" si="321"/>
        <v>3.0693654829497968E-4</v>
      </c>
      <c r="BC111" s="20">
        <f t="shared" si="322"/>
        <v>5.5828816807955008E-5</v>
      </c>
      <c r="BD111" s="20">
        <f t="shared" si="323"/>
        <v>2.6729501225003645E-5</v>
      </c>
      <c r="BE111" s="20">
        <f t="shared" si="324"/>
        <v>6.6063608913610744E-5</v>
      </c>
      <c r="BF111" s="20">
        <f t="shared" si="325"/>
        <v>8.1640139596168512E-5</v>
      </c>
      <c r="BG111" s="20">
        <f t="shared" si="326"/>
        <v>6.725954478203608E-5</v>
      </c>
      <c r="BH111" s="20">
        <f t="shared" si="327"/>
        <v>4.1559027091304385E-5</v>
      </c>
      <c r="BI111" s="20">
        <f t="shared" si="328"/>
        <v>2.0543139129149336E-5</v>
      </c>
      <c r="BJ111" s="21">
        <f t="shared" si="329"/>
        <v>0.70220237603979008</v>
      </c>
      <c r="BK111" s="21">
        <f t="shared" si="330"/>
        <v>0.1755943331567838</v>
      </c>
      <c r="BL111" s="21">
        <f t="shared" si="331"/>
        <v>0.11426667246290891</v>
      </c>
      <c r="BM111" s="21">
        <f t="shared" si="332"/>
        <v>0.64312627605612793</v>
      </c>
      <c r="BN111" s="21">
        <f t="shared" si="333"/>
        <v>0.34341661519562405</v>
      </c>
    </row>
    <row r="112" spans="1:66" x14ac:dyDescent="0.25">
      <c r="A112" t="s">
        <v>350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350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362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362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362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351</v>
      </c>
      <c r="B117" t="s">
        <v>124</v>
      </c>
      <c r="C117" t="s">
        <v>119</v>
      </c>
      <c r="D117" s="11">
        <v>44204</v>
      </c>
      <c r="E117">
        <f>VLOOKUP(A117,home!$A$2:$E$405,3,FALSE)</f>
        <v>1.1721999999999999</v>
      </c>
      <c r="F117">
        <f>VLOOKUP(B117,home!$B$2:$E$405,3,FALSE)</f>
        <v>0.74650000000000005</v>
      </c>
      <c r="G117">
        <f>VLOOKUP(C117,away!$B$2:$E$405,4,FALSE)</f>
        <v>0.73119999999999996</v>
      </c>
      <c r="H117">
        <f>VLOOKUP(A117,away!$A$2:$E$405,3,FALSE)</f>
        <v>1.0596000000000001</v>
      </c>
      <c r="I117">
        <f>VLOOKUP(C117,away!$B$2:$E$405,3,FALSE)</f>
        <v>0.80889999999999995</v>
      </c>
      <c r="J117">
        <f>VLOOKUP(B117,home!$B$2:$E$405,4,FALSE)</f>
        <v>1.0617000000000001</v>
      </c>
      <c r="K117" s="3">
        <f t="shared" si="334"/>
        <v>0.63983458575999996</v>
      </c>
      <c r="L117" s="3">
        <f t="shared" si="335"/>
        <v>0.90999415414800011</v>
      </c>
      <c r="M117" s="5">
        <f t="shared" si="336"/>
        <v>0.2122843265470637</v>
      </c>
      <c r="N117" s="5">
        <f t="shared" si="337"/>
        <v>0.13582685413958104</v>
      </c>
      <c r="O117" s="5">
        <f t="shared" si="338"/>
        <v>0.1931774961750731</v>
      </c>
      <c r="P117" s="5">
        <f t="shared" si="339"/>
        <v>0.12360164324333185</v>
      </c>
      <c r="Q117" s="5">
        <f t="shared" si="340"/>
        <v>4.3453359476741379E-2</v>
      </c>
      <c r="R117" s="5">
        <f t="shared" si="341"/>
        <v>8.7895196116132057E-2</v>
      </c>
      <c r="S117" s="5">
        <f t="shared" si="342"/>
        <v>1.799163233215061E-2</v>
      </c>
      <c r="T117" s="5">
        <f t="shared" si="343"/>
        <v>3.954230310192626E-2</v>
      </c>
      <c r="U117" s="5">
        <f t="shared" si="344"/>
        <v>5.623838639725931E-2</v>
      </c>
      <c r="V117" s="5">
        <f t="shared" si="345"/>
        <v>1.1639501276713201E-3</v>
      </c>
      <c r="W117" s="5">
        <f t="shared" si="346"/>
        <v>9.2676540868937302E-3</v>
      </c>
      <c r="X117" s="5">
        <f t="shared" si="347"/>
        <v>8.4335110417391168E-3</v>
      </c>
      <c r="Y117" s="5">
        <f t="shared" si="348"/>
        <v>3.837222873462603E-3</v>
      </c>
      <c r="Z117" s="5">
        <f t="shared" si="349"/>
        <v>2.6661371547790733E-2</v>
      </c>
      <c r="AA117" s="5">
        <f t="shared" si="350"/>
        <v>1.7058867620074133E-2</v>
      </c>
      <c r="AB117" s="5">
        <f t="shared" si="351"/>
        <v>5.4574267486124034E-3</v>
      </c>
      <c r="AC117" s="5">
        <f t="shared" si="352"/>
        <v>4.2356562179346097E-5</v>
      </c>
      <c r="AD117" s="5">
        <f t="shared" si="353"/>
        <v>1.4824414034136548E-3</v>
      </c>
      <c r="AE117" s="5">
        <f t="shared" si="354"/>
        <v>1.3490130109733833E-3</v>
      </c>
      <c r="AF117" s="5">
        <f t="shared" si="355"/>
        <v>6.1379697692768524E-4</v>
      </c>
      <c r="AG117" s="5">
        <f t="shared" si="356"/>
        <v>1.8618388694596953E-4</v>
      </c>
      <c r="AH117" s="5">
        <f t="shared" si="357"/>
        <v>6.0654230625143456E-3</v>
      </c>
      <c r="AI117" s="5">
        <f t="shared" si="358"/>
        <v>3.8808674526630161E-3</v>
      </c>
      <c r="AJ117" s="5">
        <f t="shared" si="359"/>
        <v>1.2415566094820534E-3</v>
      </c>
      <c r="AK117" s="5">
        <f t="shared" si="360"/>
        <v>2.6479695297517992E-4</v>
      </c>
      <c r="AL117" s="5">
        <f t="shared" si="361"/>
        <v>9.8647710316849248E-7</v>
      </c>
      <c r="AM117" s="5">
        <f t="shared" si="362"/>
        <v>1.8970345625332985E-4</v>
      </c>
      <c r="AN117" s="5">
        <f t="shared" si="363"/>
        <v>1.7262903621220106E-4</v>
      </c>
      <c r="AO117" s="5">
        <f t="shared" si="364"/>
        <v>7.8545706894653179E-5</v>
      </c>
      <c r="AP117" s="5">
        <f t="shared" si="365"/>
        <v>2.3825378035852225E-5</v>
      </c>
      <c r="AQ117" s="5">
        <f t="shared" si="366"/>
        <v>5.4202386832479206E-6</v>
      </c>
      <c r="AR117" s="5">
        <f t="shared" si="367"/>
        <v>1.103899905864503E-3</v>
      </c>
      <c r="AS117" s="5">
        <f t="shared" si="368"/>
        <v>7.0631333898931717E-4</v>
      </c>
      <c r="AT117" s="5">
        <f t="shared" si="369"/>
        <v>2.2596185133449606E-4</v>
      </c>
      <c r="AU117" s="5">
        <f t="shared" si="370"/>
        <v>4.8192735848723333E-5</v>
      </c>
      <c r="AV117" s="5">
        <f t="shared" si="371"/>
        <v>7.7088447946022466E-6</v>
      </c>
      <c r="AW117" s="5">
        <f t="shared" si="372"/>
        <v>1.5954780102497639E-8</v>
      </c>
      <c r="AX117" s="5">
        <f t="shared" si="373"/>
        <v>2.0229805391514913E-5</v>
      </c>
      <c r="AY117" s="5">
        <f t="shared" si="374"/>
        <v>1.8409004645830266E-5</v>
      </c>
      <c r="AZ117" s="5">
        <f t="shared" si="375"/>
        <v>8.3760433056944567E-6</v>
      </c>
      <c r="BA117" s="5">
        <f t="shared" si="376"/>
        <v>2.5407168143574829E-6</v>
      </c>
      <c r="BB117" s="5">
        <f t="shared" si="377"/>
        <v>5.7800936210270972E-7</v>
      </c>
      <c r="BC117" s="5">
        <f t="shared" si="378"/>
        <v>1.051970281112561E-7</v>
      </c>
      <c r="BD117" s="5">
        <f t="shared" si="379"/>
        <v>1.6742374351687083E-4</v>
      </c>
      <c r="BE117" s="5">
        <f t="shared" si="380"/>
        <v>1.0712350157950551E-4</v>
      </c>
      <c r="BF117" s="5">
        <f t="shared" si="381"/>
        <v>3.42706606291418E-5</v>
      </c>
      <c r="BG117" s="5">
        <f t="shared" si="382"/>
        <v>7.3091846491228282E-6</v>
      </c>
      <c r="BH117" s="5">
        <f t="shared" si="383"/>
        <v>1.1691672830537135E-6</v>
      </c>
      <c r="BI117" s="5">
        <f t="shared" si="384"/>
        <v>1.4961473284736357E-7</v>
      </c>
      <c r="BJ117" s="8">
        <f t="shared" si="385"/>
        <v>0.24451270259123167</v>
      </c>
      <c r="BK117" s="8">
        <f t="shared" si="386"/>
        <v>0.35510330429414583</v>
      </c>
      <c r="BL117" s="8">
        <f t="shared" si="387"/>
        <v>0.3736895396840077</v>
      </c>
      <c r="BM117" s="8">
        <f t="shared" si="388"/>
        <v>0.20370964936938718</v>
      </c>
      <c r="BN117" s="8">
        <f t="shared" si="389"/>
        <v>0.79623887569792307</v>
      </c>
    </row>
    <row r="118" spans="1:66" x14ac:dyDescent="0.25">
      <c r="A118" t="s">
        <v>351</v>
      </c>
      <c r="B118" t="s">
        <v>115</v>
      </c>
      <c r="C118" t="s">
        <v>123</v>
      </c>
      <c r="D118" s="11">
        <v>44204</v>
      </c>
      <c r="E118">
        <f>VLOOKUP(A118,home!$A$2:$E$405,3,FALSE)</f>
        <v>1.1721999999999999</v>
      </c>
      <c r="F118">
        <f>VLOOKUP(B118,home!$B$2:$E$405,3,FALSE)</f>
        <v>1.4624999999999999</v>
      </c>
      <c r="G118">
        <f>VLOOKUP(C118,away!$B$2:$E$405,4,FALSE)</f>
        <v>1.2796000000000001</v>
      </c>
      <c r="H118">
        <f>VLOOKUP(A118,away!$A$2:$E$405,3,FALSE)</f>
        <v>1.0596000000000001</v>
      </c>
      <c r="I118">
        <f>VLOOKUP(C118,away!$B$2:$E$405,3,FALSE)</f>
        <v>0.47189999999999999</v>
      </c>
      <c r="J118">
        <f>VLOOKUP(B118,home!$B$2:$E$405,4,FALSE)</f>
        <v>1.2134</v>
      </c>
      <c r="K118" s="3">
        <f t="shared" si="334"/>
        <v>2.1936726629999996</v>
      </c>
      <c r="L118" s="3">
        <f t="shared" si="335"/>
        <v>0.60673062621600005</v>
      </c>
      <c r="M118" s="5">
        <f t="shared" si="336"/>
        <v>6.078554352721318E-2</v>
      </c>
      <c r="N118" s="5">
        <f t="shared" si="337"/>
        <v>0.13334358514124411</v>
      </c>
      <c r="O118" s="5">
        <f t="shared" si="338"/>
        <v>3.6880450889145974E-2</v>
      </c>
      <c r="P118" s="5">
        <f t="shared" si="339"/>
        <v>8.090363691463355E-2</v>
      </c>
      <c r="Q118" s="5">
        <f t="shared" si="340"/>
        <v>0.1462560887553801</v>
      </c>
      <c r="R118" s="5">
        <f t="shared" si="341"/>
        <v>1.1188249531549985E-2</v>
      </c>
      <c r="S118" s="5">
        <f t="shared" si="342"/>
        <v>2.6920045812720825E-2</v>
      </c>
      <c r="T118" s="5">
        <f t="shared" si="343"/>
        <v>8.8738048318454651E-2</v>
      </c>
      <c r="U118" s="5">
        <f t="shared" si="344"/>
        <v>2.4543357144183753E-2</v>
      </c>
      <c r="V118" s="5">
        <f t="shared" si="345"/>
        <v>3.981081110515889E-3</v>
      </c>
      <c r="W118" s="5">
        <f t="shared" si="346"/>
        <v>0.10694599456665967</v>
      </c>
      <c r="X118" s="5">
        <f t="shared" si="347"/>
        <v>6.4887410254722347E-2</v>
      </c>
      <c r="Y118" s="5">
        <f t="shared" si="348"/>
        <v>1.9684589528691097E-2</v>
      </c>
      <c r="Z118" s="5">
        <f t="shared" si="349"/>
        <v>2.2627512148460645E-3</v>
      </c>
      <c r="AA118" s="5">
        <f t="shared" si="350"/>
        <v>4.9637354831778505E-3</v>
      </c>
      <c r="AB118" s="5">
        <f t="shared" si="351"/>
        <v>5.4444054179051734E-3</v>
      </c>
      <c r="AC118" s="5">
        <f t="shared" si="352"/>
        <v>3.3116831939313147E-4</v>
      </c>
      <c r="AD118" s="5">
        <f t="shared" si="353"/>
        <v>5.8651126174556964E-2</v>
      </c>
      <c r="AE118" s="5">
        <f t="shared" si="354"/>
        <v>3.5585434512162575E-2</v>
      </c>
      <c r="AF118" s="5">
        <f t="shared" si="355"/>
        <v>1.0795386482866428E-2</v>
      </c>
      <c r="AG118" s="5">
        <f t="shared" si="356"/>
        <v>2.183297200331097E-3</v>
      </c>
      <c r="AH118" s="5">
        <f t="shared" si="357"/>
        <v>3.4322011538864177E-4</v>
      </c>
      <c r="AI118" s="5">
        <f t="shared" si="358"/>
        <v>7.5291258451976885E-4</v>
      </c>
      <c r="AJ118" s="5">
        <f t="shared" si="359"/>
        <v>8.2582187714484701E-4</v>
      </c>
      <c r="AK118" s="5">
        <f t="shared" si="360"/>
        <v>6.0386095879999839E-4</v>
      </c>
      <c r="AL118" s="5">
        <f t="shared" si="361"/>
        <v>1.763098257585963E-5</v>
      </c>
      <c r="AM118" s="5">
        <f t="shared" si="362"/>
        <v>2.5732274428657873E-2</v>
      </c>
      <c r="AN118" s="5">
        <f t="shared" si="363"/>
        <v>1.5612558978061554E-2</v>
      </c>
      <c r="AO118" s="5">
        <f t="shared" si="364"/>
        <v>4.7363088427967602E-3</v>
      </c>
      <c r="AP118" s="5">
        <f t="shared" si="365"/>
        <v>9.5788787671415238E-4</v>
      </c>
      <c r="AQ118" s="5">
        <f t="shared" si="366"/>
        <v>1.4529497782087304E-4</v>
      </c>
      <c r="AR118" s="5">
        <f t="shared" si="367"/>
        <v>4.1648431107935685E-5</v>
      </c>
      <c r="AS118" s="5">
        <f t="shared" si="368"/>
        <v>9.1363024778317296E-5</v>
      </c>
      <c r="AT118" s="5">
        <f t="shared" si="369"/>
        <v>1.0021028493259315E-4</v>
      </c>
      <c r="AU118" s="5">
        <f t="shared" si="370"/>
        <v>7.3276187536023448E-5</v>
      </c>
      <c r="AV118" s="5">
        <f t="shared" si="371"/>
        <v>4.0185992361658995E-5</v>
      </c>
      <c r="AW118" s="5">
        <f t="shared" si="372"/>
        <v>6.5184112409108266E-7</v>
      </c>
      <c r="AX118" s="5">
        <f t="shared" si="373"/>
        <v>9.4080311618267871E-3</v>
      </c>
      <c r="AY118" s="5">
        <f t="shared" si="374"/>
        <v>5.7081406382748084E-3</v>
      </c>
      <c r="AZ118" s="5">
        <f t="shared" si="375"/>
        <v>1.7316518719947363E-3</v>
      </c>
      <c r="BA118" s="5">
        <f t="shared" si="376"/>
        <v>3.502154082278251E-4</v>
      </c>
      <c r="BB118" s="5">
        <f t="shared" si="377"/>
        <v>5.3121603486140084E-5</v>
      </c>
      <c r="BC118" s="5">
        <f t="shared" si="378"/>
        <v>6.4461007497487662E-6</v>
      </c>
      <c r="BD118" s="5">
        <f t="shared" si="379"/>
        <v>4.2115631145052927E-6</v>
      </c>
      <c r="BE118" s="5">
        <f t="shared" si="380"/>
        <v>9.2387908727893977E-6</v>
      </c>
      <c r="BF118" s="5">
        <f t="shared" si="381"/>
        <v>1.0133441488406007E-5</v>
      </c>
      <c r="BG118" s="5">
        <f t="shared" si="382"/>
        <v>7.4098178584087611E-6</v>
      </c>
      <c r="BH118" s="5">
        <f t="shared" si="383"/>
        <v>4.0636787184501267E-6</v>
      </c>
      <c r="BI118" s="5">
        <f t="shared" si="384"/>
        <v>1.7828761831757831E-6</v>
      </c>
      <c r="BJ118" s="8">
        <f t="shared" si="385"/>
        <v>0.73151289282368015</v>
      </c>
      <c r="BK118" s="8">
        <f t="shared" si="386"/>
        <v>0.17864724730532727</v>
      </c>
      <c r="BL118" s="8">
        <f t="shared" si="387"/>
        <v>8.5929538090768268E-2</v>
      </c>
      <c r="BM118" s="8">
        <f t="shared" si="388"/>
        <v>0.52328738587830415</v>
      </c>
      <c r="BN118" s="8">
        <f t="shared" si="389"/>
        <v>0.46935755475916691</v>
      </c>
    </row>
    <row r="119" spans="1:66" x14ac:dyDescent="0.25">
      <c r="A119" t="s">
        <v>351</v>
      </c>
      <c r="B119" t="s">
        <v>112</v>
      </c>
      <c r="C119" t="s">
        <v>111</v>
      </c>
      <c r="D119" s="11">
        <v>44204</v>
      </c>
      <c r="E119">
        <f>VLOOKUP(A119,home!$A$2:$E$405,3,FALSE)</f>
        <v>1.1721999999999999</v>
      </c>
      <c r="F119">
        <f>VLOOKUP(B119,home!$B$2:$E$405,3,FALSE)</f>
        <v>1.7061999999999999</v>
      </c>
      <c r="G119">
        <f>VLOOKUP(C119,away!$B$2:$E$405,4,FALSE)</f>
        <v>0.85309999999999997</v>
      </c>
      <c r="H119">
        <f>VLOOKUP(A119,away!$A$2:$E$405,3,FALSE)</f>
        <v>1.0596000000000001</v>
      </c>
      <c r="I119">
        <f>VLOOKUP(C119,away!$B$2:$E$405,3,FALSE)</f>
        <v>1.4156</v>
      </c>
      <c r="J119">
        <f>VLOOKUP(B119,home!$B$2:$E$405,4,FALSE)</f>
        <v>0.58979999999999999</v>
      </c>
      <c r="K119" s="3">
        <f t="shared" si="334"/>
        <v>1.7062065176839998</v>
      </c>
      <c r="L119" s="3">
        <f t="shared" si="335"/>
        <v>0.88468216444800007</v>
      </c>
      <c r="M119" s="5">
        <f t="shared" si="336"/>
        <v>7.4953400731148631E-2</v>
      </c>
      <c r="N119" s="5">
        <f t="shared" si="337"/>
        <v>0.12788598085006644</v>
      </c>
      <c r="O119" s="5">
        <f t="shared" si="338"/>
        <v>6.6309936791570878E-2</v>
      </c>
      <c r="P119" s="5">
        <f t="shared" si="339"/>
        <v>0.11313844634099228</v>
      </c>
      <c r="Q119" s="5">
        <f t="shared" si="340"/>
        <v>0.10909994702339731</v>
      </c>
      <c r="R119" s="5">
        <f t="shared" si="341"/>
        <v>2.93316092025885E-2</v>
      </c>
      <c r="S119" s="5">
        <f t="shared" si="342"/>
        <v>4.269422039423932E-2</v>
      </c>
      <c r="T119" s="5">
        <f t="shared" si="343"/>
        <v>9.6518777273821285E-2</v>
      </c>
      <c r="U119" s="5">
        <f t="shared" si="344"/>
        <v>5.0045782795616479E-2</v>
      </c>
      <c r="V119" s="5">
        <f t="shared" si="345"/>
        <v>7.1605345840443828E-3</v>
      </c>
      <c r="W119" s="5">
        <f t="shared" si="346"/>
        <v>6.204901356343321E-2</v>
      </c>
      <c r="X119" s="5">
        <f t="shared" si="347"/>
        <v>5.4893655621161414E-2</v>
      </c>
      <c r="Y119" s="5">
        <f t="shared" si="348"/>
        <v>2.42817190346961E-2</v>
      </c>
      <c r="Z119" s="5">
        <f t="shared" si="349"/>
        <v>8.6497171720296227E-3</v>
      </c>
      <c r="AA119" s="5">
        <f t="shared" si="350"/>
        <v>1.4758203815040158E-2</v>
      </c>
      <c r="AB119" s="5">
        <f t="shared" si="351"/>
        <v>1.2590271769265197E-2</v>
      </c>
      <c r="AC119" s="5">
        <f t="shared" si="352"/>
        <v>6.7552952059806912E-4</v>
      </c>
      <c r="AD119" s="5">
        <f t="shared" si="353"/>
        <v>2.6467107839448164E-2</v>
      </c>
      <c r="AE119" s="5">
        <f t="shared" si="354"/>
        <v>2.3414978250081632E-2</v>
      </c>
      <c r="AF119" s="5">
        <f t="shared" si="355"/>
        <v>1.0357406819392531E-2</v>
      </c>
      <c r="AG119" s="5">
        <f t="shared" si="356"/>
        <v>3.0543376943495534E-3</v>
      </c>
      <c r="AH119" s="5">
        <f t="shared" si="357"/>
        <v>1.9130626274035498E-3</v>
      </c>
      <c r="AI119" s="5">
        <f t="shared" si="358"/>
        <v>3.264079923613614E-3</v>
      </c>
      <c r="AJ119" s="5">
        <f t="shared" si="359"/>
        <v>2.7845972199555206E-3</v>
      </c>
      <c r="AK119" s="5">
        <f t="shared" si="360"/>
        <v>1.5836993086042856E-3</v>
      </c>
      <c r="AL119" s="5">
        <f t="shared" si="361"/>
        <v>4.0787134231351458E-5</v>
      </c>
      <c r="AM119" s="5">
        <f t="shared" si="362"/>
        <v>9.0316703799823445E-3</v>
      </c>
      <c r="AN119" s="5">
        <f t="shared" si="363"/>
        <v>7.9901577003436731E-3</v>
      </c>
      <c r="AO119" s="5">
        <f t="shared" si="364"/>
        <v>3.5343750043104472E-3</v>
      </c>
      <c r="AP119" s="5">
        <f t="shared" si="365"/>
        <v>1.0422661762614254E-3</v>
      </c>
      <c r="AQ119" s="5">
        <f t="shared" si="366"/>
        <v>2.3051857418647458E-4</v>
      </c>
      <c r="AR119" s="5">
        <f t="shared" si="367"/>
        <v>3.3849047718719025E-4</v>
      </c>
      <c r="AS119" s="5">
        <f t="shared" si="368"/>
        <v>5.7753465835075118E-4</v>
      </c>
      <c r="AT119" s="5">
        <f t="shared" si="369"/>
        <v>4.9269669913322694E-4</v>
      </c>
      <c r="AU119" s="5">
        <f t="shared" si="370"/>
        <v>2.8021410643416827E-4</v>
      </c>
      <c r="AV119" s="5">
        <f t="shared" si="371"/>
        <v>1.1952578368624398E-4</v>
      </c>
      <c r="AW119" s="5">
        <f t="shared" si="372"/>
        <v>1.7101710872735569E-6</v>
      </c>
      <c r="AX119" s="5">
        <f t="shared" si="373"/>
        <v>2.568315811316568E-3</v>
      </c>
      <c r="AY119" s="5">
        <f t="shared" si="374"/>
        <v>2.2721431909415628E-3</v>
      </c>
      <c r="AZ119" s="5">
        <f t="shared" si="375"/>
        <v>1.0050622780489837E-3</v>
      </c>
      <c r="BA119" s="5">
        <f t="shared" si="376"/>
        <v>2.9638689051647083E-4</v>
      </c>
      <c r="BB119" s="5">
        <f t="shared" si="377"/>
        <v>6.5552048954030945E-5</v>
      </c>
      <c r="BC119" s="5">
        <f t="shared" si="378"/>
        <v>1.1598545710530676E-5</v>
      </c>
      <c r="BD119" s="5">
        <f t="shared" si="379"/>
        <v>4.9909414667166624E-5</v>
      </c>
      <c r="BE119" s="5">
        <f t="shared" si="380"/>
        <v>8.5155768598913092E-5</v>
      </c>
      <c r="BF119" s="5">
        <f t="shared" si="381"/>
        <v>7.264666370092802E-5</v>
      </c>
      <c r="BG119" s="5">
        <f t="shared" si="382"/>
        <v>4.1316737031507022E-5</v>
      </c>
      <c r="BH119" s="5">
        <f t="shared" si="383"/>
        <v>1.762372150314829E-5</v>
      </c>
      <c r="BI119" s="5">
        <f t="shared" si="384"/>
        <v>6.0139416989038515E-6</v>
      </c>
      <c r="BJ119" s="8">
        <f t="shared" si="385"/>
        <v>0.56607097057042022</v>
      </c>
      <c r="BK119" s="8">
        <f t="shared" si="386"/>
        <v>0.24093506189619562</v>
      </c>
      <c r="BL119" s="8">
        <f t="shared" si="387"/>
        <v>0.18466237142565037</v>
      </c>
      <c r="BM119" s="8">
        <f t="shared" si="388"/>
        <v>0.47732836710467735</v>
      </c>
      <c r="BN119" s="8">
        <f t="shared" si="389"/>
        <v>0.52071932093976403</v>
      </c>
    </row>
    <row r="120" spans="1:66" x14ac:dyDescent="0.25">
      <c r="A120" t="s">
        <v>351</v>
      </c>
      <c r="B120" t="s">
        <v>118</v>
      </c>
      <c r="C120" t="s">
        <v>120</v>
      </c>
      <c r="D120" s="11">
        <v>44204</v>
      </c>
      <c r="E120">
        <f>VLOOKUP(A120,home!$A$2:$E$405,3,FALSE)</f>
        <v>1.1721999999999999</v>
      </c>
      <c r="F120">
        <f>VLOOKUP(B120,home!$B$2:$E$405,3,FALSE)</f>
        <v>0.73119999999999996</v>
      </c>
      <c r="G120">
        <f>VLOOKUP(C120,away!$B$2:$E$405,4,FALSE)</f>
        <v>0.56869999999999998</v>
      </c>
      <c r="H120">
        <f>VLOOKUP(A120,away!$A$2:$E$405,3,FALSE)</f>
        <v>1.0596000000000001</v>
      </c>
      <c r="I120">
        <f>VLOOKUP(C120,away!$B$2:$E$405,3,FALSE)</f>
        <v>2.2021000000000002</v>
      </c>
      <c r="J120">
        <f>VLOOKUP(B120,home!$B$2:$E$405,4,FALSE)</f>
        <v>1.3482000000000001</v>
      </c>
      <c r="K120" s="3">
        <f t="shared" si="334"/>
        <v>0.48743995836799991</v>
      </c>
      <c r="L120" s="3">
        <f t="shared" si="335"/>
        <v>3.1458159447120004</v>
      </c>
      <c r="M120" s="5">
        <f t="shared" si="336"/>
        <v>2.6429990677769008E-2</v>
      </c>
      <c r="N120" s="5">
        <f t="shared" si="337"/>
        <v>1.2883033555638348E-2</v>
      </c>
      <c r="O120" s="5">
        <f t="shared" si="338"/>
        <v>8.3143886092715294E-2</v>
      </c>
      <c r="P120" s="5">
        <f t="shared" si="339"/>
        <v>4.0527652375586858E-2</v>
      </c>
      <c r="Q120" s="5">
        <f t="shared" si="340"/>
        <v>3.1398526700069512E-3</v>
      </c>
      <c r="R120" s="5">
        <f t="shared" si="341"/>
        <v>0.13077768128789105</v>
      </c>
      <c r="S120" s="5">
        <f t="shared" si="342"/>
        <v>1.5536238993625103E-2</v>
      </c>
      <c r="T120" s="5">
        <f t="shared" si="343"/>
        <v>9.8773985933544167E-3</v>
      </c>
      <c r="U120" s="5">
        <f t="shared" si="344"/>
        <v>6.3746267522433162E-2</v>
      </c>
      <c r="V120" s="5">
        <f t="shared" si="345"/>
        <v>2.647023648392689E-3</v>
      </c>
      <c r="W120" s="5">
        <f t="shared" si="346"/>
        <v>5.1016321824994741E-4</v>
      </c>
      <c r="X120" s="5">
        <f t="shared" si="347"/>
        <v>1.6048795863762731E-3</v>
      </c>
      <c r="Y120" s="5">
        <f t="shared" si="348"/>
        <v>2.5243278960826398E-3</v>
      </c>
      <c r="Z120" s="5">
        <f t="shared" si="349"/>
        <v>0.13713417166930397</v>
      </c>
      <c r="AA120" s="5">
        <f t="shared" si="350"/>
        <v>6.6844674929315673E-2</v>
      </c>
      <c r="AB120" s="5">
        <f t="shared" si="351"/>
        <v>1.6291382782334059E-2</v>
      </c>
      <c r="AC120" s="5">
        <f t="shared" si="352"/>
        <v>2.5368353218492313E-4</v>
      </c>
      <c r="AD120" s="5">
        <f t="shared" si="353"/>
        <v>6.2168484466159781E-5</v>
      </c>
      <c r="AE120" s="5">
        <f t="shared" si="354"/>
        <v>1.955706096922258E-4</v>
      </c>
      <c r="AF120" s="5">
        <f t="shared" si="355"/>
        <v>3.0761457114342558E-4</v>
      </c>
      <c r="AG120" s="5">
        <f t="shared" si="356"/>
        <v>3.2256627424291076E-4</v>
      </c>
      <c r="AH120" s="5">
        <f t="shared" si="357"/>
        <v>0.10784971595054228</v>
      </c>
      <c r="AI120" s="5">
        <f t="shared" si="358"/>
        <v>5.2570261052932936E-2</v>
      </c>
      <c r="AJ120" s="5">
        <f t="shared" si="359"/>
        <v>1.2812422929518258E-2</v>
      </c>
      <c r="AK120" s="5">
        <f t="shared" si="360"/>
        <v>2.0817622997858633E-3</v>
      </c>
      <c r="AL120" s="5">
        <f t="shared" si="361"/>
        <v>1.5559896529890746E-5</v>
      </c>
      <c r="AM120" s="5">
        <f t="shared" si="362"/>
        <v>6.0606806959973163E-6</v>
      </c>
      <c r="AN120" s="5">
        <f t="shared" si="363"/>
        <v>1.9065785969276585E-5</v>
      </c>
      <c r="AO120" s="5">
        <f t="shared" si="364"/>
        <v>2.9988726750308311E-5</v>
      </c>
      <c r="AP120" s="5">
        <f t="shared" si="365"/>
        <v>3.1446338257577062E-5</v>
      </c>
      <c r="AQ120" s="5">
        <f t="shared" si="366"/>
        <v>2.4731098073373225E-5</v>
      </c>
      <c r="AR120" s="5">
        <f t="shared" si="367"/>
        <v>6.7855071213975202E-2</v>
      </c>
      <c r="AS120" s="5">
        <f t="shared" si="368"/>
        <v>3.3075273087597737E-2</v>
      </c>
      <c r="AT120" s="5">
        <f t="shared" si="369"/>
        <v>8.0611048684144336E-3</v>
      </c>
      <c r="AU120" s="5">
        <f t="shared" si="370"/>
        <v>1.3097682071533383E-3</v>
      </c>
      <c r="AV120" s="5">
        <f t="shared" si="371"/>
        <v>1.5960834009163819E-4</v>
      </c>
      <c r="AW120" s="5">
        <f t="shared" si="372"/>
        <v>6.6276358934205931E-7</v>
      </c>
      <c r="AX120" s="5">
        <f t="shared" si="373"/>
        <v>4.9236965768977893E-7</v>
      </c>
      <c r="AY120" s="5">
        <f t="shared" si="374"/>
        <v>1.5489043198528965E-6</v>
      </c>
      <c r="AZ120" s="5">
        <f t="shared" si="375"/>
        <v>2.4362839531132691E-6</v>
      </c>
      <c r="BA120" s="5">
        <f t="shared" si="376"/>
        <v>2.5547003018499019E-6</v>
      </c>
      <c r="BB120" s="5">
        <f t="shared" si="377"/>
        <v>2.0091542358799955E-6</v>
      </c>
      <c r="BC120" s="5">
        <f t="shared" si="378"/>
        <v>1.2640858861233889E-6</v>
      </c>
      <c r="BD120" s="5">
        <f t="shared" si="379"/>
        <v>3.5576594159081924E-2</v>
      </c>
      <c r="BE120" s="5">
        <f t="shared" si="380"/>
        <v>1.7341453575778116E-2</v>
      </c>
      <c r="BF120" s="5">
        <f t="shared" si="381"/>
        <v>4.226458704508944E-3</v>
      </c>
      <c r="BG120" s="5">
        <f t="shared" si="382"/>
        <v>6.8671495165663712E-4</v>
      </c>
      <c r="BH120" s="5">
        <f t="shared" si="383"/>
        <v>8.368307686154853E-5</v>
      </c>
      <c r="BI120" s="5">
        <f t="shared" si="384"/>
        <v>8.1580951002998737E-6</v>
      </c>
      <c r="BJ120" s="8">
        <f t="shared" si="385"/>
        <v>3.1549173587354346E-2</v>
      </c>
      <c r="BK120" s="8">
        <f t="shared" si="386"/>
        <v>8.5411698028408325E-2</v>
      </c>
      <c r="BL120" s="8">
        <f t="shared" si="387"/>
        <v>0.70450194312768832</v>
      </c>
      <c r="BM120" s="8">
        <f t="shared" si="388"/>
        <v>0.66169400361241693</v>
      </c>
      <c r="BN120" s="8">
        <f t="shared" si="389"/>
        <v>0.29690209665960754</v>
      </c>
    </row>
    <row r="121" spans="1:66" x14ac:dyDescent="0.25">
      <c r="A121" t="s">
        <v>351</v>
      </c>
      <c r="B121" t="s">
        <v>114</v>
      </c>
      <c r="C121" t="s">
        <v>129</v>
      </c>
      <c r="D121" s="11">
        <v>44204</v>
      </c>
      <c r="E121">
        <f>VLOOKUP(A121,home!$A$2:$E$405,3,FALSE)</f>
        <v>1.1721999999999999</v>
      </c>
      <c r="F121">
        <f>VLOOKUP(B121,home!$B$2:$E$405,3,FALSE)</f>
        <v>0.9597</v>
      </c>
      <c r="G121">
        <f>VLOOKUP(C121,away!$B$2:$E$405,4,FALSE)</f>
        <v>0.74650000000000005</v>
      </c>
      <c r="H121">
        <f>VLOOKUP(A121,away!$A$2:$E$405,3,FALSE)</f>
        <v>1.0596000000000001</v>
      </c>
      <c r="I121">
        <f>VLOOKUP(C121,away!$B$2:$E$405,3,FALSE)</f>
        <v>0.70779999999999998</v>
      </c>
      <c r="J121">
        <f>VLOOKUP(B121,home!$B$2:$E$405,4,FALSE)</f>
        <v>1.4156</v>
      </c>
      <c r="K121" s="3">
        <f t="shared" si="334"/>
        <v>0.83978289380999993</v>
      </c>
      <c r="L121" s="3">
        <f t="shared" si="335"/>
        <v>1.061678596128</v>
      </c>
      <c r="M121" s="5">
        <f t="shared" si="336"/>
        <v>0.14935018584857007</v>
      </c>
      <c r="N121" s="5">
        <f t="shared" si="337"/>
        <v>0.12542173126297346</v>
      </c>
      <c r="O121" s="5">
        <f t="shared" si="338"/>
        <v>0.15856189564316575</v>
      </c>
      <c r="P121" s="5">
        <f t="shared" si="339"/>
        <v>0.13315756757121694</v>
      </c>
      <c r="Q121" s="5">
        <f t="shared" si="340"/>
        <v>5.2663512213339994E-2</v>
      </c>
      <c r="R121" s="5">
        <f t="shared" si="341"/>
        <v>8.4170885382915325E-2</v>
      </c>
      <c r="S121" s="5">
        <f t="shared" si="342"/>
        <v>2.9680140169797066E-2</v>
      </c>
      <c r="T121" s="5">
        <f t="shared" si="343"/>
        <v>5.5911723713828583E-2</v>
      </c>
      <c r="U121" s="5">
        <f t="shared" si="344"/>
        <v>7.0685269701414449E-2</v>
      </c>
      <c r="V121" s="5">
        <f t="shared" si="345"/>
        <v>2.9402450263883791E-3</v>
      </c>
      <c r="W121" s="5">
        <f t="shared" si="346"/>
        <v>1.4741972228238979E-2</v>
      </c>
      <c r="X121" s="5">
        <f t="shared" si="347"/>
        <v>1.5651236379434722E-2</v>
      </c>
      <c r="Y121" s="5">
        <f t="shared" si="348"/>
        <v>8.3082913334928676E-3</v>
      </c>
      <c r="Z121" s="5">
        <f t="shared" si="349"/>
        <v>2.9787475809394778E-2</v>
      </c>
      <c r="AA121" s="5">
        <f t="shared" si="350"/>
        <v>2.5015012634508914E-2</v>
      </c>
      <c r="AB121" s="5">
        <f t="shared" si="351"/>
        <v>1.0503589849450802E-2</v>
      </c>
      <c r="AC121" s="5">
        <f t="shared" si="352"/>
        <v>1.638413912714398E-4</v>
      </c>
      <c r="AD121" s="5">
        <f t="shared" si="353"/>
        <v>3.095014024574295E-3</v>
      </c>
      <c r="AE121" s="5">
        <f t="shared" si="354"/>
        <v>3.285910144606509E-3</v>
      </c>
      <c r="AF121" s="5">
        <f t="shared" si="355"/>
        <v>1.7442902346642957E-3</v>
      </c>
      <c r="AG121" s="5">
        <f t="shared" si="356"/>
        <v>6.1729186919272307E-4</v>
      </c>
      <c r="AH121" s="5">
        <f t="shared" si="357"/>
        <v>7.906181374878753E-3</v>
      </c>
      <c r="AI121" s="5">
        <f t="shared" si="358"/>
        <v>6.6394758739824018E-3</v>
      </c>
      <c r="AJ121" s="5">
        <f t="shared" si="359"/>
        <v>2.7878591314173099E-3</v>
      </c>
      <c r="AK121" s="5">
        <f t="shared" si="360"/>
        <v>7.8039880297208711E-4</v>
      </c>
      <c r="AL121" s="5">
        <f t="shared" si="361"/>
        <v>5.8431051840295608E-6</v>
      </c>
      <c r="AM121" s="5">
        <f t="shared" si="362"/>
        <v>5.1982796678790727E-4</v>
      </c>
      <c r="AN121" s="5">
        <f t="shared" si="363"/>
        <v>5.5189022600745806E-4</v>
      </c>
      <c r="AO121" s="5">
        <f t="shared" si="364"/>
        <v>2.929650201821813E-4</v>
      </c>
      <c r="AP121" s="5">
        <f t="shared" si="365"/>
        <v>1.0367823044720981E-4</v>
      </c>
      <c r="AQ121" s="5">
        <f t="shared" si="366"/>
        <v>2.7518239537557246E-5</v>
      </c>
      <c r="AR121" s="5">
        <f t="shared" si="367"/>
        <v>1.6787647085629231E-3</v>
      </c>
      <c r="AS121" s="5">
        <f t="shared" si="368"/>
        <v>1.4097978849830725E-3</v>
      </c>
      <c r="AT121" s="5">
        <f t="shared" si="369"/>
        <v>5.9196207376915107E-4</v>
      </c>
      <c r="AU121" s="5">
        <f t="shared" si="370"/>
        <v>1.6570654111187544E-4</v>
      </c>
      <c r="AV121" s="5">
        <f t="shared" si="371"/>
        <v>3.4789379654544119E-5</v>
      </c>
      <c r="AW121" s="5">
        <f t="shared" si="372"/>
        <v>1.4471091492258041E-7</v>
      </c>
      <c r="AX121" s="5">
        <f t="shared" si="373"/>
        <v>7.2757105705419537E-5</v>
      </c>
      <c r="AY121" s="5">
        <f t="shared" si="374"/>
        <v>7.7244661843666319E-5</v>
      </c>
      <c r="AZ121" s="5">
        <f t="shared" si="375"/>
        <v>4.1004502072282867E-5</v>
      </c>
      <c r="BA121" s="5">
        <f t="shared" si="376"/>
        <v>1.4511200731676314E-5</v>
      </c>
      <c r="BB121" s="5">
        <f t="shared" si="377"/>
        <v>3.8515578052344289E-6</v>
      </c>
      <c r="BC121" s="5">
        <f t="shared" si="378"/>
        <v>8.1782329671342593E-7</v>
      </c>
      <c r="BD121" s="5">
        <f t="shared" si="379"/>
        <v>2.970514265027191E-4</v>
      </c>
      <c r="BE121" s="5">
        <f t="shared" si="380"/>
        <v>2.4945870655884191E-4</v>
      </c>
      <c r="BF121" s="5">
        <f t="shared" si="381"/>
        <v>1.0474557724004193E-4</v>
      </c>
      <c r="BG121" s="5">
        <f t="shared" si="382"/>
        <v>2.9321181322813761E-5</v>
      </c>
      <c r="BH121" s="5">
        <f t="shared" si="383"/>
        <v>6.1558566253000651E-6</v>
      </c>
      <c r="BI121" s="5">
        <f t="shared" si="384"/>
        <v>1.0339166181347899E-6</v>
      </c>
      <c r="BJ121" s="8">
        <f t="shared" si="385"/>
        <v>0.28314703993876367</v>
      </c>
      <c r="BK121" s="8">
        <f t="shared" si="386"/>
        <v>0.31537506777427166</v>
      </c>
      <c r="BL121" s="8">
        <f t="shared" si="387"/>
        <v>0.37161935564765525</v>
      </c>
      <c r="BM121" s="8">
        <f t="shared" si="388"/>
        <v>0.29652606129697506</v>
      </c>
      <c r="BN121" s="8">
        <f t="shared" si="389"/>
        <v>0.70332577792218143</v>
      </c>
    </row>
    <row r="122" spans="1:66" x14ac:dyDescent="0.25">
      <c r="A122" t="s">
        <v>351</v>
      </c>
      <c r="B122" t="s">
        <v>117</v>
      </c>
      <c r="C122" t="s">
        <v>127</v>
      </c>
      <c r="D122" s="11">
        <v>44204</v>
      </c>
      <c r="E122">
        <f>VLOOKUP(A122,home!$A$2:$E$405,3,FALSE)</f>
        <v>1.1721999999999999</v>
      </c>
      <c r="F122">
        <f>VLOOKUP(B122,home!$B$2:$E$405,3,FALSE)</f>
        <v>0.36559999999999998</v>
      </c>
      <c r="G122">
        <f>VLOOKUP(C122,away!$B$2:$E$405,4,FALSE)</f>
        <v>1.5843</v>
      </c>
      <c r="H122">
        <f>VLOOKUP(A122,away!$A$2:$E$405,3,FALSE)</f>
        <v>1.0596000000000001</v>
      </c>
      <c r="I122">
        <f>VLOOKUP(C122,away!$B$2:$E$405,3,FALSE)</f>
        <v>0.94379999999999997</v>
      </c>
      <c r="J122">
        <f>VLOOKUP(B122,home!$B$2:$E$405,4,FALSE)</f>
        <v>1.6178999999999999</v>
      </c>
      <c r="K122" s="3">
        <f t="shared" si="334"/>
        <v>0.67896177777599986</v>
      </c>
      <c r="L122" s="3">
        <f t="shared" si="335"/>
        <v>1.6179816715920001</v>
      </c>
      <c r="M122" s="5">
        <f t="shared" si="336"/>
        <v>0.10056575876668777</v>
      </c>
      <c r="N122" s="5">
        <f t="shared" si="337"/>
        <v>6.8280306355622683E-2</v>
      </c>
      <c r="O122" s="5">
        <f t="shared" si="338"/>
        <v>0.16271355447424332</v>
      </c>
      <c r="P122" s="5">
        <f t="shared" si="339"/>
        <v>0.11047628421408424</v>
      </c>
      <c r="Q122" s="5">
        <f t="shared" si="340"/>
        <v>2.3179859095151731E-2</v>
      </c>
      <c r="R122" s="5">
        <f t="shared" si="341"/>
        <v>0.13163377442945612</v>
      </c>
      <c r="S122" s="5">
        <f t="shared" si="342"/>
        <v>3.0340867317639148E-2</v>
      </c>
      <c r="T122" s="5">
        <f t="shared" si="343"/>
        <v>3.7504587166040625E-2</v>
      </c>
      <c r="U122" s="5">
        <f t="shared" si="344"/>
        <v>8.9374301501988482E-2</v>
      </c>
      <c r="V122" s="5">
        <f t="shared" si="345"/>
        <v>3.7034322640592116E-3</v>
      </c>
      <c r="W122" s="5">
        <f t="shared" si="346"/>
        <v>5.2460794466138005E-3</v>
      </c>
      <c r="X122" s="5">
        <f t="shared" si="347"/>
        <v>8.4880603923366306E-3</v>
      </c>
      <c r="Y122" s="5">
        <f t="shared" si="348"/>
        <v>6.8667630710833368E-3</v>
      </c>
      <c r="Z122" s="5">
        <f t="shared" si="349"/>
        <v>7.0993678129778567E-2</v>
      </c>
      <c r="AA122" s="5">
        <f t="shared" si="350"/>
        <v>4.8201993913851583E-2</v>
      </c>
      <c r="AB122" s="5">
        <f t="shared" si="351"/>
        <v>1.6363655740048291E-2</v>
      </c>
      <c r="AC122" s="5">
        <f t="shared" si="352"/>
        <v>2.5427481504976105E-4</v>
      </c>
      <c r="AD122" s="5">
        <f t="shared" si="353"/>
        <v>8.9047185685675969E-4</v>
      </c>
      <c r="AE122" s="5">
        <f t="shared" si="354"/>
        <v>1.4407671434627323E-3</v>
      </c>
      <c r="AF122" s="5">
        <f t="shared" si="355"/>
        <v>1.1655674155773316E-3</v>
      </c>
      <c r="AG122" s="5">
        <f t="shared" si="356"/>
        <v>6.2862223846965951E-4</v>
      </c>
      <c r="AH122" s="5">
        <f t="shared" si="357"/>
        <v>2.8716617503220878E-2</v>
      </c>
      <c r="AI122" s="5">
        <f t="shared" si="358"/>
        <v>1.9497485671700242E-2</v>
      </c>
      <c r="AJ122" s="5">
        <f t="shared" si="359"/>
        <v>6.6190237669098394E-3</v>
      </c>
      <c r="AK122" s="5">
        <f t="shared" si="360"/>
        <v>1.4980213813075667E-3</v>
      </c>
      <c r="AL122" s="5">
        <f t="shared" si="361"/>
        <v>1.1173320653242597E-5</v>
      </c>
      <c r="AM122" s="5">
        <f t="shared" si="362"/>
        <v>1.209192709981923E-4</v>
      </c>
      <c r="AN122" s="5">
        <f t="shared" si="363"/>
        <v>1.9564516421734121E-4</v>
      </c>
      <c r="AO122" s="5">
        <f t="shared" si="364"/>
        <v>1.5827514491963259E-4</v>
      </c>
      <c r="AP122" s="5">
        <f t="shared" si="365"/>
        <v>8.5362094516177749E-5</v>
      </c>
      <c r="AQ122" s="5">
        <f t="shared" si="366"/>
        <v>3.4528576093969884E-5</v>
      </c>
      <c r="AR122" s="5">
        <f t="shared" si="367"/>
        <v>9.2925921580658856E-3</v>
      </c>
      <c r="AS122" s="5">
        <f t="shared" si="368"/>
        <v>6.3093148917877286E-3</v>
      </c>
      <c r="AT122" s="5">
        <f t="shared" si="369"/>
        <v>2.1418918277383925E-3</v>
      </c>
      <c r="AU122" s="5">
        <f t="shared" si="370"/>
        <v>4.8475422772171497E-4</v>
      </c>
      <c r="AV122" s="5">
        <f t="shared" si="371"/>
        <v>8.2282398059591849E-5</v>
      </c>
      <c r="AW122" s="5">
        <f t="shared" si="372"/>
        <v>3.409562733547918E-7</v>
      </c>
      <c r="AX122" s="5">
        <f t="shared" si="373"/>
        <v>1.368326053405175E-5</v>
      </c>
      <c r="AY122" s="5">
        <f t="shared" si="374"/>
        <v>2.2139264751713895E-5</v>
      </c>
      <c r="AZ122" s="5">
        <f t="shared" si="375"/>
        <v>1.791046229539795E-5</v>
      </c>
      <c r="BA122" s="5">
        <f t="shared" si="376"/>
        <v>9.6595999078978232E-6</v>
      </c>
      <c r="BB122" s="5">
        <f t="shared" si="377"/>
        <v>3.9072639014726114E-6</v>
      </c>
      <c r="BC122" s="5">
        <f t="shared" si="378"/>
        <v>1.2643762757311475E-6</v>
      </c>
      <c r="BD122" s="5">
        <f t="shared" si="379"/>
        <v>2.5058739655550266E-3</v>
      </c>
      <c r="BE122" s="5">
        <f t="shared" si="380"/>
        <v>1.7013926425358354E-3</v>
      </c>
      <c r="BF122" s="5">
        <f t="shared" si="381"/>
        <v>5.7759028663556837E-4</v>
      </c>
      <c r="BG122" s="5">
        <f t="shared" si="382"/>
        <v>1.3072057594674496E-4</v>
      </c>
      <c r="BH122" s="5">
        <f t="shared" si="383"/>
        <v>2.2188568659176139E-5</v>
      </c>
      <c r="BI122" s="5">
        <f t="shared" si="384"/>
        <v>3.013038004627814E-6</v>
      </c>
      <c r="BJ122" s="8">
        <f t="shared" si="385"/>
        <v>0.15435437865962684</v>
      </c>
      <c r="BK122" s="8">
        <f t="shared" si="386"/>
        <v>0.24537392996292506</v>
      </c>
      <c r="BL122" s="8">
        <f t="shared" si="387"/>
        <v>0.52787004296343687</v>
      </c>
      <c r="BM122" s="8">
        <f t="shared" si="388"/>
        <v>0.40172069407204269</v>
      </c>
      <c r="BN122" s="8">
        <f t="shared" si="389"/>
        <v>0.59684953733524582</v>
      </c>
    </row>
    <row r="123" spans="1:66" x14ac:dyDescent="0.25">
      <c r="A123" t="s">
        <v>353</v>
      </c>
      <c r="B123" t="s">
        <v>147</v>
      </c>
      <c r="C123" t="s">
        <v>155</v>
      </c>
      <c r="D123" s="11">
        <v>44204</v>
      </c>
      <c r="E123">
        <f>VLOOKUP(A123,home!$A$2:$E$405,3,FALSE)</f>
        <v>1.5907</v>
      </c>
      <c r="F123">
        <f>VLOOKUP(B123,home!$B$2:$E$405,3,FALSE)</f>
        <v>1.1464000000000001</v>
      </c>
      <c r="G123">
        <f>VLOOKUP(C123,away!$B$2:$E$405,4,FALSE)</f>
        <v>0.58940000000000003</v>
      </c>
      <c r="H123">
        <f>VLOOKUP(A123,away!$A$2:$E$405,3,FALSE)</f>
        <v>1.2952999999999999</v>
      </c>
      <c r="I123">
        <f>VLOOKUP(C123,away!$B$2:$E$405,3,FALSE)</f>
        <v>0.82030000000000003</v>
      </c>
      <c r="J123">
        <f>VLOOKUP(B123,home!$B$2:$E$405,4,FALSE)</f>
        <v>0.9083</v>
      </c>
      <c r="K123" s="3">
        <f t="shared" si="334"/>
        <v>1.0748171561120001</v>
      </c>
      <c r="L123" s="3">
        <f t="shared" si="335"/>
        <v>0.96510016809700006</v>
      </c>
      <c r="M123" s="5">
        <f t="shared" si="336"/>
        <v>0.13003946154935447</v>
      </c>
      <c r="N123" s="5">
        <f t="shared" si="337"/>
        <v>0.13976864424481295</v>
      </c>
      <c r="O123" s="5">
        <f t="shared" si="338"/>
        <v>0.12550110620052535</v>
      </c>
      <c r="P123" s="5">
        <f t="shared" si="339"/>
        <v>0.13489074205535875</v>
      </c>
      <c r="Q123" s="5">
        <f t="shared" si="340"/>
        <v>7.5112868360419846E-2</v>
      </c>
      <c r="R123" s="5">
        <f t="shared" si="341"/>
        <v>6.0560569345243231E-2</v>
      </c>
      <c r="S123" s="5">
        <f t="shared" si="342"/>
        <v>3.4980751372419953E-2</v>
      </c>
      <c r="T123" s="5">
        <f t="shared" si="343"/>
        <v>7.2491441880889032E-2</v>
      </c>
      <c r="U123" s="5">
        <f t="shared" si="344"/>
        <v>6.5091538916177902E-2</v>
      </c>
      <c r="V123" s="5">
        <f t="shared" si="345"/>
        <v>4.0317501011361808E-3</v>
      </c>
      <c r="W123" s="5">
        <f t="shared" si="346"/>
        <v>2.6910866519520505E-2</v>
      </c>
      <c r="X123" s="5">
        <f t="shared" si="347"/>
        <v>2.5971681801625169E-2</v>
      </c>
      <c r="Y123" s="5">
        <f t="shared" si="348"/>
        <v>1.2532637236255122E-2</v>
      </c>
      <c r="Z123" s="5">
        <f t="shared" si="349"/>
        <v>1.9482338551714763E-2</v>
      </c>
      <c r="AA123" s="5">
        <f t="shared" si="350"/>
        <v>2.0939951716565243E-2</v>
      </c>
      <c r="AB123" s="5">
        <f t="shared" si="351"/>
        <v>1.1253309676560623E-2</v>
      </c>
      <c r="AC123" s="5">
        <f t="shared" si="352"/>
        <v>2.6138496559254963E-4</v>
      </c>
      <c r="AD123" s="5">
        <f t="shared" si="353"/>
        <v>7.231065255255166E-3</v>
      </c>
      <c r="AE123" s="5">
        <f t="shared" si="354"/>
        <v>6.9787022933671368E-3</v>
      </c>
      <c r="AF123" s="5">
        <f t="shared" si="355"/>
        <v>3.3675733782137715E-3</v>
      </c>
      <c r="AG123" s="5">
        <f t="shared" si="356"/>
        <v>1.0833485444643647E-3</v>
      </c>
      <c r="AH123" s="5">
        <f t="shared" si="357"/>
        <v>4.7006020527956445E-3</v>
      </c>
      <c r="AI123" s="5">
        <f t="shared" si="358"/>
        <v>5.0522877304000442E-3</v>
      </c>
      <c r="AJ123" s="5">
        <f t="shared" si="359"/>
        <v>2.7151427651240633E-3</v>
      </c>
      <c r="AK123" s="5">
        <f t="shared" si="360"/>
        <v>9.7276067508290617E-4</v>
      </c>
      <c r="AL123" s="5">
        <f t="shared" si="361"/>
        <v>1.0845450004423982E-5</v>
      </c>
      <c r="AM123" s="5">
        <f t="shared" si="362"/>
        <v>1.5544145986627308E-3</v>
      </c>
      <c r="AN123" s="5">
        <f t="shared" si="363"/>
        <v>1.5001657904618322E-3</v>
      </c>
      <c r="AO123" s="5">
        <f t="shared" si="364"/>
        <v>7.2390512827404162E-4</v>
      </c>
      <c r="AP123" s="5">
        <f t="shared" si="365"/>
        <v>2.3288032032785268E-4</v>
      </c>
      <c r="AQ123" s="5">
        <f t="shared" si="366"/>
        <v>5.6188209073723454E-5</v>
      </c>
      <c r="AR123" s="5">
        <f t="shared" si="367"/>
        <v>9.0731036626203636E-4</v>
      </c>
      <c r="AS123" s="5">
        <f t="shared" si="368"/>
        <v>9.7519274757669906E-4</v>
      </c>
      <c r="AT123" s="5">
        <f t="shared" si="369"/>
        <v>5.2407694780571754E-4</v>
      </c>
      <c r="AU123" s="5">
        <f t="shared" si="370"/>
        <v>1.8776229820813287E-4</v>
      </c>
      <c r="AV123" s="5">
        <f t="shared" si="371"/>
        <v>5.0452534846279662E-5</v>
      </c>
      <c r="AW123" s="5">
        <f t="shared" si="372"/>
        <v>3.1250146463891392E-7</v>
      </c>
      <c r="AX123" s="5">
        <f t="shared" si="373"/>
        <v>2.7845191305894197E-4</v>
      </c>
      <c r="AY123" s="5">
        <f t="shared" si="374"/>
        <v>2.6873398810011611E-4</v>
      </c>
      <c r="AZ123" s="5">
        <f t="shared" si="375"/>
        <v>1.296776085443996E-4</v>
      </c>
      <c r="BA123" s="5">
        <f t="shared" si="376"/>
        <v>4.171729393487236E-5</v>
      </c>
      <c r="BB123" s="5">
        <f t="shared" si="377"/>
        <v>1.0065341847274317E-5</v>
      </c>
      <c r="BC123" s="5">
        <f t="shared" si="378"/>
        <v>1.9428126217516433E-6</v>
      </c>
      <c r="BD123" s="5">
        <f t="shared" si="379"/>
        <v>1.4594089783260693E-4</v>
      </c>
      <c r="BE123" s="5">
        <f t="shared" si="380"/>
        <v>1.5685978076887454E-4</v>
      </c>
      <c r="BF123" s="5">
        <f t="shared" si="381"/>
        <v>8.4297791737176765E-5</v>
      </c>
      <c r="BG123" s="5">
        <f t="shared" si="382"/>
        <v>3.0201570927158002E-5</v>
      </c>
      <c r="BH123" s="5">
        <f t="shared" si="383"/>
        <v>8.1152916435107053E-6</v>
      </c>
      <c r="BI123" s="5">
        <f t="shared" si="384"/>
        <v>1.7444909370595318E-6</v>
      </c>
      <c r="BJ123" s="8">
        <f t="shared" si="385"/>
        <v>0.37624697251973049</v>
      </c>
      <c r="BK123" s="8">
        <f t="shared" si="386"/>
        <v>0.30448366948196637</v>
      </c>
      <c r="BL123" s="8">
        <f t="shared" si="387"/>
        <v>0.29985922379702024</v>
      </c>
      <c r="BM123" s="8">
        <f t="shared" si="388"/>
        <v>0.33393039110808181</v>
      </c>
      <c r="BN123" s="8">
        <f t="shared" si="389"/>
        <v>0.66587339175571458</v>
      </c>
    </row>
    <row r="124" spans="1:66" x14ac:dyDescent="0.25">
      <c r="A124" t="s">
        <v>353</v>
      </c>
      <c r="B124" t="s">
        <v>330</v>
      </c>
      <c r="C124" t="s">
        <v>146</v>
      </c>
      <c r="D124" s="11">
        <v>44204</v>
      </c>
      <c r="E124">
        <f>VLOOKUP(A124,home!$A$2:$E$405,3,FALSE)</f>
        <v>1.5907</v>
      </c>
      <c r="F124" t="e">
        <f>VLOOKUP(B124,home!$B$2:$E$405,3,FALSE)</f>
        <v>#N/A</v>
      </c>
      <c r="G124">
        <f>VLOOKUP(C124,away!$B$2:$E$405,4,FALSE)</f>
        <v>0.77659999999999996</v>
      </c>
      <c r="H124">
        <f>VLOOKUP(A124,away!$A$2:$E$405,3,FALSE)</f>
        <v>1.2952999999999999</v>
      </c>
      <c r="I124">
        <f>VLOOKUP(C124,away!$B$2:$E$405,3,FALSE)</f>
        <v>0.9083</v>
      </c>
      <c r="J124" t="e">
        <f>VLOOKUP(B124,home!$B$2:$E$405,4,FALSE)</f>
        <v>#N/A</v>
      </c>
      <c r="K124" s="3" t="e">
        <f t="shared" si="334"/>
        <v>#N/A</v>
      </c>
      <c r="L124" s="3" t="e">
        <f t="shared" si="335"/>
        <v>#N/A</v>
      </c>
      <c r="M124" s="5" t="e">
        <f t="shared" si="336"/>
        <v>#N/A</v>
      </c>
      <c r="N124" s="5" t="e">
        <f t="shared" si="337"/>
        <v>#N/A</v>
      </c>
      <c r="O124" s="5" t="e">
        <f t="shared" si="338"/>
        <v>#N/A</v>
      </c>
      <c r="P124" s="5" t="e">
        <f t="shared" si="339"/>
        <v>#N/A</v>
      </c>
      <c r="Q124" s="5" t="e">
        <f t="shared" si="340"/>
        <v>#N/A</v>
      </c>
      <c r="R124" s="5" t="e">
        <f t="shared" si="341"/>
        <v>#N/A</v>
      </c>
      <c r="S124" s="5" t="e">
        <f t="shared" si="342"/>
        <v>#N/A</v>
      </c>
      <c r="T124" s="5" t="e">
        <f t="shared" si="343"/>
        <v>#N/A</v>
      </c>
      <c r="U124" s="5" t="e">
        <f t="shared" si="344"/>
        <v>#N/A</v>
      </c>
      <c r="V124" s="5" t="e">
        <f t="shared" si="345"/>
        <v>#N/A</v>
      </c>
      <c r="W124" s="5" t="e">
        <f t="shared" si="346"/>
        <v>#N/A</v>
      </c>
      <c r="X124" s="5" t="e">
        <f t="shared" si="347"/>
        <v>#N/A</v>
      </c>
      <c r="Y124" s="5" t="e">
        <f t="shared" si="348"/>
        <v>#N/A</v>
      </c>
      <c r="Z124" s="5" t="e">
        <f t="shared" si="349"/>
        <v>#N/A</v>
      </c>
      <c r="AA124" s="5" t="e">
        <f t="shared" si="350"/>
        <v>#N/A</v>
      </c>
      <c r="AB124" s="5" t="e">
        <f t="shared" si="351"/>
        <v>#N/A</v>
      </c>
      <c r="AC124" s="5" t="e">
        <f t="shared" si="352"/>
        <v>#N/A</v>
      </c>
      <c r="AD124" s="5" t="e">
        <f t="shared" si="353"/>
        <v>#N/A</v>
      </c>
      <c r="AE124" s="5" t="e">
        <f t="shared" si="354"/>
        <v>#N/A</v>
      </c>
      <c r="AF124" s="5" t="e">
        <f t="shared" si="355"/>
        <v>#N/A</v>
      </c>
      <c r="AG124" s="5" t="e">
        <f t="shared" si="356"/>
        <v>#N/A</v>
      </c>
      <c r="AH124" s="5" t="e">
        <f t="shared" si="357"/>
        <v>#N/A</v>
      </c>
      <c r="AI124" s="5" t="e">
        <f t="shared" si="358"/>
        <v>#N/A</v>
      </c>
      <c r="AJ124" s="5" t="e">
        <f t="shared" si="359"/>
        <v>#N/A</v>
      </c>
      <c r="AK124" s="5" t="e">
        <f t="shared" si="360"/>
        <v>#N/A</v>
      </c>
      <c r="AL124" s="5" t="e">
        <f t="shared" si="361"/>
        <v>#N/A</v>
      </c>
      <c r="AM124" s="5" t="e">
        <f t="shared" si="362"/>
        <v>#N/A</v>
      </c>
      <c r="AN124" s="5" t="e">
        <f t="shared" si="363"/>
        <v>#N/A</v>
      </c>
      <c r="AO124" s="5" t="e">
        <f t="shared" si="364"/>
        <v>#N/A</v>
      </c>
      <c r="AP124" s="5" t="e">
        <f t="shared" si="365"/>
        <v>#N/A</v>
      </c>
      <c r="AQ124" s="5" t="e">
        <f t="shared" si="366"/>
        <v>#N/A</v>
      </c>
      <c r="AR124" s="5" t="e">
        <f t="shared" si="367"/>
        <v>#N/A</v>
      </c>
      <c r="AS124" s="5" t="e">
        <f t="shared" si="368"/>
        <v>#N/A</v>
      </c>
      <c r="AT124" s="5" t="e">
        <f t="shared" si="369"/>
        <v>#N/A</v>
      </c>
      <c r="AU124" s="5" t="e">
        <f t="shared" si="370"/>
        <v>#N/A</v>
      </c>
      <c r="AV124" s="5" t="e">
        <f t="shared" si="371"/>
        <v>#N/A</v>
      </c>
      <c r="AW124" s="5" t="e">
        <f t="shared" si="372"/>
        <v>#N/A</v>
      </c>
      <c r="AX124" s="5" t="e">
        <f t="shared" si="373"/>
        <v>#N/A</v>
      </c>
      <c r="AY124" s="5" t="e">
        <f t="shared" si="374"/>
        <v>#N/A</v>
      </c>
      <c r="AZ124" s="5" t="e">
        <f t="shared" si="375"/>
        <v>#N/A</v>
      </c>
      <c r="BA124" s="5" t="e">
        <f t="shared" si="376"/>
        <v>#N/A</v>
      </c>
      <c r="BB124" s="5" t="e">
        <f t="shared" si="377"/>
        <v>#N/A</v>
      </c>
      <c r="BC124" s="5" t="e">
        <f t="shared" si="378"/>
        <v>#N/A</v>
      </c>
      <c r="BD124" s="5" t="e">
        <f t="shared" si="379"/>
        <v>#N/A</v>
      </c>
      <c r="BE124" s="5" t="e">
        <f t="shared" si="380"/>
        <v>#N/A</v>
      </c>
      <c r="BF124" s="5" t="e">
        <f t="shared" si="381"/>
        <v>#N/A</v>
      </c>
      <c r="BG124" s="5" t="e">
        <f t="shared" si="382"/>
        <v>#N/A</v>
      </c>
      <c r="BH124" s="5" t="e">
        <f t="shared" si="383"/>
        <v>#N/A</v>
      </c>
      <c r="BI124" s="5" t="e">
        <f t="shared" si="384"/>
        <v>#N/A</v>
      </c>
      <c r="BJ124" s="8" t="e">
        <f t="shared" si="385"/>
        <v>#N/A</v>
      </c>
      <c r="BK124" s="8" t="e">
        <f t="shared" si="386"/>
        <v>#N/A</v>
      </c>
      <c r="BL124" s="8" t="e">
        <f t="shared" si="387"/>
        <v>#N/A</v>
      </c>
      <c r="BM124" s="8" t="e">
        <f t="shared" si="388"/>
        <v>#N/A</v>
      </c>
      <c r="BN124" s="8" t="e">
        <f t="shared" si="389"/>
        <v>#N/A</v>
      </c>
    </row>
    <row r="125" spans="1:66" x14ac:dyDescent="0.25">
      <c r="A125" t="s">
        <v>353</v>
      </c>
      <c r="B125" t="s">
        <v>157</v>
      </c>
      <c r="C125" t="s">
        <v>148</v>
      </c>
      <c r="D125" s="11">
        <v>44204</v>
      </c>
      <c r="E125">
        <f>VLOOKUP(A125,home!$A$2:$E$405,3,FALSE)</f>
        <v>1.5907</v>
      </c>
      <c r="F125">
        <f>VLOOKUP(B125,home!$B$2:$E$405,3,FALSE)</f>
        <v>0.98229999999999995</v>
      </c>
      <c r="G125">
        <f>VLOOKUP(C125,away!$B$2:$E$405,4,FALSE)</f>
        <v>0.74650000000000005</v>
      </c>
      <c r="H125">
        <f>VLOOKUP(A125,away!$A$2:$E$405,3,FALSE)</f>
        <v>1.2952999999999999</v>
      </c>
      <c r="I125">
        <f>VLOOKUP(C125,away!$B$2:$E$405,3,FALSE)</f>
        <v>1.2544999999999999</v>
      </c>
      <c r="J125">
        <f>VLOOKUP(B125,home!$B$2:$E$405,4,FALSE)</f>
        <v>1.1097999999999999</v>
      </c>
      <c r="K125" s="3">
        <f t="shared" si="334"/>
        <v>1.1664395513650001</v>
      </c>
      <c r="L125" s="3">
        <f t="shared" si="335"/>
        <v>1.8033737827299996</v>
      </c>
      <c r="M125" s="5">
        <f t="shared" si="336"/>
        <v>5.1312887804637733E-2</v>
      </c>
      <c r="N125" s="5">
        <f t="shared" si="337"/>
        <v>5.9853381830084221E-2</v>
      </c>
      <c r="O125" s="5">
        <f t="shared" si="338"/>
        <v>9.2536316583049602E-2</v>
      </c>
      <c r="P125" s="5">
        <f t="shared" si="339"/>
        <v>0.10793801960010198</v>
      </c>
      <c r="Q125" s="5">
        <f t="shared" si="340"/>
        <v>3.4907675924780758E-2</v>
      </c>
      <c r="R125" s="5">
        <f t="shared" si="341"/>
        <v>8.343878363813749E-2</v>
      </c>
      <c r="S125" s="5">
        <f t="shared" si="342"/>
        <v>5.676262131040602E-2</v>
      </c>
      <c r="T125" s="5">
        <f t="shared" si="343"/>
        <v>6.2951587578784801E-2</v>
      </c>
      <c r="U125" s="5">
        <f t="shared" si="344"/>
        <v>9.7326297353310401E-2</v>
      </c>
      <c r="V125" s="5">
        <f t="shared" si="345"/>
        <v>1.3266853164500962E-2</v>
      </c>
      <c r="W125" s="5">
        <f t="shared" si="346"/>
        <v>1.3572564614965355E-2</v>
      </c>
      <c r="X125" s="5">
        <f t="shared" si="347"/>
        <v>2.447640719103741E-2</v>
      </c>
      <c r="Y125" s="5">
        <f t="shared" si="348"/>
        <v>2.2070055511870454E-2</v>
      </c>
      <c r="Z125" s="5">
        <f t="shared" si="349"/>
        <v>5.0157104958632653E-2</v>
      </c>
      <c r="AA125" s="5">
        <f t="shared" si="350"/>
        <v>5.850523100571469E-2</v>
      </c>
      <c r="AB125" s="5">
        <f t="shared" si="351"/>
        <v>3.4121407703405784E-2</v>
      </c>
      <c r="AC125" s="5">
        <f t="shared" si="352"/>
        <v>1.7441985802299702E-3</v>
      </c>
      <c r="AD125" s="5">
        <f t="shared" si="353"/>
        <v>3.9578940450881693E-3</v>
      </c>
      <c r="AE125" s="5">
        <f t="shared" si="354"/>
        <v>7.1375623557351896E-3</v>
      </c>
      <c r="AF125" s="5">
        <f t="shared" si="355"/>
        <v>6.4358464124667095E-3</v>
      </c>
      <c r="AG125" s="5">
        <f t="shared" si="356"/>
        <v>3.8687455633064612E-3</v>
      </c>
      <c r="AH125" s="5">
        <f t="shared" si="357"/>
        <v>2.2613002025008759E-2</v>
      </c>
      <c r="AI125" s="5">
        <f t="shared" si="358"/>
        <v>2.6376699937067056E-2</v>
      </c>
      <c r="AJ125" s="5">
        <f t="shared" si="359"/>
        <v>1.5383413020540868E-2</v>
      </c>
      <c r="AK125" s="5">
        <f t="shared" si="360"/>
        <v>5.9812737940473952E-3</v>
      </c>
      <c r="AL125" s="5">
        <f t="shared" si="361"/>
        <v>1.4675871781460453E-4</v>
      </c>
      <c r="AM125" s="5">
        <f t="shared" si="362"/>
        <v>9.2332883086056845E-4</v>
      </c>
      <c r="AN125" s="5">
        <f t="shared" si="363"/>
        <v>1.665107006412691E-3</v>
      </c>
      <c r="AO125" s="5">
        <f t="shared" si="364"/>
        <v>1.5014051604023406E-3</v>
      </c>
      <c r="AP125" s="5">
        <f t="shared" si="365"/>
        <v>9.0253156784170327E-4</v>
      </c>
      <c r="AQ125" s="5">
        <f t="shared" si="366"/>
        <v>4.0690044188298265E-4</v>
      </c>
      <c r="AR125" s="5">
        <f t="shared" si="367"/>
        <v>8.1559390001442363E-3</v>
      </c>
      <c r="AS125" s="5">
        <f t="shared" si="368"/>
        <v>9.5134098282885493E-3</v>
      </c>
      <c r="AT125" s="5">
        <f t="shared" si="369"/>
        <v>5.5484087460301416E-3</v>
      </c>
      <c r="AU125" s="5">
        <f t="shared" si="370"/>
        <v>2.157294469503013E-3</v>
      </c>
      <c r="AV125" s="5">
        <f t="shared" si="371"/>
        <v>6.2908839829232304E-4</v>
      </c>
      <c r="AW125" s="5">
        <f t="shared" si="372"/>
        <v>8.5753014700003408E-6</v>
      </c>
      <c r="AX125" s="5">
        <f t="shared" si="373"/>
        <v>1.7950121120522851E-4</v>
      </c>
      <c r="AY125" s="5">
        <f t="shared" si="374"/>
        <v>3.2370777825578947E-4</v>
      </c>
      <c r="AZ125" s="5">
        <f t="shared" si="375"/>
        <v>2.9188306028613356E-4</v>
      </c>
      <c r="BA125" s="5">
        <f t="shared" si="376"/>
        <v>1.7545808618100434E-4</v>
      </c>
      <c r="BB125" s="5">
        <f t="shared" si="377"/>
        <v>7.9104128146701062E-5</v>
      </c>
      <c r="BC125" s="5">
        <f t="shared" si="378"/>
        <v>2.8530862161094981E-5</v>
      </c>
      <c r="BD125" s="5">
        <f t="shared" si="379"/>
        <v>2.4513677610675392E-3</v>
      </c>
      <c r="BE125" s="5">
        <f t="shared" si="380"/>
        <v>2.8593723114502452E-3</v>
      </c>
      <c r="BF125" s="5">
        <f t="shared" si="381"/>
        <v>1.6676424780767644E-3</v>
      </c>
      <c r="BG125" s="5">
        <f t="shared" si="382"/>
        <v>6.4840138132169238E-4</v>
      </c>
      <c r="BH125" s="5">
        <f t="shared" si="383"/>
        <v>1.8908025408333044E-4</v>
      </c>
      <c r="BI125" s="5">
        <f t="shared" si="384"/>
        <v>4.4110137348987973E-5</v>
      </c>
      <c r="BJ125" s="8">
        <f t="shared" si="385"/>
        <v>0.24570917916175583</v>
      </c>
      <c r="BK125" s="8">
        <f t="shared" si="386"/>
        <v>0.23149504695594708</v>
      </c>
      <c r="BL125" s="8">
        <f t="shared" si="387"/>
        <v>0.47014653982588883</v>
      </c>
      <c r="BM125" s="8">
        <f t="shared" si="388"/>
        <v>0.56720567304464686</v>
      </c>
      <c r="BN125" s="8">
        <f t="shared" si="389"/>
        <v>0.42998706538079179</v>
      </c>
    </row>
    <row r="126" spans="1:66" x14ac:dyDescent="0.25">
      <c r="A126" t="s">
        <v>353</v>
      </c>
      <c r="B126" t="s">
        <v>154</v>
      </c>
      <c r="C126" t="s">
        <v>149</v>
      </c>
      <c r="D126" s="11">
        <v>44204</v>
      </c>
      <c r="E126">
        <f>VLOOKUP(A126,home!$A$2:$E$405,3,FALSE)</f>
        <v>1.5907</v>
      </c>
      <c r="F126">
        <f>VLOOKUP(B126,home!$B$2:$E$405,3,FALSE)</f>
        <v>0.74650000000000005</v>
      </c>
      <c r="G126">
        <f>VLOOKUP(C126,away!$B$2:$E$405,4,FALSE)</f>
        <v>1.1001000000000001</v>
      </c>
      <c r="H126">
        <f>VLOOKUP(A126,away!$A$2:$E$405,3,FALSE)</f>
        <v>1.2952999999999999</v>
      </c>
      <c r="I126">
        <f>VLOOKUP(C126,away!$B$2:$E$405,3,FALSE)</f>
        <v>1.3028</v>
      </c>
      <c r="J126">
        <f>VLOOKUP(B126,home!$B$2:$E$405,4,FALSE)</f>
        <v>0.67549999999999999</v>
      </c>
      <c r="K126" s="3">
        <f t="shared" si="334"/>
        <v>1.3063220507550004</v>
      </c>
      <c r="L126" s="3">
        <f t="shared" si="335"/>
        <v>1.1399176254199999</v>
      </c>
      <c r="M126" s="5">
        <f t="shared" si="336"/>
        <v>8.6618689191247475E-2</v>
      </c>
      <c r="N126" s="5">
        <f t="shared" si="337"/>
        <v>0.1131519036980204</v>
      </c>
      <c r="O126" s="5">
        <f t="shared" si="338"/>
        <v>9.8738170499879846E-2</v>
      </c>
      <c r="P126" s="5">
        <f t="shared" si="339"/>
        <v>0.12898384937519991</v>
      </c>
      <c r="Q126" s="5">
        <f t="shared" si="340"/>
        <v>7.3906413442815164E-2</v>
      </c>
      <c r="R126" s="5">
        <f t="shared" si="341"/>
        <v>5.6276690427269078E-2</v>
      </c>
      <c r="S126" s="5">
        <f t="shared" si="342"/>
        <v>4.8017447374755932E-2</v>
      </c>
      <c r="T126" s="5">
        <f t="shared" si="343"/>
        <v>8.4247223315042613E-2</v>
      </c>
      <c r="U126" s="5">
        <f t="shared" si="344"/>
        <v>7.3515481648654443E-2</v>
      </c>
      <c r="V126" s="5">
        <f t="shared" si="345"/>
        <v>7.9447509248679413E-3</v>
      </c>
      <c r="W126" s="5">
        <f t="shared" si="346"/>
        <v>3.2181859190855082E-2</v>
      </c>
      <c r="X126" s="5">
        <f t="shared" si="347"/>
        <v>3.6684668510440326E-2</v>
      </c>
      <c r="Y126" s="5">
        <f t="shared" si="348"/>
        <v>2.0908750108870496E-2</v>
      </c>
      <c r="Z126" s="5">
        <f t="shared" si="349"/>
        <v>2.1383597106116339E-2</v>
      </c>
      <c r="AA126" s="5">
        <f t="shared" si="350"/>
        <v>2.7933864424180586E-2</v>
      </c>
      <c r="AB126" s="5">
        <f t="shared" si="351"/>
        <v>1.8245311530053866E-2</v>
      </c>
      <c r="AC126" s="5">
        <f t="shared" si="352"/>
        <v>7.394078043265062E-4</v>
      </c>
      <c r="AD126" s="5">
        <f t="shared" si="353"/>
        <v>1.0509968073826613E-2</v>
      </c>
      <c r="AE126" s="5">
        <f t="shared" si="354"/>
        <v>1.1980497849956443E-2</v>
      </c>
      <c r="AF126" s="5">
        <f t="shared" si="355"/>
        <v>6.8283903302358839E-3</v>
      </c>
      <c r="AG126" s="5">
        <f t="shared" si="356"/>
        <v>2.5946008302277931E-3</v>
      </c>
      <c r="AH126" s="5">
        <f t="shared" si="357"/>
        <v>6.0938848090355269E-3</v>
      </c>
      <c r="AI126" s="5">
        <f t="shared" si="358"/>
        <v>7.960576100804034E-3</v>
      </c>
      <c r="AJ126" s="5">
        <f t="shared" si="359"/>
        <v>5.1995380485967855E-3</v>
      </c>
      <c r="AK126" s="5">
        <f t="shared" si="360"/>
        <v>2.2640904022072023E-3</v>
      </c>
      <c r="AL126" s="5">
        <f t="shared" si="361"/>
        <v>4.4042072559894782E-5</v>
      </c>
      <c r="AM126" s="5">
        <f t="shared" si="362"/>
        <v>2.7458806095141536E-3</v>
      </c>
      <c r="AN126" s="5">
        <f t="shared" si="363"/>
        <v>3.1300777040841961E-3</v>
      </c>
      <c r="AO126" s="5">
        <f t="shared" si="364"/>
        <v>1.7840153719098715E-3</v>
      </c>
      <c r="AP126" s="5">
        <f t="shared" si="365"/>
        <v>6.7787685548675967E-4</v>
      </c>
      <c r="AQ126" s="5">
        <f t="shared" si="366"/>
        <v>1.9318094385841083E-4</v>
      </c>
      <c r="AR126" s="5">
        <f t="shared" si="367"/>
        <v>1.3893053402197573E-3</v>
      </c>
      <c r="AS126" s="5">
        <f t="shared" si="368"/>
        <v>1.8148802011607467E-3</v>
      </c>
      <c r="AT126" s="5">
        <f t="shared" si="369"/>
        <v>1.1854090131274773E-3</v>
      </c>
      <c r="AU126" s="5">
        <f t="shared" si="370"/>
        <v>5.1617531100404913E-4</v>
      </c>
      <c r="AV126" s="5">
        <f t="shared" si="371"/>
        <v>1.6857279770497735E-4</v>
      </c>
      <c r="AW126" s="5">
        <f t="shared" si="372"/>
        <v>1.8217508209697053E-6</v>
      </c>
      <c r="AX126" s="5">
        <f t="shared" si="373"/>
        <v>5.9783406482481999E-4</v>
      </c>
      <c r="AY126" s="5">
        <f t="shared" si="374"/>
        <v>6.814815875702951E-4</v>
      </c>
      <c r="AZ126" s="5">
        <f t="shared" si="375"/>
        <v>3.8841643653529141E-4</v>
      </c>
      <c r="BA126" s="5">
        <f t="shared" si="376"/>
        <v>1.4758758066980249E-4</v>
      </c>
      <c r="BB126" s="5">
        <f t="shared" si="377"/>
        <v>4.2059421124650971E-5</v>
      </c>
      <c r="BC126" s="5">
        <f t="shared" si="378"/>
        <v>9.5888550909903807E-6</v>
      </c>
      <c r="BD126" s="5">
        <f t="shared" si="379"/>
        <v>2.6394894073443844E-4</v>
      </c>
      <c r="BE126" s="5">
        <f t="shared" si="380"/>
        <v>3.4480232155482168E-4</v>
      </c>
      <c r="BF126" s="5">
        <f t="shared" si="381"/>
        <v>2.2521143789928989E-4</v>
      </c>
      <c r="BG126" s="5">
        <f t="shared" si="382"/>
        <v>9.8066222470027608E-5</v>
      </c>
      <c r="BH126" s="5">
        <f t="shared" si="383"/>
        <v>3.2026517211710629E-5</v>
      </c>
      <c r="BI126" s="5">
        <f t="shared" si="384"/>
        <v>8.3673891285084325E-6</v>
      </c>
      <c r="BJ126" s="8">
        <f t="shared" si="385"/>
        <v>0.40339227478096001</v>
      </c>
      <c r="BK126" s="8">
        <f t="shared" si="386"/>
        <v>0.273029668330528</v>
      </c>
      <c r="BL126" s="8">
        <f t="shared" si="387"/>
        <v>0.30227437338289731</v>
      </c>
      <c r="BM126" s="8">
        <f t="shared" si="388"/>
        <v>0.44172453712932036</v>
      </c>
      <c r="BN126" s="8">
        <f t="shared" si="389"/>
        <v>0.55767571663443194</v>
      </c>
    </row>
    <row r="127" spans="1:66" x14ac:dyDescent="0.25">
      <c r="A127" t="s">
        <v>356</v>
      </c>
      <c r="B127" t="s">
        <v>202</v>
      </c>
      <c r="C127" t="s">
        <v>210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356</v>
      </c>
      <c r="B128" t="s">
        <v>209</v>
      </c>
      <c r="C128" t="s">
        <v>217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356</v>
      </c>
      <c r="B129" t="s">
        <v>201</v>
      </c>
      <c r="C129" t="s">
        <v>207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356</v>
      </c>
      <c r="B130" t="s">
        <v>215</v>
      </c>
      <c r="C130" t="s">
        <v>216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358</v>
      </c>
      <c r="B131" t="s">
        <v>246</v>
      </c>
      <c r="C131" t="s">
        <v>242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358</v>
      </c>
      <c r="B132" t="s">
        <v>234</v>
      </c>
      <c r="C132" t="s">
        <v>244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358</v>
      </c>
      <c r="B133" t="s">
        <v>236</v>
      </c>
      <c r="C133" t="s">
        <v>243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359</v>
      </c>
      <c r="B134" t="s">
        <v>267</v>
      </c>
      <c r="C134" t="s">
        <v>257</v>
      </c>
      <c r="D134" s="11">
        <v>44204</v>
      </c>
      <c r="E134">
        <f>VLOOKUP(A134,home!$A$2:$E$405,3,FALSE)</f>
        <v>1.1584000000000001</v>
      </c>
      <c r="F134">
        <f>VLOOKUP(B134,home!$B$2:$E$405,3,FALSE)</f>
        <v>0.86329999999999996</v>
      </c>
      <c r="G134">
        <f>VLOOKUP(C134,away!$B$2:$E$405,4,FALSE)</f>
        <v>1.4244000000000001</v>
      </c>
      <c r="H134">
        <f>VLOOKUP(A134,away!$A$2:$E$405,3,FALSE)</f>
        <v>1.0775999999999999</v>
      </c>
      <c r="I134">
        <f>VLOOKUP(C134,away!$B$2:$E$405,3,FALSE)</f>
        <v>1.2527999999999999</v>
      </c>
      <c r="J134">
        <f>VLOOKUP(B134,home!$B$2:$E$405,4,FALSE)</f>
        <v>0.61870000000000003</v>
      </c>
      <c r="K134" s="3">
        <f t="shared" si="334"/>
        <v>1.4244665479680001</v>
      </c>
      <c r="L134" s="3">
        <f t="shared" si="335"/>
        <v>0.83525569113599996</v>
      </c>
      <c r="M134" s="5">
        <f t="shared" si="336"/>
        <v>0.10437947326465939</v>
      </c>
      <c r="N134" s="5">
        <f t="shared" si="337"/>
        <v>0.14868506796002751</v>
      </c>
      <c r="O134" s="5">
        <f t="shared" si="338"/>
        <v>8.7183549082084713E-2</v>
      </c>
      <c r="P134" s="5">
        <f t="shared" si="339"/>
        <v>0.1241900492005559</v>
      </c>
      <c r="Q134" s="5">
        <f t="shared" si="340"/>
        <v>0.10589845274570397</v>
      </c>
      <c r="R134" s="5">
        <f t="shared" si="341"/>
        <v>3.6410277772123016E-2</v>
      </c>
      <c r="S134" s="5">
        <f t="shared" si="342"/>
        <v>3.6940137361419434E-2</v>
      </c>
      <c r="T134" s="5">
        <f t="shared" si="343"/>
        <v>8.8452285338345996E-2</v>
      </c>
      <c r="U134" s="5">
        <f t="shared" si="344"/>
        <v>5.186522268861208E-2</v>
      </c>
      <c r="V134" s="5">
        <f t="shared" si="345"/>
        <v>4.88346067468424E-3</v>
      </c>
      <c r="W134" s="5">
        <f t="shared" si="346"/>
        <v>5.0282934472608433E-2</v>
      </c>
      <c r="X134" s="5">
        <f t="shared" si="347"/>
        <v>4.1999107185264756E-2</v>
      </c>
      <c r="Y134" s="5">
        <f t="shared" si="348"/>
        <v>1.7539996649561629E-2</v>
      </c>
      <c r="Z134" s="5">
        <f t="shared" si="349"/>
        <v>1.0137297241669448E-2</v>
      </c>
      <c r="AA134" s="5">
        <f t="shared" si="350"/>
        <v>1.444024080756641E-2</v>
      </c>
      <c r="AB134" s="5">
        <f t="shared" si="351"/>
        <v>1.0284819987490387E-2</v>
      </c>
      <c r="AC134" s="5">
        <f t="shared" si="352"/>
        <v>3.6314444934030659E-4</v>
      </c>
      <c r="AD134" s="5">
        <f t="shared" si="353"/>
        <v>1.7906589522474429E-2</v>
      </c>
      <c r="AE134" s="5">
        <f t="shared" si="354"/>
        <v>1.4956580807483034E-2</v>
      </c>
      <c r="AF134" s="5">
        <f t="shared" si="355"/>
        <v>6.2462846196928365E-3</v>
      </c>
      <c r="AG134" s="5">
        <f t="shared" si="356"/>
        <v>1.7390815923512355E-3</v>
      </c>
      <c r="AH134" s="5">
        <f t="shared" si="357"/>
        <v>2.1168088034604201E-3</v>
      </c>
      <c r="AI134" s="5">
        <f t="shared" si="358"/>
        <v>3.0153233289735375E-3</v>
      </c>
      <c r="AJ134" s="5">
        <f t="shared" si="359"/>
        <v>2.1476136067151569E-3</v>
      </c>
      <c r="AK134" s="5">
        <f t="shared" si="360"/>
        <v>1.0197345802422152E-3</v>
      </c>
      <c r="AL134" s="5">
        <f t="shared" si="361"/>
        <v>1.7282680442784334E-5</v>
      </c>
      <c r="AM134" s="5">
        <f t="shared" si="362"/>
        <v>5.1014675525918214E-3</v>
      </c>
      <c r="AN134" s="5">
        <f t="shared" si="363"/>
        <v>4.26102980644796E-3</v>
      </c>
      <c r="AO134" s="5">
        <f t="shared" si="364"/>
        <v>1.7795246979678933E-3</v>
      </c>
      <c r="AP134" s="5">
        <f t="shared" si="365"/>
        <v>4.9545271049825145E-4</v>
      </c>
      <c r="AQ134" s="5">
        <f t="shared" si="366"/>
        <v>1.0345742403310536E-4</v>
      </c>
      <c r="AR134" s="5">
        <f t="shared" si="367"/>
        <v>3.5361532002742063E-4</v>
      </c>
      <c r="AS134" s="5">
        <f t="shared" si="368"/>
        <v>5.0371319422805945E-4</v>
      </c>
      <c r="AT134" s="5">
        <f t="shared" si="369"/>
        <v>3.5876129747398937E-4</v>
      </c>
      <c r="AU134" s="5">
        <f t="shared" si="370"/>
        <v>1.7034782231909812E-4</v>
      </c>
      <c r="AV134" s="5">
        <f t="shared" si="371"/>
        <v>6.0663693603188005E-5</v>
      </c>
      <c r="AW134" s="5">
        <f t="shared" si="372"/>
        <v>5.711896078628205E-7</v>
      </c>
      <c r="AX134" s="5">
        <f t="shared" si="373"/>
        <v>1.2111449790352042E-3</v>
      </c>
      <c r="AY134" s="5">
        <f t="shared" si="374"/>
        <v>1.0116157365299458E-3</v>
      </c>
      <c r="AZ134" s="5">
        <f t="shared" si="375"/>
        <v>4.224789005896867E-4</v>
      </c>
      <c r="BA134" s="5">
        <f t="shared" si="376"/>
        <v>1.1762596870080539E-4</v>
      </c>
      <c r="BB134" s="5">
        <f t="shared" si="377"/>
        <v>2.4561939945683174E-5</v>
      </c>
      <c r="BC134" s="5">
        <f t="shared" si="378"/>
        <v>4.1031000249945063E-6</v>
      </c>
      <c r="BD134" s="5">
        <f t="shared" si="379"/>
        <v>4.9226534754296812E-5</v>
      </c>
      <c r="BE134" s="5">
        <f t="shared" si="380"/>
        <v>7.0121552029879953E-5</v>
      </c>
      <c r="BF134" s="5">
        <f t="shared" si="381"/>
        <v>4.9942902579080815E-5</v>
      </c>
      <c r="BG134" s="5">
        <f t="shared" si="382"/>
        <v>2.3713998010775125E-5</v>
      </c>
      <c r="BH134" s="5">
        <f t="shared" si="383"/>
        <v>8.4449492212322191E-6</v>
      </c>
      <c r="BI134" s="5">
        <f t="shared" si="384"/>
        <v>2.4059095329867417E-6</v>
      </c>
      <c r="BJ134" s="8">
        <f t="shared" si="385"/>
        <v>0.50823884370987915</v>
      </c>
      <c r="BK134" s="8">
        <f t="shared" si="386"/>
        <v>0.27178516336763203</v>
      </c>
      <c r="BL134" s="8">
        <f t="shared" si="387"/>
        <v>0.21013454783104796</v>
      </c>
      <c r="BM134" s="8">
        <f t="shared" si="388"/>
        <v>0.39253793757815209</v>
      </c>
      <c r="BN134" s="8">
        <f t="shared" si="389"/>
        <v>0.60674687002515448</v>
      </c>
    </row>
    <row r="135" spans="1:66" x14ac:dyDescent="0.25">
      <c r="A135" t="s">
        <v>359</v>
      </c>
      <c r="B135" t="s">
        <v>268</v>
      </c>
      <c r="C135" t="s">
        <v>261</v>
      </c>
      <c r="D135" s="11">
        <v>44204</v>
      </c>
      <c r="E135">
        <f>VLOOKUP(A135,home!$A$2:$E$405,3,FALSE)</f>
        <v>1.1584000000000001</v>
      </c>
      <c r="F135">
        <f>VLOOKUP(B135,home!$B$2:$E$405,3,FALSE)</f>
        <v>0.51800000000000002</v>
      </c>
      <c r="G135">
        <f>VLOOKUP(C135,away!$B$2:$E$405,4,FALSE)</f>
        <v>0</v>
      </c>
      <c r="H135">
        <f>VLOOKUP(A135,away!$A$2:$E$405,3,FALSE)</f>
        <v>1.0775999999999999</v>
      </c>
      <c r="I135">
        <f>VLOOKUP(C135,away!$B$2:$E$405,3,FALSE)</f>
        <v>1.8560000000000001</v>
      </c>
      <c r="J135">
        <f>VLOOKUP(B135,home!$B$2:$E$405,4,FALSE)</f>
        <v>1.1135999999999999</v>
      </c>
      <c r="K135" s="3">
        <f t="shared" si="334"/>
        <v>0</v>
      </c>
      <c r="L135" s="3">
        <f t="shared" si="335"/>
        <v>2.2272285081599996</v>
      </c>
      <c r="M135" s="5">
        <f t="shared" si="336"/>
        <v>0.10782685765618054</v>
      </c>
      <c r="N135" s="5">
        <f t="shared" si="337"/>
        <v>0</v>
      </c>
      <c r="O135" s="5">
        <f t="shared" si="338"/>
        <v>0.24015505131715559</v>
      </c>
      <c r="P135" s="5">
        <f t="shared" si="339"/>
        <v>0</v>
      </c>
      <c r="Q135" s="5">
        <f t="shared" si="340"/>
        <v>0</v>
      </c>
      <c r="R135" s="5">
        <f t="shared" si="341"/>
        <v>0.26744008833609839</v>
      </c>
      <c r="S135" s="5">
        <f t="shared" si="342"/>
        <v>0</v>
      </c>
      <c r="T135" s="5">
        <f t="shared" si="343"/>
        <v>0</v>
      </c>
      <c r="U135" s="5">
        <f t="shared" si="344"/>
        <v>0</v>
      </c>
      <c r="V135" s="5">
        <f t="shared" si="345"/>
        <v>0</v>
      </c>
      <c r="W135" s="5">
        <f t="shared" si="346"/>
        <v>0</v>
      </c>
      <c r="X135" s="5">
        <f t="shared" si="347"/>
        <v>0</v>
      </c>
      <c r="Y135" s="5">
        <f t="shared" si="348"/>
        <v>0</v>
      </c>
      <c r="Z135" s="5">
        <f t="shared" si="349"/>
        <v>0.19855006298899563</v>
      </c>
      <c r="AA135" s="5">
        <f t="shared" si="350"/>
        <v>0</v>
      </c>
      <c r="AB135" s="5">
        <f t="shared" si="351"/>
        <v>0</v>
      </c>
      <c r="AC135" s="5">
        <f t="shared" si="352"/>
        <v>0</v>
      </c>
      <c r="AD135" s="5">
        <f t="shared" si="353"/>
        <v>0</v>
      </c>
      <c r="AE135" s="5">
        <f t="shared" si="354"/>
        <v>0</v>
      </c>
      <c r="AF135" s="5">
        <f t="shared" si="355"/>
        <v>0</v>
      </c>
      <c r="AG135" s="5">
        <f t="shared" si="356"/>
        <v>0</v>
      </c>
      <c r="AH135" s="5">
        <f t="shared" si="357"/>
        <v>0.11055409014651368</v>
      </c>
      <c r="AI135" s="5">
        <f t="shared" si="358"/>
        <v>0</v>
      </c>
      <c r="AJ135" s="5">
        <f t="shared" si="359"/>
        <v>0</v>
      </c>
      <c r="AK135" s="5">
        <f t="shared" si="360"/>
        <v>0</v>
      </c>
      <c r="AL135" s="5">
        <f t="shared" si="361"/>
        <v>0</v>
      </c>
      <c r="AM135" s="5">
        <f t="shared" si="362"/>
        <v>0</v>
      </c>
      <c r="AN135" s="5">
        <f t="shared" si="363"/>
        <v>0</v>
      </c>
      <c r="AO135" s="5">
        <f t="shared" si="364"/>
        <v>0</v>
      </c>
      <c r="AP135" s="5">
        <f t="shared" si="365"/>
        <v>0</v>
      </c>
      <c r="AQ135" s="5">
        <f t="shared" si="366"/>
        <v>0</v>
      </c>
      <c r="AR135" s="5">
        <f t="shared" si="367"/>
        <v>4.9245844253601144E-2</v>
      </c>
      <c r="AS135" s="5">
        <f t="shared" si="368"/>
        <v>0</v>
      </c>
      <c r="AT135" s="5">
        <f t="shared" si="369"/>
        <v>0</v>
      </c>
      <c r="AU135" s="5">
        <f t="shared" si="370"/>
        <v>0</v>
      </c>
      <c r="AV135" s="5">
        <f t="shared" si="371"/>
        <v>0</v>
      </c>
      <c r="AW135" s="5">
        <f t="shared" si="372"/>
        <v>0</v>
      </c>
      <c r="AX135" s="5">
        <f t="shared" si="373"/>
        <v>0</v>
      </c>
      <c r="AY135" s="5">
        <f t="shared" si="374"/>
        <v>0</v>
      </c>
      <c r="AZ135" s="5">
        <f t="shared" si="375"/>
        <v>0</v>
      </c>
      <c r="BA135" s="5">
        <f t="shared" si="376"/>
        <v>0</v>
      </c>
      <c r="BB135" s="5">
        <f t="shared" si="377"/>
        <v>0</v>
      </c>
      <c r="BC135" s="5">
        <f t="shared" si="378"/>
        <v>0</v>
      </c>
      <c r="BD135" s="5">
        <f t="shared" si="379"/>
        <v>1.8280291371671316E-2</v>
      </c>
      <c r="BE135" s="5">
        <f t="shared" si="380"/>
        <v>0</v>
      </c>
      <c r="BF135" s="5">
        <f t="shared" si="381"/>
        <v>0</v>
      </c>
      <c r="BG135" s="5">
        <f t="shared" si="382"/>
        <v>0</v>
      </c>
      <c r="BH135" s="5">
        <f t="shared" si="383"/>
        <v>0</v>
      </c>
      <c r="BI135" s="5">
        <f t="shared" si="384"/>
        <v>0</v>
      </c>
      <c r="BJ135" s="8">
        <f t="shared" si="385"/>
        <v>0</v>
      </c>
      <c r="BK135" s="8">
        <f t="shared" si="386"/>
        <v>0.10782685765618054</v>
      </c>
      <c r="BL135" s="8">
        <f t="shared" si="387"/>
        <v>0.68567536542504015</v>
      </c>
      <c r="BM135" s="8">
        <f t="shared" si="388"/>
        <v>0.37663028876078175</v>
      </c>
      <c r="BN135" s="8">
        <f t="shared" si="389"/>
        <v>0.61542199730943459</v>
      </c>
    </row>
    <row r="136" spans="1:66" x14ac:dyDescent="0.25">
      <c r="A136" t="s">
        <v>360</v>
      </c>
      <c r="B136" t="s">
        <v>284</v>
      </c>
      <c r="C136" t="s">
        <v>339</v>
      </c>
      <c r="D136" s="11">
        <v>44204</v>
      </c>
      <c r="E136">
        <f>VLOOKUP(A136,home!$A$2:$E$405,3,FALSE)</f>
        <v>1.5583</v>
      </c>
      <c r="F136">
        <f>VLOOKUP(B136,home!$B$2:$E$405,3,FALSE)</f>
        <v>0.59889999999999999</v>
      </c>
      <c r="G136" t="e">
        <f>VLOOKUP(C136,away!$B$2:$E$405,4,FALSE)</f>
        <v>#N/A</v>
      </c>
      <c r="H136">
        <f>VLOOKUP(A136,away!$A$2:$E$405,3,FALSE)</f>
        <v>1.0958000000000001</v>
      </c>
      <c r="I136" t="e">
        <f>VLOOKUP(C136,away!$B$2:$E$405,3,FALSE)</f>
        <v>#N/A</v>
      </c>
      <c r="J136">
        <f>VLOOKUP(B136,home!$B$2:$E$405,4,FALSE)</f>
        <v>0.66920000000000002</v>
      </c>
      <c r="K136" s="3" t="e">
        <f t="shared" si="334"/>
        <v>#N/A</v>
      </c>
      <c r="L136" s="3" t="e">
        <f t="shared" si="335"/>
        <v>#N/A</v>
      </c>
      <c r="M136" s="5" t="e">
        <f t="shared" si="336"/>
        <v>#N/A</v>
      </c>
      <c r="N136" s="5" t="e">
        <f t="shared" si="337"/>
        <v>#N/A</v>
      </c>
      <c r="O136" s="5" t="e">
        <f t="shared" si="338"/>
        <v>#N/A</v>
      </c>
      <c r="P136" s="5" t="e">
        <f t="shared" si="339"/>
        <v>#N/A</v>
      </c>
      <c r="Q136" s="5" t="e">
        <f t="shared" si="340"/>
        <v>#N/A</v>
      </c>
      <c r="R136" s="5" t="e">
        <f t="shared" si="341"/>
        <v>#N/A</v>
      </c>
      <c r="S136" s="5" t="e">
        <f t="shared" si="342"/>
        <v>#N/A</v>
      </c>
      <c r="T136" s="5" t="e">
        <f t="shared" si="343"/>
        <v>#N/A</v>
      </c>
      <c r="U136" s="5" t="e">
        <f t="shared" si="344"/>
        <v>#N/A</v>
      </c>
      <c r="V136" s="5" t="e">
        <f t="shared" si="345"/>
        <v>#N/A</v>
      </c>
      <c r="W136" s="5" t="e">
        <f t="shared" si="346"/>
        <v>#N/A</v>
      </c>
      <c r="X136" s="5" t="e">
        <f t="shared" si="347"/>
        <v>#N/A</v>
      </c>
      <c r="Y136" s="5" t="e">
        <f t="shared" si="348"/>
        <v>#N/A</v>
      </c>
      <c r="Z136" s="5" t="e">
        <f t="shared" si="349"/>
        <v>#N/A</v>
      </c>
      <c r="AA136" s="5" t="e">
        <f t="shared" si="350"/>
        <v>#N/A</v>
      </c>
      <c r="AB136" s="5" t="e">
        <f t="shared" si="351"/>
        <v>#N/A</v>
      </c>
      <c r="AC136" s="5" t="e">
        <f t="shared" si="352"/>
        <v>#N/A</v>
      </c>
      <c r="AD136" s="5" t="e">
        <f t="shared" si="353"/>
        <v>#N/A</v>
      </c>
      <c r="AE136" s="5" t="e">
        <f t="shared" si="354"/>
        <v>#N/A</v>
      </c>
      <c r="AF136" s="5" t="e">
        <f t="shared" si="355"/>
        <v>#N/A</v>
      </c>
      <c r="AG136" s="5" t="e">
        <f t="shared" si="356"/>
        <v>#N/A</v>
      </c>
      <c r="AH136" s="5" t="e">
        <f t="shared" si="357"/>
        <v>#N/A</v>
      </c>
      <c r="AI136" s="5" t="e">
        <f t="shared" si="358"/>
        <v>#N/A</v>
      </c>
      <c r="AJ136" s="5" t="e">
        <f t="shared" si="359"/>
        <v>#N/A</v>
      </c>
      <c r="AK136" s="5" t="e">
        <f t="shared" si="360"/>
        <v>#N/A</v>
      </c>
      <c r="AL136" s="5" t="e">
        <f t="shared" si="361"/>
        <v>#N/A</v>
      </c>
      <c r="AM136" s="5" t="e">
        <f t="shared" si="362"/>
        <v>#N/A</v>
      </c>
      <c r="AN136" s="5" t="e">
        <f t="shared" si="363"/>
        <v>#N/A</v>
      </c>
      <c r="AO136" s="5" t="e">
        <f t="shared" si="364"/>
        <v>#N/A</v>
      </c>
      <c r="AP136" s="5" t="e">
        <f t="shared" si="365"/>
        <v>#N/A</v>
      </c>
      <c r="AQ136" s="5" t="e">
        <f t="shared" si="366"/>
        <v>#N/A</v>
      </c>
      <c r="AR136" s="5" t="e">
        <f t="shared" si="367"/>
        <v>#N/A</v>
      </c>
      <c r="AS136" s="5" t="e">
        <f t="shared" si="368"/>
        <v>#N/A</v>
      </c>
      <c r="AT136" s="5" t="e">
        <f t="shared" si="369"/>
        <v>#N/A</v>
      </c>
      <c r="AU136" s="5" t="e">
        <f t="shared" si="370"/>
        <v>#N/A</v>
      </c>
      <c r="AV136" s="5" t="e">
        <f t="shared" si="371"/>
        <v>#N/A</v>
      </c>
      <c r="AW136" s="5" t="e">
        <f t="shared" si="372"/>
        <v>#N/A</v>
      </c>
      <c r="AX136" s="5" t="e">
        <f t="shared" si="373"/>
        <v>#N/A</v>
      </c>
      <c r="AY136" s="5" t="e">
        <f t="shared" si="374"/>
        <v>#N/A</v>
      </c>
      <c r="AZ136" s="5" t="e">
        <f t="shared" si="375"/>
        <v>#N/A</v>
      </c>
      <c r="BA136" s="5" t="e">
        <f t="shared" si="376"/>
        <v>#N/A</v>
      </c>
      <c r="BB136" s="5" t="e">
        <f t="shared" si="377"/>
        <v>#N/A</v>
      </c>
      <c r="BC136" s="5" t="e">
        <f t="shared" si="378"/>
        <v>#N/A</v>
      </c>
      <c r="BD136" s="5" t="e">
        <f t="shared" si="379"/>
        <v>#N/A</v>
      </c>
      <c r="BE136" s="5" t="e">
        <f t="shared" si="380"/>
        <v>#N/A</v>
      </c>
      <c r="BF136" s="5" t="e">
        <f t="shared" si="381"/>
        <v>#N/A</v>
      </c>
      <c r="BG136" s="5" t="e">
        <f t="shared" si="382"/>
        <v>#N/A</v>
      </c>
      <c r="BH136" s="5" t="e">
        <f t="shared" si="383"/>
        <v>#N/A</v>
      </c>
      <c r="BI136" s="5" t="e">
        <f t="shared" si="384"/>
        <v>#N/A</v>
      </c>
      <c r="BJ136" s="8" t="e">
        <f t="shared" si="385"/>
        <v>#N/A</v>
      </c>
      <c r="BK136" s="8" t="e">
        <f t="shared" si="386"/>
        <v>#N/A</v>
      </c>
      <c r="BL136" s="8" t="e">
        <f t="shared" si="387"/>
        <v>#N/A</v>
      </c>
      <c r="BM136" s="8" t="e">
        <f t="shared" si="388"/>
        <v>#N/A</v>
      </c>
      <c r="BN136" s="8" t="e">
        <f t="shared" si="389"/>
        <v>#N/A</v>
      </c>
    </row>
    <row r="137" spans="1:66" x14ac:dyDescent="0.25">
      <c r="A137" t="s">
        <v>360</v>
      </c>
      <c r="B137" t="s">
        <v>274</v>
      </c>
      <c r="C137" t="s">
        <v>285</v>
      </c>
      <c r="D137" s="11">
        <v>44204</v>
      </c>
      <c r="E137">
        <f>VLOOKUP(A137,home!$A$2:$E$405,3,FALSE)</f>
        <v>1.5583</v>
      </c>
      <c r="F137">
        <f>VLOOKUP(B137,home!$B$2:$E$405,3,FALSE)</f>
        <v>0.77010000000000001</v>
      </c>
      <c r="G137">
        <f>VLOOKUP(C137,away!$B$2:$E$405,4,FALSE)</f>
        <v>0.55620000000000003</v>
      </c>
      <c r="H137">
        <f>VLOOKUP(A137,away!$A$2:$E$405,3,FALSE)</f>
        <v>1.0958000000000001</v>
      </c>
      <c r="I137">
        <f>VLOOKUP(C137,away!$B$2:$E$405,3,FALSE)</f>
        <v>1.3993</v>
      </c>
      <c r="J137">
        <f>VLOOKUP(B137,home!$B$2:$E$405,4,FALSE)</f>
        <v>0.97340000000000004</v>
      </c>
      <c r="K137" s="3">
        <f t="shared" si="334"/>
        <v>0.66746604684600008</v>
      </c>
      <c r="L137" s="3">
        <f t="shared" si="335"/>
        <v>1.4925657517960003</v>
      </c>
      <c r="M137" s="5">
        <f t="shared" si="336"/>
        <v>0.1153214539141301</v>
      </c>
      <c r="N137" s="5">
        <f t="shared" si="337"/>
        <v>7.697315496059759E-2</v>
      </c>
      <c r="O137" s="5">
        <f t="shared" si="338"/>
        <v>0.17212485255955137</v>
      </c>
      <c r="P137" s="5">
        <f t="shared" si="339"/>
        <v>0.11488749490187436</v>
      </c>
      <c r="Q137" s="5">
        <f t="shared" si="340"/>
        <v>2.5688483727407327E-2</v>
      </c>
      <c r="R137" s="5">
        <f t="shared" si="341"/>
        <v>0.12845382998166127</v>
      </c>
      <c r="S137" s="5">
        <f t="shared" si="342"/>
        <v>2.8613792223467081E-2</v>
      </c>
      <c r="T137" s="5">
        <f t="shared" si="343"/>
        <v>3.8341751027097033E-2</v>
      </c>
      <c r="U137" s="5">
        <f t="shared" si="344"/>
        <v>8.573857010008766E-2</v>
      </c>
      <c r="V137" s="5">
        <f t="shared" si="345"/>
        <v>3.1673463818070783E-3</v>
      </c>
      <c r="W137" s="5">
        <f t="shared" si="346"/>
        <v>5.7153968943334564E-3</v>
      </c>
      <c r="X137" s="5">
        <f t="shared" si="347"/>
        <v>8.5306056624033406E-3</v>
      </c>
      <c r="Y137" s="5">
        <f t="shared" si="348"/>
        <v>6.3662449268901316E-3</v>
      </c>
      <c r="Z137" s="5">
        <f t="shared" si="349"/>
        <v>6.3908595772551244E-2</v>
      </c>
      <c r="AA137" s="5">
        <f t="shared" si="350"/>
        <v>4.2656817779783772E-2</v>
      </c>
      <c r="AB137" s="5">
        <f t="shared" si="351"/>
        <v>1.4235988767251221E-2</v>
      </c>
      <c r="AC137" s="5">
        <f t="shared" si="352"/>
        <v>1.9721422106510616E-4</v>
      </c>
      <c r="AD137" s="5">
        <f t="shared" si="353"/>
        <v>9.5370834280416466E-4</v>
      </c>
      <c r="AE137" s="5">
        <f t="shared" si="354"/>
        <v>1.4234724096716155E-3</v>
      </c>
      <c r="AF137" s="5">
        <f t="shared" si="355"/>
        <v>1.0623130836511898E-3</v>
      </c>
      <c r="AG137" s="5">
        <f t="shared" si="356"/>
        <v>5.2852404211418806E-4</v>
      </c>
      <c r="AH137" s="5">
        <f t="shared" si="357"/>
        <v>2.3846945323871178E-2</v>
      </c>
      <c r="AI137" s="5">
        <f t="shared" si="358"/>
        <v>1.5917026324677001E-2</v>
      </c>
      <c r="AJ137" s="5">
        <f t="shared" si="359"/>
        <v>5.3120373192379377E-3</v>
      </c>
      <c r="AK137" s="5">
        <f t="shared" si="360"/>
        <v>1.1818681833900568E-3</v>
      </c>
      <c r="AL137" s="5">
        <f t="shared" si="361"/>
        <v>7.8588838583549406E-6</v>
      </c>
      <c r="AM137" s="5">
        <f t="shared" si="362"/>
        <v>1.2731358748310914E-4</v>
      </c>
      <c r="AN137" s="5">
        <f t="shared" si="363"/>
        <v>1.9002390041557261E-4</v>
      </c>
      <c r="AO137" s="5">
        <f t="shared" si="364"/>
        <v>1.4181158289148875E-4</v>
      </c>
      <c r="AP137" s="5">
        <f t="shared" si="365"/>
        <v>7.0554370610605196E-5</v>
      </c>
      <c r="AQ137" s="5">
        <f t="shared" si="366"/>
        <v>2.6326759303227913E-5</v>
      </c>
      <c r="AR137" s="5">
        <f t="shared" si="367"/>
        <v>7.1186267750723781E-3</v>
      </c>
      <c r="AS137" s="5">
        <f t="shared" si="368"/>
        <v>4.7514416725296504E-3</v>
      </c>
      <c r="AT137" s="5">
        <f t="shared" si="369"/>
        <v>1.585712994991356E-3</v>
      </c>
      <c r="AU137" s="5">
        <f t="shared" si="370"/>
        <v>3.5280319473307055E-4</v>
      </c>
      <c r="AV137" s="5">
        <f t="shared" si="371"/>
        <v>5.8871038425780542E-5</v>
      </c>
      <c r="AW137" s="5">
        <f t="shared" si="372"/>
        <v>2.1748084943969792E-7</v>
      </c>
      <c r="AX137" s="5">
        <f t="shared" si="373"/>
        <v>1.4162916157855537E-5</v>
      </c>
      <c r="AY137" s="5">
        <f t="shared" si="374"/>
        <v>2.1139083602773368E-5</v>
      </c>
      <c r="AZ137" s="5">
        <f t="shared" si="375"/>
        <v>1.5775736104925973E-5</v>
      </c>
      <c r="BA137" s="5">
        <f t="shared" si="376"/>
        <v>7.8487744731947076E-6</v>
      </c>
      <c r="BB137" s="5">
        <f t="shared" si="377"/>
        <v>2.928702993065281E-6</v>
      </c>
      <c r="BC137" s="5">
        <f t="shared" si="378"/>
        <v>8.7425635692633525E-7</v>
      </c>
      <c r="BD137" s="5">
        <f t="shared" si="379"/>
        <v>1.770836420715173E-3</v>
      </c>
      <c r="BE137" s="5">
        <f t="shared" si="380"/>
        <v>1.1819731853456767E-3</v>
      </c>
      <c r="BF137" s="5">
        <f t="shared" si="381"/>
        <v>3.9446348475032669E-4</v>
      </c>
      <c r="BG137" s="5">
        <f t="shared" si="382"/>
        <v>8.7763660930466003E-5</v>
      </c>
      <c r="BH137" s="5">
        <f t="shared" si="383"/>
        <v>1.4644815954497722E-5</v>
      </c>
      <c r="BI137" s="5">
        <f t="shared" si="384"/>
        <v>1.9549834823871651E-6</v>
      </c>
      <c r="BJ137" s="8">
        <f t="shared" si="385"/>
        <v>0.16620241474736272</v>
      </c>
      <c r="BK137" s="8">
        <f t="shared" si="386"/>
        <v>0.26221629960980491</v>
      </c>
      <c r="BL137" s="8">
        <f t="shared" si="387"/>
        <v>0.50678702856644231</v>
      </c>
      <c r="BM137" s="8">
        <f t="shared" si="388"/>
        <v>0.36564414704818576</v>
      </c>
      <c r="BN137" s="8">
        <f t="shared" si="389"/>
        <v>0.63344927004522189</v>
      </c>
    </row>
    <row r="138" spans="1:66" x14ac:dyDescent="0.25">
      <c r="A138" t="s">
        <v>360</v>
      </c>
      <c r="B138" t="s">
        <v>276</v>
      </c>
      <c r="C138" t="s">
        <v>275</v>
      </c>
      <c r="D138" s="11">
        <v>44204</v>
      </c>
      <c r="E138">
        <f>VLOOKUP(A138,home!$A$2:$E$405,3,FALSE)</f>
        <v>1.5583</v>
      </c>
      <c r="F138">
        <f>VLOOKUP(B138,home!$B$2:$E$405,3,FALSE)</f>
        <v>1.4545999999999999</v>
      </c>
      <c r="G138">
        <f>VLOOKUP(C138,away!$B$2:$E$405,4,FALSE)</f>
        <v>1.1123000000000001</v>
      </c>
      <c r="H138">
        <f>VLOOKUP(A138,away!$A$2:$E$405,3,FALSE)</f>
        <v>1.0958000000000001</v>
      </c>
      <c r="I138">
        <f>VLOOKUP(C138,away!$B$2:$E$405,3,FALSE)</f>
        <v>1.0951</v>
      </c>
      <c r="J138">
        <f>VLOOKUP(B138,home!$B$2:$E$405,4,FALSE)</f>
        <v>1.3993</v>
      </c>
      <c r="K138" s="3">
        <f t="shared" si="334"/>
        <v>2.5212539471139999</v>
      </c>
      <c r="L138" s="3">
        <f t="shared" si="335"/>
        <v>1.679174804594</v>
      </c>
      <c r="M138" s="5">
        <f t="shared" si="336"/>
        <v>1.4989148819410171E-2</v>
      </c>
      <c r="N138" s="5">
        <f t="shared" si="337"/>
        <v>3.779145062481705E-2</v>
      </c>
      <c r="O138" s="5">
        <f t="shared" si="338"/>
        <v>2.5169401039863461E-2</v>
      </c>
      <c r="P138" s="5">
        <f t="shared" si="339"/>
        <v>6.3458451718250972E-2</v>
      </c>
      <c r="Q138" s="5">
        <f t="shared" si="340"/>
        <v>4.7640922027491914E-2</v>
      </c>
      <c r="R138" s="5">
        <f t="shared" si="341"/>
        <v>2.1131912036430379E-2</v>
      </c>
      <c r="S138" s="5">
        <f t="shared" si="342"/>
        <v>6.7164839428087902E-2</v>
      </c>
      <c r="T138" s="5">
        <f t="shared" si="343"/>
        <v>7.9997435936191727E-2</v>
      </c>
      <c r="U138" s="5">
        <f t="shared" si="344"/>
        <v>5.3278916631915932E-2</v>
      </c>
      <c r="V138" s="5">
        <f t="shared" si="345"/>
        <v>3.1594535274686308E-2</v>
      </c>
      <c r="W138" s="5">
        <f t="shared" si="346"/>
        <v>4.0038287568654768E-2</v>
      </c>
      <c r="X138" s="5">
        <f t="shared" si="347"/>
        <v>6.7231283704374242E-2</v>
      </c>
      <c r="Y138" s="5">
        <f t="shared" si="348"/>
        <v>5.6446538838448211E-2</v>
      </c>
      <c r="Z138" s="5">
        <f t="shared" si="349"/>
        <v>1.1828058088156859E-2</v>
      </c>
      <c r="AA138" s="5">
        <f t="shared" si="350"/>
        <v>2.9821538141459155E-2</v>
      </c>
      <c r="AB138" s="5">
        <f t="shared" si="351"/>
        <v>3.7593835374082299E-2</v>
      </c>
      <c r="AC138" s="5">
        <f t="shared" si="352"/>
        <v>8.3599655801208858E-3</v>
      </c>
      <c r="AD138" s="5">
        <f t="shared" si="353"/>
        <v>2.5236672642039062E-2</v>
      </c>
      <c r="AE138" s="5">
        <f t="shared" si="354"/>
        <v>4.2376784852298691E-2</v>
      </c>
      <c r="AF138" s="5">
        <f t="shared" si="355"/>
        <v>3.5579014711840322E-2</v>
      </c>
      <c r="AG138" s="5">
        <f t="shared" si="356"/>
        <v>1.9914461692133845E-2</v>
      </c>
      <c r="AH138" s="5">
        <f t="shared" si="357"/>
        <v>4.9653442822268183E-3</v>
      </c>
      <c r="AI138" s="5">
        <f t="shared" si="358"/>
        <v>1.2518893870344296E-2</v>
      </c>
      <c r="AJ138" s="5">
        <f t="shared" si="359"/>
        <v>1.5781655292053408E-2</v>
      </c>
      <c r="AK138" s="5">
        <f t="shared" si="360"/>
        <v>1.3263186899027401E-2</v>
      </c>
      <c r="AL138" s="5">
        <f t="shared" si="361"/>
        <v>1.4157187403339598E-3</v>
      </c>
      <c r="AM138" s="5">
        <f t="shared" si="362"/>
        <v>1.2725612102152973E-2</v>
      </c>
      <c r="AN138" s="5">
        <f t="shared" si="363"/>
        <v>2.1368527214971761E-2</v>
      </c>
      <c r="AO138" s="5">
        <f t="shared" si="364"/>
        <v>1.7940746255330892E-2</v>
      </c>
      <c r="AP138" s="5">
        <f t="shared" si="365"/>
        <v>1.0041883029188597E-2</v>
      </c>
      <c r="AQ138" s="5">
        <f t="shared" si="366"/>
        <v>4.215519243323391E-3</v>
      </c>
      <c r="AR138" s="5">
        <f t="shared" si="367"/>
        <v>1.6675362029700297E-3</v>
      </c>
      <c r="AS138" s="5">
        <f t="shared" si="368"/>
        <v>4.20428223369368E-3</v>
      </c>
      <c r="AT138" s="5">
        <f t="shared" si="369"/>
        <v>5.300031588240728E-3</v>
      </c>
      <c r="AU138" s="5">
        <f t="shared" si="370"/>
        <v>4.4542418538936063E-3</v>
      </c>
      <c r="AV138" s="5">
        <f t="shared" si="371"/>
        <v>2.8075687138824097E-3</v>
      </c>
      <c r="AW138" s="5">
        <f t="shared" si="372"/>
        <v>1.6648955041575814E-4</v>
      </c>
      <c r="AX138" s="5">
        <f t="shared" si="373"/>
        <v>5.3474166236658063E-3</v>
      </c>
      <c r="AY138" s="5">
        <f t="shared" si="374"/>
        <v>8.9792472641267388E-3</v>
      </c>
      <c r="AZ138" s="5">
        <f t="shared" si="375"/>
        <v>7.5388628850706135E-3</v>
      </c>
      <c r="BA138" s="5">
        <f t="shared" si="376"/>
        <v>4.2196895372998032E-3</v>
      </c>
      <c r="BB138" s="5">
        <f t="shared" si="377"/>
        <v>1.7713990885606854E-3</v>
      </c>
      <c r="BC138" s="5">
        <f t="shared" si="378"/>
        <v>5.9489774367837544E-4</v>
      </c>
      <c r="BD138" s="5">
        <f t="shared" si="379"/>
        <v>4.6668079629593736E-4</v>
      </c>
      <c r="BE138" s="5">
        <f t="shared" si="380"/>
        <v>1.1766207997034367E-3</v>
      </c>
      <c r="BF138" s="5">
        <f t="shared" si="381"/>
        <v>1.4832799177543605E-3</v>
      </c>
      <c r="BG138" s="5">
        <f t="shared" si="382"/>
        <v>1.2465751157710368E-3</v>
      </c>
      <c r="BH138" s="5">
        <f t="shared" si="383"/>
        <v>7.8573310775295483E-4</v>
      </c>
      <c r="BI138" s="5">
        <f t="shared" si="384"/>
        <v>3.9620653986005729E-4</v>
      </c>
      <c r="BJ138" s="8">
        <f t="shared" si="385"/>
        <v>0.54699665358565952</v>
      </c>
      <c r="BK138" s="8">
        <f t="shared" si="386"/>
        <v>0.19596190682501696</v>
      </c>
      <c r="BL138" s="8">
        <f t="shared" si="387"/>
        <v>0.23751344043722133</v>
      </c>
      <c r="BM138" s="8">
        <f t="shared" si="388"/>
        <v>0.77330601495608009</v>
      </c>
      <c r="BN138" s="8">
        <f t="shared" si="389"/>
        <v>0.21018128626626398</v>
      </c>
    </row>
    <row r="139" spans="1:66" x14ac:dyDescent="0.25">
      <c r="A139" t="s">
        <v>361</v>
      </c>
      <c r="B139" t="s">
        <v>288</v>
      </c>
      <c r="C139" t="s">
        <v>291</v>
      </c>
      <c r="D139" s="11">
        <v>44204</v>
      </c>
      <c r="E139">
        <f>VLOOKUP(A139,home!$A$2:$E$405,3,FALSE)</f>
        <v>1.4911000000000001</v>
      </c>
      <c r="F139">
        <f>VLOOKUP(B139,home!$B$2:$E$405,3,FALSE)</f>
        <v>1.4251</v>
      </c>
      <c r="G139">
        <f>VLOOKUP(C139,away!$B$2:$E$405,4,FALSE)</f>
        <v>0.76649999999999996</v>
      </c>
      <c r="H139">
        <f>VLOOKUP(A139,away!$A$2:$E$405,3,FALSE)</f>
        <v>1.0625</v>
      </c>
      <c r="I139">
        <f>VLOOKUP(C139,away!$B$2:$E$405,3,FALSE)</f>
        <v>1.0755999999999999</v>
      </c>
      <c r="J139">
        <f>VLOOKUP(B139,home!$B$2:$E$405,4,FALSE)</f>
        <v>0.82350000000000001</v>
      </c>
      <c r="K139" s="3">
        <f t="shared" si="334"/>
        <v>1.6287869065649998</v>
      </c>
      <c r="L139" s="3">
        <f t="shared" si="335"/>
        <v>0.94111638750000004</v>
      </c>
      <c r="M139" s="5">
        <f t="shared" si="336"/>
        <v>7.6542947223285668E-2</v>
      </c>
      <c r="N139" s="5">
        <f t="shared" si="337"/>
        <v>0.12467215022718349</v>
      </c>
      <c r="O139" s="5">
        <f t="shared" si="338"/>
        <v>7.203582197938177E-2</v>
      </c>
      <c r="P139" s="5">
        <f t="shared" si="339"/>
        <v>0.11733100364366425</v>
      </c>
      <c r="Q139" s="5">
        <f t="shared" si="340"/>
        <v>0.10153218295167059</v>
      </c>
      <c r="R139" s="5">
        <f t="shared" si="341"/>
        <v>3.389704627591443E-2</v>
      </c>
      <c r="S139" s="5">
        <f t="shared" si="342"/>
        <v>4.4963530003197763E-2</v>
      </c>
      <c r="T139" s="5">
        <f t="shared" si="343"/>
        <v>9.5553601234465324E-2</v>
      </c>
      <c r="U139" s="5">
        <f t="shared" si="344"/>
        <v>5.5211065145437312E-2</v>
      </c>
      <c r="V139" s="5">
        <f t="shared" si="345"/>
        <v>7.6581786856172096E-3</v>
      </c>
      <c r="W139" s="5">
        <f t="shared" si="346"/>
        <v>5.5124763395547706E-2</v>
      </c>
      <c r="X139" s="5">
        <f t="shared" si="347"/>
        <v>5.18788181886101E-2</v>
      </c>
      <c r="Y139" s="5">
        <f t="shared" si="348"/>
        <v>2.441200298071701E-2</v>
      </c>
      <c r="Z139" s="5">
        <f t="shared" si="349"/>
        <v>1.0633688579369641E-2</v>
      </c>
      <c r="AA139" s="5">
        <f t="shared" si="350"/>
        <v>1.7320012726567042E-2</v>
      </c>
      <c r="AB139" s="5">
        <f t="shared" si="351"/>
        <v>1.4105304975285783E-2</v>
      </c>
      <c r="AC139" s="5">
        <f t="shared" si="352"/>
        <v>7.3369087540229401E-4</v>
      </c>
      <c r="AD139" s="5">
        <f t="shared" si="353"/>
        <v>2.2446623211540426E-2</v>
      </c>
      <c r="AE139" s="5">
        <f t="shared" si="354"/>
        <v>2.112488494841858E-2</v>
      </c>
      <c r="AF139" s="5">
        <f t="shared" si="355"/>
        <v>9.9404877045044058E-3</v>
      </c>
      <c r="AG139" s="5">
        <f t="shared" si="356"/>
        <v>3.1183852928171186E-3</v>
      </c>
      <c r="AH139" s="5">
        <f t="shared" si="357"/>
        <v>2.5018846454040906E-3</v>
      </c>
      <c r="AI139" s="5">
        <f t="shared" si="358"/>
        <v>4.0750369521702001E-3</v>
      </c>
      <c r="AJ139" s="5">
        <f t="shared" si="359"/>
        <v>3.3186834157316832E-3</v>
      </c>
      <c r="AK139" s="5">
        <f t="shared" si="360"/>
        <v>1.8018093648593915E-3</v>
      </c>
      <c r="AL139" s="5">
        <f t="shared" si="361"/>
        <v>4.498634552130824E-5</v>
      </c>
      <c r="AM139" s="5">
        <f t="shared" si="362"/>
        <v>7.312153196711006E-3</v>
      </c>
      <c r="AN139" s="5">
        <f t="shared" si="363"/>
        <v>6.8815872013352399E-3</v>
      </c>
      <c r="AO139" s="5">
        <f t="shared" si="364"/>
        <v>3.2381872435934276E-3</v>
      </c>
      <c r="AP139" s="5">
        <f t="shared" si="365"/>
        <v>1.0158370269130765E-3</v>
      </c>
      <c r="AQ139" s="5">
        <f t="shared" si="366"/>
        <v>2.3900521826429369E-4</v>
      </c>
      <c r="AR139" s="5">
        <f t="shared" si="367"/>
        <v>4.7091292788488344E-4</v>
      </c>
      <c r="AS139" s="5">
        <f t="shared" si="368"/>
        <v>7.6701681107108608E-4</v>
      </c>
      <c r="AT139" s="5">
        <f t="shared" si="369"/>
        <v>6.2465346949391268E-4</v>
      </c>
      <c r="AU139" s="5">
        <f t="shared" si="370"/>
        <v>3.3914246408402811E-4</v>
      </c>
      <c r="AV139" s="5">
        <f t="shared" si="371"/>
        <v>1.3809770124006396E-4</v>
      </c>
      <c r="AW139" s="5">
        <f t="shared" si="372"/>
        <v>1.9155161549292973E-6</v>
      </c>
      <c r="AX139" s="5">
        <f t="shared" si="373"/>
        <v>1.9849898976000493E-3</v>
      </c>
      <c r="AY139" s="5">
        <f t="shared" si="374"/>
        <v>1.8681065216533538E-3</v>
      </c>
      <c r="AZ139" s="5">
        <f t="shared" si="375"/>
        <v>8.7905283056179725E-4</v>
      </c>
      <c r="BA139" s="5">
        <f t="shared" si="376"/>
        <v>2.7576367477332277E-4</v>
      </c>
      <c r="BB139" s="5">
        <f t="shared" si="377"/>
        <v>6.4881428351598594E-5</v>
      </c>
      <c r="BC139" s="5">
        <f t="shared" si="378"/>
        <v>1.2212195093219314E-5</v>
      </c>
      <c r="BD139" s="5">
        <f t="shared" si="379"/>
        <v>7.3863978919678223E-5</v>
      </c>
      <c r="BE139" s="5">
        <f t="shared" si="380"/>
        <v>1.2030868173116505E-4</v>
      </c>
      <c r="BF139" s="5">
        <f t="shared" si="381"/>
        <v>9.7978602774908725E-5</v>
      </c>
      <c r="BG139" s="5">
        <f t="shared" si="382"/>
        <v>5.3195421774434824E-5</v>
      </c>
      <c r="BH139" s="5">
        <f t="shared" si="383"/>
        <v>2.1661001618850539E-5</v>
      </c>
      <c r="BI139" s="5">
        <f t="shared" si="384"/>
        <v>7.0562311639733992E-6</v>
      </c>
      <c r="BJ139" s="8">
        <f t="shared" si="385"/>
        <v>0.53357567657032523</v>
      </c>
      <c r="BK139" s="8">
        <f t="shared" si="386"/>
        <v>0.24914244329834184</v>
      </c>
      <c r="BL139" s="8">
        <f t="shared" si="387"/>
        <v>0.20698055277250871</v>
      </c>
      <c r="BM139" s="8">
        <f t="shared" si="388"/>
        <v>0.47245501791394678</v>
      </c>
      <c r="BN139" s="8">
        <f t="shared" si="389"/>
        <v>0.52601115230110018</v>
      </c>
    </row>
    <row r="140" spans="1:66" x14ac:dyDescent="0.25">
      <c r="A140" t="s">
        <v>361</v>
      </c>
      <c r="B140" t="s">
        <v>294</v>
      </c>
      <c r="C140" t="s">
        <v>296</v>
      </c>
      <c r="D140" s="11">
        <v>44204</v>
      </c>
      <c r="E140">
        <f>VLOOKUP(A140,home!$A$2:$E$405,3,FALSE)</f>
        <v>1.4911000000000001</v>
      </c>
      <c r="F140">
        <f>VLOOKUP(B140,home!$B$2:$E$405,3,FALSE)</f>
        <v>0.57479999999999998</v>
      </c>
      <c r="G140">
        <f>VLOOKUP(C140,away!$B$2:$E$405,4,FALSE)</f>
        <v>1.1736</v>
      </c>
      <c r="H140">
        <f>VLOOKUP(A140,away!$A$2:$E$405,3,FALSE)</f>
        <v>1.0625</v>
      </c>
      <c r="I140">
        <f>VLOOKUP(C140,away!$B$2:$E$405,3,FALSE)</f>
        <v>0.94120000000000004</v>
      </c>
      <c r="J140">
        <f>VLOOKUP(B140,home!$B$2:$E$405,4,FALSE)</f>
        <v>0.67230000000000001</v>
      </c>
      <c r="K140" s="3">
        <f t="shared" si="334"/>
        <v>1.0058741110080001</v>
      </c>
      <c r="L140" s="3">
        <f t="shared" si="335"/>
        <v>0.6723168075</v>
      </c>
      <c r="M140" s="5">
        <f t="shared" si="336"/>
        <v>0.18671144691417121</v>
      </c>
      <c r="N140" s="5">
        <f t="shared" si="337"/>
        <v>0.18780821067980938</v>
      </c>
      <c r="O140" s="5">
        <f t="shared" si="338"/>
        <v>0.12552924391304132</v>
      </c>
      <c r="P140" s="5">
        <f t="shared" si="339"/>
        <v>0.12626661662653685</v>
      </c>
      <c r="Q140" s="5">
        <f t="shared" si="340"/>
        <v>9.4455708478778211E-2</v>
      </c>
      <c r="R140" s="5">
        <f t="shared" si="341"/>
        <v>4.2197710257752367E-2</v>
      </c>
      <c r="S140" s="5">
        <f t="shared" si="342"/>
        <v>2.1347457183010492E-2</v>
      </c>
      <c r="T140" s="5">
        <f t="shared" si="343"/>
        <v>6.3504160374602853E-2</v>
      </c>
      <c r="U140" s="5">
        <f t="shared" si="344"/>
        <v>4.2445584292089833E-2</v>
      </c>
      <c r="V140" s="5">
        <f t="shared" si="345"/>
        <v>1.6040623329190884E-3</v>
      </c>
      <c r="W140" s="5">
        <f t="shared" si="346"/>
        <v>3.1670183931907285E-2</v>
      </c>
      <c r="X140" s="5">
        <f t="shared" si="347"/>
        <v>2.1292396954037705E-2</v>
      </c>
      <c r="Y140" s="5">
        <f t="shared" si="348"/>
        <v>7.1576181720806754E-3</v>
      </c>
      <c r="Z140" s="5">
        <f t="shared" si="349"/>
        <v>9.4567432814340255E-3</v>
      </c>
      <c r="AA140" s="5">
        <f t="shared" si="350"/>
        <v>9.5122932412433272E-3</v>
      </c>
      <c r="AB140" s="5">
        <f t="shared" si="351"/>
        <v>4.7840847538415197E-3</v>
      </c>
      <c r="AC140" s="5">
        <f t="shared" si="352"/>
        <v>6.7798308226137962E-5</v>
      </c>
      <c r="AD140" s="5">
        <f t="shared" si="353"/>
        <v>7.9640545269917713E-3</v>
      </c>
      <c r="AE140" s="5">
        <f t="shared" si="354"/>
        <v>5.3543677143430305E-3</v>
      </c>
      <c r="AF140" s="5">
        <f t="shared" si="355"/>
        <v>1.7999157039440888E-3</v>
      </c>
      <c r="AG140" s="5">
        <f t="shared" si="356"/>
        <v>4.0337119328160163E-4</v>
      </c>
      <c r="AH140" s="5">
        <f t="shared" si="357"/>
        <v>1.5894818630801991E-3</v>
      </c>
      <c r="AI140" s="5">
        <f t="shared" si="358"/>
        <v>1.5988186559891351E-3</v>
      </c>
      <c r="AJ140" s="5">
        <f t="shared" si="359"/>
        <v>8.0410514712803832E-4</v>
      </c>
      <c r="AK140" s="5">
        <f t="shared" si="360"/>
        <v>2.6960951667479087E-4</v>
      </c>
      <c r="AL140" s="5">
        <f t="shared" si="361"/>
        <v>1.8339878211436643E-6</v>
      </c>
      <c r="AM140" s="5">
        <f t="shared" si="362"/>
        <v>1.6021672534714177E-3</v>
      </c>
      <c r="AN140" s="5">
        <f t="shared" si="363"/>
        <v>1.0771639729349469E-3</v>
      </c>
      <c r="AO140" s="5">
        <f t="shared" si="364"/>
        <v>3.6209772171881988E-4</v>
      </c>
      <c r="AP140" s="5">
        <f t="shared" si="365"/>
        <v>8.1148128089673474E-5</v>
      </c>
      <c r="AQ140" s="5">
        <f t="shared" si="366"/>
        <v>1.3639312602962583E-5</v>
      </c>
      <c r="AR140" s="5">
        <f t="shared" si="367"/>
        <v>2.1372707435304641E-4</v>
      </c>
      <c r="AS140" s="5">
        <f t="shared" si="368"/>
        <v>2.1498253091321127E-4</v>
      </c>
      <c r="AT140" s="5">
        <f t="shared" si="369"/>
        <v>1.0812268108228813E-4</v>
      </c>
      <c r="AU140" s="5">
        <f t="shared" si="370"/>
        <v>3.6252601904482695E-5</v>
      </c>
      <c r="AV140" s="5">
        <f t="shared" si="371"/>
        <v>9.1163884280996149E-6</v>
      </c>
      <c r="AW140" s="5">
        <f t="shared" si="372"/>
        <v>3.4451770504898515E-8</v>
      </c>
      <c r="AX140" s="5">
        <f t="shared" si="373"/>
        <v>2.685964269619485E-4</v>
      </c>
      <c r="AY140" s="5">
        <f t="shared" si="374"/>
        <v>1.8058189228096415E-4</v>
      </c>
      <c r="AZ140" s="5">
        <f t="shared" si="375"/>
        <v>6.0704120655323345E-5</v>
      </c>
      <c r="BA140" s="5">
        <f t="shared" si="376"/>
        <v>1.3604133533693933E-5</v>
      </c>
      <c r="BB140" s="5">
        <f t="shared" si="377"/>
        <v>2.2865719065441994E-6</v>
      </c>
      <c r="BC140" s="5">
        <f t="shared" si="378"/>
        <v>3.0746014486539696E-7</v>
      </c>
      <c r="BD140" s="5">
        <f t="shared" si="379"/>
        <v>2.3948717384225864E-5</v>
      </c>
      <c r="BE140" s="5">
        <f t="shared" si="380"/>
        <v>2.4089394808640031E-5</v>
      </c>
      <c r="BF140" s="5">
        <f t="shared" si="381"/>
        <v>1.211544929393076E-5</v>
      </c>
      <c r="BG140" s="5">
        <f t="shared" si="382"/>
        <v>4.0622055959983688E-6</v>
      </c>
      <c r="BH140" s="5">
        <f t="shared" si="383"/>
        <v>1.0215168606516454E-6</v>
      </c>
      <c r="BI140" s="5">
        <f t="shared" si="384"/>
        <v>2.0550347281753145E-7</v>
      </c>
      <c r="BJ140" s="8">
        <f t="shared" si="385"/>
        <v>0.42507228472407782</v>
      </c>
      <c r="BK140" s="8">
        <f t="shared" si="386"/>
        <v>0.33617979724496594</v>
      </c>
      <c r="BL140" s="8">
        <f t="shared" si="387"/>
        <v>0.22937857570493794</v>
      </c>
      <c r="BM140" s="8">
        <f t="shared" si="388"/>
        <v>0.23693791664481581</v>
      </c>
      <c r="BN140" s="8">
        <f t="shared" si="389"/>
        <v>0.76296893687008926</v>
      </c>
    </row>
    <row r="141" spans="1:66" x14ac:dyDescent="0.25">
      <c r="A141" t="s">
        <v>361</v>
      </c>
      <c r="B141" t="s">
        <v>299</v>
      </c>
      <c r="C141" t="s">
        <v>293</v>
      </c>
      <c r="D141" s="11">
        <v>44204</v>
      </c>
      <c r="E141">
        <f>VLOOKUP(A141,home!$A$2:$E$405,3,FALSE)</f>
        <v>1.4911000000000001</v>
      </c>
      <c r="F141">
        <f>VLOOKUP(B141,home!$B$2:$E$405,3,FALSE)</f>
        <v>1.2455000000000001</v>
      </c>
      <c r="G141">
        <f>VLOOKUP(C141,away!$B$2:$E$405,4,FALSE)</f>
        <v>0.86229999999999996</v>
      </c>
      <c r="H141">
        <f>VLOOKUP(A141,away!$A$2:$E$405,3,FALSE)</f>
        <v>1.0625</v>
      </c>
      <c r="I141">
        <f>VLOOKUP(C141,away!$B$2:$E$405,3,FALSE)</f>
        <v>1.2101</v>
      </c>
      <c r="J141">
        <f>VLOOKUP(B141,home!$B$2:$E$405,4,FALSE)</f>
        <v>1.2101</v>
      </c>
      <c r="K141" s="3">
        <f t="shared" si="334"/>
        <v>1.601433422615</v>
      </c>
      <c r="L141" s="3">
        <f t="shared" si="335"/>
        <v>1.5558633856249999</v>
      </c>
      <c r="M141" s="5">
        <f t="shared" si="336"/>
        <v>4.2540581141635225E-2</v>
      </c>
      <c r="N141" s="5">
        <f t="shared" si="337"/>
        <v>6.8125908457680018E-2</v>
      </c>
      <c r="O141" s="5">
        <f t="shared" si="338"/>
        <v>6.6187332601479604E-2</v>
      </c>
      <c r="P141" s="5">
        <f t="shared" si="339"/>
        <v>0.10599460658174487</v>
      </c>
      <c r="Q141" s="5">
        <f t="shared" si="340"/>
        <v>5.4549553375069358E-2</v>
      </c>
      <c r="R141" s="5">
        <f t="shared" si="341"/>
        <v>5.1489223693413008E-2</v>
      </c>
      <c r="S141" s="5">
        <f t="shared" si="342"/>
        <v>6.6024348533306243E-2</v>
      </c>
      <c r="T141" s="5">
        <f t="shared" si="343"/>
        <v>8.4871652798467062E-2</v>
      </c>
      <c r="U141" s="5">
        <f t="shared" si="344"/>
        <v>8.245656372713174E-2</v>
      </c>
      <c r="V141" s="5">
        <f t="shared" si="345"/>
        <v>1.8278559383891738E-2</v>
      </c>
      <c r="W141" s="5">
        <f t="shared" si="346"/>
        <v>2.9119159321185653E-2</v>
      </c>
      <c r="X141" s="5">
        <f t="shared" si="347"/>
        <v>4.530543380801369E-2</v>
      </c>
      <c r="Y141" s="5">
        <f t="shared" si="348"/>
        <v>3.524453281587276E-2</v>
      </c>
      <c r="Z141" s="5">
        <f t="shared" si="349"/>
        <v>2.6703399299612178E-2</v>
      </c>
      <c r="AA141" s="5">
        <f t="shared" si="350"/>
        <v>4.2763716135832928E-2</v>
      </c>
      <c r="AB141" s="5">
        <f t="shared" si="351"/>
        <v>3.4241622147571621E-2</v>
      </c>
      <c r="AC141" s="5">
        <f t="shared" si="352"/>
        <v>2.8464419425861883E-3</v>
      </c>
      <c r="AD141" s="5">
        <f t="shared" si="353"/>
        <v>1.1658098743849455E-2</v>
      </c>
      <c r="AE141" s="5">
        <f t="shared" si="354"/>
        <v>1.8138408981556171E-2</v>
      </c>
      <c r="AF141" s="5">
        <f t="shared" si="355"/>
        <v>1.4110443203947449E-2</v>
      </c>
      <c r="AG141" s="5">
        <f t="shared" si="356"/>
        <v>7.3179739786543175E-3</v>
      </c>
      <c r="AH141" s="5">
        <f t="shared" si="357"/>
        <v>1.038671031049771E-2</v>
      </c>
      <c r="AI141" s="5">
        <f t="shared" si="358"/>
        <v>1.6633625042250858E-2</v>
      </c>
      <c r="AJ141" s="5">
        <f t="shared" si="359"/>
        <v>1.3318821540953185E-2</v>
      </c>
      <c r="AK141" s="5">
        <f t="shared" si="360"/>
        <v>7.1097353218423504E-3</v>
      </c>
      <c r="AL141" s="5">
        <f t="shared" si="361"/>
        <v>2.8368911356212184E-4</v>
      </c>
      <c r="AM141" s="5">
        <f t="shared" si="362"/>
        <v>3.73393379450929E-3</v>
      </c>
      <c r="AN141" s="5">
        <f t="shared" si="363"/>
        <v>5.8094908752248271E-3</v>
      </c>
      <c r="AO141" s="5">
        <f t="shared" si="364"/>
        <v>4.5193870709424227E-3</v>
      </c>
      <c r="AP141" s="5">
        <f t="shared" si="365"/>
        <v>2.3438496230487765E-3</v>
      </c>
      <c r="AQ141" s="5">
        <f t="shared" si="366"/>
        <v>9.1167745247813705E-4</v>
      </c>
      <c r="AR141" s="5">
        <f t="shared" si="367"/>
        <v>3.2320604538394119E-3</v>
      </c>
      <c r="AS141" s="5">
        <f t="shared" si="368"/>
        <v>5.1759296346906396E-3</v>
      </c>
      <c r="AT141" s="5">
        <f t="shared" si="369"/>
        <v>4.1444533550485203E-3</v>
      </c>
      <c r="AU141" s="5">
        <f t="shared" si="370"/>
        <v>2.2123553737478574E-3</v>
      </c>
      <c r="AV141" s="5">
        <f t="shared" si="371"/>
        <v>8.8573495955542958E-4</v>
      </c>
      <c r="AW141" s="5">
        <f t="shared" si="372"/>
        <v>1.9634530381594928E-5</v>
      </c>
      <c r="AX141" s="5">
        <f t="shared" si="373"/>
        <v>9.9660772939313903E-4</v>
      </c>
      <c r="AY141" s="5">
        <f t="shared" si="374"/>
        <v>1.5505854759936531E-3</v>
      </c>
      <c r="AZ141" s="5">
        <f t="shared" si="375"/>
        <v>1.2062495841902187E-3</v>
      </c>
      <c r="BA141" s="5">
        <f t="shared" si="376"/>
        <v>6.2558652065564753E-4</v>
      </c>
      <c r="BB141" s="5">
        <f t="shared" si="377"/>
        <v>2.4333179050716483E-4</v>
      </c>
      <c r="BC141" s="5">
        <f t="shared" si="378"/>
        <v>7.5718204681734122E-5</v>
      </c>
      <c r="BD141" s="5">
        <f t="shared" si="379"/>
        <v>8.3810742004254344E-4</v>
      </c>
      <c r="BE141" s="5">
        <f t="shared" si="380"/>
        <v>1.3421732341977576E-3</v>
      </c>
      <c r="BF141" s="5">
        <f t="shared" si="381"/>
        <v>1.0747005380917797E-3</v>
      </c>
      <c r="BG141" s="5">
        <f t="shared" si="382"/>
        <v>5.7368712033416713E-4</v>
      </c>
      <c r="BH141" s="5">
        <f t="shared" si="383"/>
        <v>2.2968043215672215E-4</v>
      </c>
      <c r="BI141" s="5">
        <f t="shared" si="384"/>
        <v>7.3563584115286305E-5</v>
      </c>
      <c r="BJ141" s="8">
        <f t="shared" si="385"/>
        <v>0.39045758360592087</v>
      </c>
      <c r="BK141" s="8">
        <f t="shared" si="386"/>
        <v>0.23751881217272003</v>
      </c>
      <c r="BL141" s="8">
        <f t="shared" si="387"/>
        <v>0.34436979662679318</v>
      </c>
      <c r="BM141" s="8">
        <f t="shared" si="388"/>
        <v>0.60863143490841221</v>
      </c>
      <c r="BN141" s="8">
        <f t="shared" si="389"/>
        <v>0.38888720585102204</v>
      </c>
    </row>
    <row r="142" spans="1:66" x14ac:dyDescent="0.25">
      <c r="A142" t="s">
        <v>369</v>
      </c>
      <c r="B142" t="s">
        <v>343</v>
      </c>
      <c r="C142" t="s">
        <v>340</v>
      </c>
      <c r="D142" s="11">
        <v>44204</v>
      </c>
      <c r="E142">
        <f>VLOOKUP(A142,home!$A$2:$E$405,3,FALSE)</f>
        <v>1.8667</v>
      </c>
      <c r="F142">
        <f>VLOOKUP(B142,home!$B$2:$E$405,3,FALSE)</f>
        <v>1.0713999999999999</v>
      </c>
      <c r="G142">
        <f>VLOOKUP(C142,away!$B$2:$E$405,4,FALSE)</f>
        <v>1.0713999999999999</v>
      </c>
      <c r="H142">
        <f>VLOOKUP(A142,away!$A$2:$E$405,3,FALSE)</f>
        <v>1.6</v>
      </c>
      <c r="I142">
        <f>VLOOKUP(C142,away!$B$2:$E$405,3,FALSE)</f>
        <v>1.25</v>
      </c>
      <c r="J142">
        <f>VLOOKUP(B142,home!$B$2:$E$405,4,FALSE)</f>
        <v>1.25</v>
      </c>
      <c r="K142" s="3">
        <f t="shared" si="334"/>
        <v>2.1427811219319994</v>
      </c>
      <c r="L142" s="3">
        <f t="shared" si="335"/>
        <v>2.5</v>
      </c>
      <c r="M142" s="5">
        <f t="shared" si="336"/>
        <v>9.6308757076561859E-3</v>
      </c>
      <c r="N142" s="5">
        <f t="shared" si="337"/>
        <v>2.0636858654039161E-2</v>
      </c>
      <c r="O142" s="5">
        <f t="shared" si="338"/>
        <v>2.4077189269140462E-2</v>
      </c>
      <c r="P142" s="5">
        <f t="shared" si="339"/>
        <v>5.1592146635097903E-2</v>
      </c>
      <c r="Q142" s="5">
        <f t="shared" si="340"/>
        <v>2.2110135569927063E-2</v>
      </c>
      <c r="R142" s="5">
        <f t="shared" si="341"/>
        <v>3.009648658642558E-2</v>
      </c>
      <c r="S142" s="5">
        <f t="shared" si="342"/>
        <v>6.9094173656022079E-2</v>
      </c>
      <c r="T142" s="5">
        <f t="shared" si="343"/>
        <v>5.5275338924817653E-2</v>
      </c>
      <c r="U142" s="5">
        <f t="shared" si="344"/>
        <v>6.4490183293872377E-2</v>
      </c>
      <c r="V142" s="5">
        <f t="shared" si="345"/>
        <v>4.1126025262670944E-2</v>
      </c>
      <c r="W142" s="5">
        <f t="shared" si="346"/>
        <v>1.5792393700865642E-2</v>
      </c>
      <c r="X142" s="5">
        <f t="shared" si="347"/>
        <v>3.9480984252164099E-2</v>
      </c>
      <c r="Y142" s="5">
        <f t="shared" si="348"/>
        <v>4.9351230315205129E-2</v>
      </c>
      <c r="Z142" s="5">
        <f t="shared" si="349"/>
        <v>2.5080405488687986E-2</v>
      </c>
      <c r="AA142" s="5">
        <f t="shared" si="350"/>
        <v>5.3741819411560324E-2</v>
      </c>
      <c r="AB142" s="5">
        <f t="shared" si="351"/>
        <v>5.7578478046685068E-2</v>
      </c>
      <c r="AC142" s="5">
        <f t="shared" si="352"/>
        <v>1.3769386023898399E-2</v>
      </c>
      <c r="AD142" s="5">
        <f t="shared" si="353"/>
        <v>8.4599107730831784E-3</v>
      </c>
      <c r="AE142" s="5">
        <f t="shared" si="354"/>
        <v>2.1149776932707944E-2</v>
      </c>
      <c r="AF142" s="5">
        <f t="shared" si="355"/>
        <v>2.6437221165884935E-2</v>
      </c>
      <c r="AG142" s="5">
        <f t="shared" si="356"/>
        <v>2.2031017638237445E-2</v>
      </c>
      <c r="AH142" s="5">
        <f t="shared" si="357"/>
        <v>1.5675253430429987E-2</v>
      </c>
      <c r="AI142" s="5">
        <f t="shared" si="358"/>
        <v>3.3588637132225187E-2</v>
      </c>
      <c r="AJ142" s="5">
        <f t="shared" si="359"/>
        <v>3.5986548779178153E-2</v>
      </c>
      <c r="AK142" s="5">
        <f t="shared" si="360"/>
        <v>2.5703765789169331E-2</v>
      </c>
      <c r="AL142" s="5">
        <f t="shared" si="361"/>
        <v>2.9504780432603826E-3</v>
      </c>
      <c r="AM142" s="5">
        <f t="shared" si="362"/>
        <v>3.6255474195583583E-3</v>
      </c>
      <c r="AN142" s="5">
        <f t="shared" si="363"/>
        <v>9.063868548895895E-3</v>
      </c>
      <c r="AO142" s="5">
        <f t="shared" si="364"/>
        <v>1.1329835686119869E-2</v>
      </c>
      <c r="AP142" s="5">
        <f t="shared" si="365"/>
        <v>9.4415297384332249E-3</v>
      </c>
      <c r="AQ142" s="5">
        <f t="shared" si="366"/>
        <v>5.9009560865207642E-3</v>
      </c>
      <c r="AR142" s="5">
        <f t="shared" si="367"/>
        <v>7.8376267152149952E-3</v>
      </c>
      <c r="AS142" s="5">
        <f t="shared" si="368"/>
        <v>1.6794318566112597E-2</v>
      </c>
      <c r="AT142" s="5">
        <f t="shared" si="369"/>
        <v>1.799327438958908E-2</v>
      </c>
      <c r="AU142" s="5">
        <f t="shared" si="370"/>
        <v>1.2851882894584669E-2</v>
      </c>
      <c r="AV142" s="5">
        <f t="shared" si="371"/>
        <v>6.8846930119492011E-3</v>
      </c>
      <c r="AW142" s="5">
        <f t="shared" si="372"/>
        <v>4.3904365637313994E-4</v>
      </c>
      <c r="AX142" s="5">
        <f t="shared" si="373"/>
        <v>1.2947924278831539E-3</v>
      </c>
      <c r="AY142" s="5">
        <f t="shared" si="374"/>
        <v>3.2369810697078847E-3</v>
      </c>
      <c r="AZ142" s="5">
        <f t="shared" si="375"/>
        <v>4.0462263371348565E-3</v>
      </c>
      <c r="BA142" s="5">
        <f t="shared" si="376"/>
        <v>3.3718552809457137E-3</v>
      </c>
      <c r="BB142" s="5">
        <f t="shared" si="377"/>
        <v>2.1074095505910703E-3</v>
      </c>
      <c r="BC142" s="5">
        <f t="shared" si="378"/>
        <v>1.0537047752955354E-3</v>
      </c>
      <c r="BD142" s="5">
        <f t="shared" si="379"/>
        <v>3.265677798006249E-3</v>
      </c>
      <c r="BE142" s="5">
        <f t="shared" si="380"/>
        <v>6.9976327358802527E-3</v>
      </c>
      <c r="BF142" s="5">
        <f t="shared" si="381"/>
        <v>7.497197662328787E-3</v>
      </c>
      <c r="BG142" s="5">
        <f t="shared" si="382"/>
        <v>5.3549512060769473E-3</v>
      </c>
      <c r="BH142" s="5">
        <f t="shared" si="383"/>
        <v>2.8686220883121683E-3</v>
      </c>
      <c r="BI142" s="5">
        <f t="shared" si="384"/>
        <v>1.2293658513584933E-3</v>
      </c>
      <c r="BJ142" s="8">
        <f t="shared" si="385"/>
        <v>0.33519757484801854</v>
      </c>
      <c r="BK142" s="8">
        <f t="shared" si="386"/>
        <v>0.19140006639831378</v>
      </c>
      <c r="BL142" s="8">
        <f t="shared" si="387"/>
        <v>0.43051360465809996</v>
      </c>
      <c r="BM142" s="8">
        <f t="shared" si="388"/>
        <v>0.82125002155749927</v>
      </c>
      <c r="BN142" s="8">
        <f t="shared" si="389"/>
        <v>0.15814369242228635</v>
      </c>
    </row>
    <row r="143" spans="1:66" x14ac:dyDescent="0.25">
      <c r="A143" t="s">
        <v>369</v>
      </c>
      <c r="B143" t="s">
        <v>347</v>
      </c>
      <c r="C143" t="s">
        <v>348</v>
      </c>
      <c r="D143" s="11">
        <v>44204</v>
      </c>
      <c r="E143">
        <f>VLOOKUP(A143,home!$A$2:$E$405,3,FALSE)</f>
        <v>1.8667</v>
      </c>
      <c r="F143">
        <f>VLOOKUP(B143,home!$B$2:$E$405,3,FALSE)</f>
        <v>2.9464000000000001</v>
      </c>
      <c r="G143">
        <f>VLOOKUP(C143,away!$B$2:$E$405,4,FALSE)</f>
        <v>3.2141999999999999</v>
      </c>
      <c r="H143">
        <f>VLOOKUP(A143,away!$A$2:$E$405,3,FALSE)</f>
        <v>1.6</v>
      </c>
      <c r="I143">
        <f>VLOOKUP(C143,away!$B$2:$E$405,3,FALSE)</f>
        <v>0.625</v>
      </c>
      <c r="J143">
        <f>VLOOKUP(B143,home!$B$2:$E$405,4,FALSE)</f>
        <v>0.625</v>
      </c>
      <c r="K143" s="3">
        <f t="shared" si="334"/>
        <v>17.678244253296</v>
      </c>
      <c r="L143" s="3">
        <f t="shared" si="335"/>
        <v>0.625</v>
      </c>
      <c r="M143" s="5">
        <f t="shared" si="336"/>
        <v>1.1246102044197348E-8</v>
      </c>
      <c r="N143" s="5">
        <f t="shared" si="337"/>
        <v>1.9881133883481217E-7</v>
      </c>
      <c r="O143" s="5">
        <f t="shared" si="338"/>
        <v>7.0288137776233423E-9</v>
      </c>
      <c r="P143" s="5">
        <f t="shared" si="339"/>
        <v>1.2425708677175757E-7</v>
      </c>
      <c r="Q143" s="5">
        <f t="shared" si="340"/>
        <v>1.7573177041233015E-6</v>
      </c>
      <c r="R143" s="5">
        <f t="shared" si="341"/>
        <v>2.1965043055072942E-9</v>
      </c>
      <c r="S143" s="5">
        <f t="shared" si="342"/>
        <v>3.4322611408658225E-7</v>
      </c>
      <c r="T143" s="5">
        <f t="shared" si="343"/>
        <v>1.0983235650770632E-6</v>
      </c>
      <c r="U143" s="5">
        <f t="shared" si="344"/>
        <v>3.8830339616174246E-8</v>
      </c>
      <c r="V143" s="5">
        <f t="shared" si="345"/>
        <v>4.213635471480727E-7</v>
      </c>
      <c r="W143" s="5">
        <f t="shared" si="346"/>
        <v>1.0355430534711035E-5</v>
      </c>
      <c r="X143" s="5">
        <f t="shared" si="347"/>
        <v>6.4721440841943954E-6</v>
      </c>
      <c r="Y143" s="5">
        <f t="shared" si="348"/>
        <v>2.0225450263107486E-6</v>
      </c>
      <c r="Z143" s="5">
        <f t="shared" si="349"/>
        <v>4.5760506364735308E-10</v>
      </c>
      <c r="AA143" s="5">
        <f t="shared" si="350"/>
        <v>8.0896540867029696E-9</v>
      </c>
      <c r="AB143" s="5">
        <f t="shared" si="351"/>
        <v>7.1505440434704653E-8</v>
      </c>
      <c r="AC143" s="5">
        <f t="shared" si="352"/>
        <v>2.909753010124539E-7</v>
      </c>
      <c r="AD143" s="5">
        <f t="shared" si="353"/>
        <v>4.576645758516525E-5</v>
      </c>
      <c r="AE143" s="5">
        <f t="shared" si="354"/>
        <v>2.8604035990728277E-5</v>
      </c>
      <c r="AF143" s="5">
        <f t="shared" si="355"/>
        <v>8.9387612471025854E-6</v>
      </c>
      <c r="AG143" s="5">
        <f t="shared" si="356"/>
        <v>1.8622419264797057E-6</v>
      </c>
      <c r="AH143" s="5">
        <f t="shared" si="357"/>
        <v>7.1500791194898897E-11</v>
      </c>
      <c r="AI143" s="5">
        <f t="shared" si="358"/>
        <v>1.2640084510473384E-9</v>
      </c>
      <c r="AJ143" s="5">
        <f t="shared" si="359"/>
        <v>1.1172725067922598E-8</v>
      </c>
      <c r="AK143" s="5">
        <f t="shared" si="360"/>
        <v>6.5838054241886333E-8</v>
      </c>
      <c r="AL143" s="5">
        <f t="shared" si="361"/>
        <v>1.2859831107436217E-7</v>
      </c>
      <c r="AM143" s="5">
        <f t="shared" si="362"/>
        <v>1.6181412315973253E-4</v>
      </c>
      <c r="AN143" s="5">
        <f t="shared" si="363"/>
        <v>1.0113382697483281E-4</v>
      </c>
      <c r="AO143" s="5">
        <f t="shared" si="364"/>
        <v>3.1604320929635254E-5</v>
      </c>
      <c r="AP143" s="5">
        <f t="shared" si="365"/>
        <v>6.5842335270073452E-6</v>
      </c>
      <c r="AQ143" s="5">
        <f t="shared" si="366"/>
        <v>1.0287864885948974E-6</v>
      </c>
      <c r="AR143" s="5">
        <f t="shared" si="367"/>
        <v>8.9375988993623637E-12</v>
      </c>
      <c r="AS143" s="5">
        <f t="shared" si="368"/>
        <v>1.5800105638091733E-10</v>
      </c>
      <c r="AT143" s="5">
        <f t="shared" si="369"/>
        <v>1.3965906334903249E-9</v>
      </c>
      <c r="AU143" s="5">
        <f t="shared" si="370"/>
        <v>8.2297567802357933E-9</v>
      </c>
      <c r="AV143" s="5">
        <f t="shared" si="371"/>
        <v>3.6371912626556744E-8</v>
      </c>
      <c r="AW143" s="5">
        <f t="shared" si="372"/>
        <v>3.9468617252324936E-8</v>
      </c>
      <c r="AX143" s="5">
        <f t="shared" si="373"/>
        <v>4.7676493214177904E-4</v>
      </c>
      <c r="AY143" s="5">
        <f t="shared" si="374"/>
        <v>2.9797808258861185E-4</v>
      </c>
      <c r="AZ143" s="5">
        <f t="shared" si="375"/>
        <v>9.3118150808941207E-5</v>
      </c>
      <c r="BA143" s="5">
        <f t="shared" si="376"/>
        <v>1.9399614751862753E-5</v>
      </c>
      <c r="BB143" s="5">
        <f t="shared" si="377"/>
        <v>3.0311898049785545E-6</v>
      </c>
      <c r="BC143" s="5">
        <f t="shared" si="378"/>
        <v>3.7889872562231936E-7</v>
      </c>
      <c r="BD143" s="5">
        <f t="shared" si="379"/>
        <v>9.3099988535024615E-13</v>
      </c>
      <c r="BE143" s="5">
        <f t="shared" si="380"/>
        <v>1.6458443373012225E-11</v>
      </c>
      <c r="BF143" s="5">
        <f t="shared" si="381"/>
        <v>1.4547819098857552E-10</v>
      </c>
      <c r="BG143" s="5">
        <f t="shared" si="382"/>
        <v>8.5726633127456194E-10</v>
      </c>
      <c r="BH143" s="5">
        <f t="shared" si="383"/>
        <v>3.7887408985996611E-9</v>
      </c>
      <c r="BI143" s="5">
        <f t="shared" si="384"/>
        <v>1.3395657403579395E-8</v>
      </c>
      <c r="BJ143" s="8">
        <f t="shared" si="385"/>
        <v>1.2999122289043255E-3</v>
      </c>
      <c r="BK143" s="8">
        <f t="shared" si="386"/>
        <v>2.9929774905074929E-4</v>
      </c>
      <c r="BL143" s="8">
        <f t="shared" si="387"/>
        <v>2.7036677173602742E-7</v>
      </c>
      <c r="BM143" s="8">
        <f t="shared" si="388"/>
        <v>1.2994413308106577E-3</v>
      </c>
      <c r="BN143" s="8">
        <f t="shared" si="389"/>
        <v>2.1008575498571992E-6</v>
      </c>
    </row>
    <row r="144" spans="1:66" x14ac:dyDescent="0.25">
      <c r="A144" t="s">
        <v>369</v>
      </c>
      <c r="B144" t="s">
        <v>349</v>
      </c>
      <c r="C144" t="s">
        <v>344</v>
      </c>
      <c r="D144" s="11">
        <v>44204</v>
      </c>
      <c r="E144">
        <f>VLOOKUP(A144,home!$A$2:$E$405,3,FALSE)</f>
        <v>1.8667</v>
      </c>
      <c r="F144">
        <f>VLOOKUP(B144,home!$B$2:$E$405,3,FALSE)</f>
        <v>0</v>
      </c>
      <c r="G144">
        <f>VLOOKUP(C144,away!$B$2:$E$405,4,FALSE)</f>
        <v>0</v>
      </c>
      <c r="H144">
        <f>VLOOKUP(A144,away!$A$2:$E$405,3,FALSE)</f>
        <v>1.6</v>
      </c>
      <c r="I144">
        <f>VLOOKUP(C144,away!$B$2:$E$405,3,FALSE)</f>
        <v>1.25</v>
      </c>
      <c r="J144">
        <f>VLOOKUP(B144,home!$B$2:$E$405,4,FALSE)</f>
        <v>1.25</v>
      </c>
      <c r="K144" s="3">
        <f t="shared" si="334"/>
        <v>0</v>
      </c>
      <c r="L144" s="3">
        <f t="shared" si="335"/>
        <v>2.5</v>
      </c>
      <c r="M144" s="5">
        <f t="shared" si="336"/>
        <v>8.20849986238988E-2</v>
      </c>
      <c r="N144" s="5">
        <f t="shared" si="337"/>
        <v>0</v>
      </c>
      <c r="O144" s="5">
        <f t="shared" si="338"/>
        <v>0.20521249655974699</v>
      </c>
      <c r="P144" s="5">
        <f t="shared" si="339"/>
        <v>0</v>
      </c>
      <c r="Q144" s="5">
        <f t="shared" si="340"/>
        <v>0</v>
      </c>
      <c r="R144" s="5">
        <f t="shared" si="341"/>
        <v>0.25651562069968376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0.21376301724973648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0.13360188578108526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6.6800942890542642E-2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2.783372620439278E-2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8.20849986238988E-2</v>
      </c>
      <c r="BL144" s="8">
        <f t="shared" si="387"/>
        <v>0.68996467213545132</v>
      </c>
      <c r="BM144" s="8">
        <f t="shared" si="388"/>
        <v>0.44199957212575719</v>
      </c>
      <c r="BN144" s="8">
        <f t="shared" si="389"/>
        <v>0.54381311588332948</v>
      </c>
    </row>
    <row r="145" spans="1:66" x14ac:dyDescent="0.25">
      <c r="A145" t="s">
        <v>302</v>
      </c>
      <c r="B145" t="s">
        <v>310</v>
      </c>
      <c r="C145" t="s">
        <v>309</v>
      </c>
      <c r="D145" s="11">
        <v>44204</v>
      </c>
      <c r="E145">
        <f>VLOOKUP(A145,home!$A$2:$E$405,3,FALSE)</f>
        <v>1.5840000000000001</v>
      </c>
      <c r="F145">
        <f>VLOOKUP(B145,home!$B$2:$E$405,3,FALSE)</f>
        <v>0.54110000000000003</v>
      </c>
      <c r="G145">
        <f>VLOOKUP(C145,away!$B$2:$E$405,4,FALSE)</f>
        <v>1.0101</v>
      </c>
      <c r="H145">
        <f>VLOOKUP(A145,away!$A$2:$E$405,3,FALSE)</f>
        <v>1.0840000000000001</v>
      </c>
      <c r="I145">
        <f>VLOOKUP(C145,away!$B$2:$E$405,3,FALSE)</f>
        <v>1.1993</v>
      </c>
      <c r="J145">
        <f>VLOOKUP(B145,home!$B$2:$E$405,4,FALSE)</f>
        <v>1.3179000000000001</v>
      </c>
      <c r="K145" s="3">
        <f t="shared" si="334"/>
        <v>0.86575913424000006</v>
      </c>
      <c r="L145" s="3">
        <f t="shared" si="335"/>
        <v>1.7133242974800003</v>
      </c>
      <c r="M145" s="5">
        <f t="shared" si="336"/>
        <v>7.5843487909880367E-2</v>
      </c>
      <c r="N145" s="5">
        <f t="shared" si="337"/>
        <v>6.5662192430599939E-2</v>
      </c>
      <c r="O145" s="5">
        <f t="shared" si="338"/>
        <v>0.12994449064162866</v>
      </c>
      <c r="P145" s="5">
        <f t="shared" si="339"/>
        <v>0.11250062971715422</v>
      </c>
      <c r="Q145" s="5">
        <f t="shared" si="340"/>
        <v>2.8423821435508242E-2</v>
      </c>
      <c r="R145" s="5">
        <f t="shared" si="341"/>
        <v>0.11131852656998248</v>
      </c>
      <c r="S145" s="5">
        <f t="shared" si="342"/>
        <v>4.1718781781881431E-2</v>
      </c>
      <c r="T145" s="5">
        <f t="shared" si="343"/>
        <v>4.8699223892689124E-2</v>
      </c>
      <c r="U145" s="5">
        <f t="shared" si="344"/>
        <v>9.6375031188100466E-2</v>
      </c>
      <c r="V145" s="5">
        <f t="shared" si="345"/>
        <v>6.8758400443922306E-3</v>
      </c>
      <c r="W145" s="5">
        <f t="shared" si="346"/>
        <v>8.2027276792659906E-3</v>
      </c>
      <c r="X145" s="5">
        <f t="shared" si="347"/>
        <v>1.4053932638498154E-2</v>
      </c>
      <c r="Y145" s="5">
        <f t="shared" si="348"/>
        <v>1.203947213234305E-2</v>
      </c>
      <c r="Z145" s="5">
        <f t="shared" si="349"/>
        <v>6.3574912110674633E-2</v>
      </c>
      <c r="AA145" s="5">
        <f t="shared" si="350"/>
        <v>5.5040560868321764E-2</v>
      </c>
      <c r="AB145" s="5">
        <f t="shared" si="351"/>
        <v>2.3825934162721135E-2</v>
      </c>
      <c r="AC145" s="5">
        <f t="shared" si="352"/>
        <v>6.374445883110065E-4</v>
      </c>
      <c r="AD145" s="5">
        <f t="shared" si="353"/>
        <v>1.7753966035019522E-3</v>
      </c>
      <c r="AE145" s="5">
        <f t="shared" si="354"/>
        <v>3.0418301384433602E-3</v>
      </c>
      <c r="AF145" s="5">
        <f t="shared" si="355"/>
        <v>2.6058207425009817E-3</v>
      </c>
      <c r="AG145" s="5">
        <f t="shared" si="356"/>
        <v>1.4882053310014353E-3</v>
      </c>
      <c r="AH145" s="5">
        <f t="shared" si="357"/>
        <v>2.7231110407343599E-2</v>
      </c>
      <c r="AI145" s="5">
        <f t="shared" si="358"/>
        <v>2.3575582570655649E-2</v>
      </c>
      <c r="AJ145" s="5">
        <f t="shared" si="359"/>
        <v>1.0205387977787235E-2</v>
      </c>
      <c r="AK145" s="5">
        <f t="shared" si="360"/>
        <v>2.9451359534107937E-3</v>
      </c>
      <c r="AL145" s="5">
        <f t="shared" si="361"/>
        <v>3.7821529347380195E-5</v>
      </c>
      <c r="AM145" s="5">
        <f t="shared" si="362"/>
        <v>3.0741316527609742E-4</v>
      </c>
      <c r="AN145" s="5">
        <f t="shared" si="363"/>
        <v>5.2669844543277273E-4</v>
      </c>
      <c r="AO145" s="5">
        <f t="shared" si="364"/>
        <v>4.5120262200245691E-4</v>
      </c>
      <c r="AP145" s="5">
        <f t="shared" si="365"/>
        <v>2.5768547178783109E-4</v>
      </c>
      <c r="AQ145" s="5">
        <f t="shared" si="366"/>
        <v>1.1037469498042206E-4</v>
      </c>
      <c r="AR145" s="5">
        <f t="shared" si="367"/>
        <v>9.3311446216524617E-3</v>
      </c>
      <c r="AS145" s="5">
        <f t="shared" si="368"/>
        <v>8.0785236891100665E-3</v>
      </c>
      <c r="AT145" s="5">
        <f t="shared" si="369"/>
        <v>3.4970278375106314E-3</v>
      </c>
      <c r="AU145" s="5">
        <f t="shared" si="370"/>
        <v>1.0091945976721279E-3</v>
      </c>
      <c r="AV145" s="5">
        <f t="shared" si="371"/>
        <v>2.1842986029007666E-4</v>
      </c>
      <c r="AW145" s="5">
        <f t="shared" si="372"/>
        <v>1.5583795530423129E-6</v>
      </c>
      <c r="AX145" s="5">
        <f t="shared" si="373"/>
        <v>4.4357625970568676E-5</v>
      </c>
      <c r="AY145" s="5">
        <f t="shared" si="374"/>
        <v>7.5998998353905175E-5</v>
      </c>
      <c r="AZ145" s="5">
        <f t="shared" si="375"/>
        <v>6.5105465231944163E-5</v>
      </c>
      <c r="BA145" s="5">
        <f t="shared" si="376"/>
        <v>3.7182258493543089E-5</v>
      </c>
      <c r="BB145" s="5">
        <f t="shared" si="377"/>
        <v>1.5926316728042376E-5</v>
      </c>
      <c r="BC145" s="5">
        <f t="shared" si="378"/>
        <v>5.4573890839034368E-6</v>
      </c>
      <c r="BD145" s="5">
        <f t="shared" si="379"/>
        <v>2.6645461339294975E-3</v>
      </c>
      <c r="BE145" s="5">
        <f t="shared" si="380"/>
        <v>2.3068551540533408E-3</v>
      </c>
      <c r="BF145" s="5">
        <f t="shared" si="381"/>
        <v>9.9859046049515106E-4</v>
      </c>
      <c r="BG145" s="5">
        <f t="shared" si="382"/>
        <v>2.8817960417953502E-4</v>
      </c>
      <c r="BH145" s="5">
        <f t="shared" si="383"/>
        <v>6.2373531155025041E-5</v>
      </c>
      <c r="BI145" s="5">
        <f t="shared" si="384"/>
        <v>1.080009086645323E-5</v>
      </c>
      <c r="BJ145" s="8">
        <f t="shared" si="385"/>
        <v>0.18789002547769376</v>
      </c>
      <c r="BK145" s="8">
        <f t="shared" si="386"/>
        <v>0.23769000456932052</v>
      </c>
      <c r="BL145" s="8">
        <f t="shared" si="387"/>
        <v>0.50892742592086604</v>
      </c>
      <c r="BM145" s="8">
        <f t="shared" si="388"/>
        <v>0.47431477875500028</v>
      </c>
      <c r="BN145" s="8">
        <f t="shared" si="389"/>
        <v>0.52369314870475403</v>
      </c>
    </row>
    <row r="146" spans="1:66" x14ac:dyDescent="0.25">
      <c r="A146" t="s">
        <v>302</v>
      </c>
      <c r="B146" t="s">
        <v>313</v>
      </c>
      <c r="C146" t="s">
        <v>306</v>
      </c>
      <c r="D146" s="11">
        <v>44204</v>
      </c>
      <c r="E146">
        <f>VLOOKUP(A146,home!$A$2:$E$405,3,FALSE)</f>
        <v>1.5840000000000001</v>
      </c>
      <c r="F146">
        <f>VLOOKUP(B146,home!$B$2:$E$405,3,FALSE)</f>
        <v>0.63129999999999997</v>
      </c>
      <c r="G146">
        <f>VLOOKUP(C146,away!$B$2:$E$405,4,FALSE)</f>
        <v>0.82069999999999999</v>
      </c>
      <c r="H146">
        <f>VLOOKUP(A146,away!$A$2:$E$405,3,FALSE)</f>
        <v>1.0840000000000001</v>
      </c>
      <c r="I146">
        <f>VLOOKUP(C146,away!$B$2:$E$405,3,FALSE)</f>
        <v>0.83030000000000004</v>
      </c>
      <c r="J146">
        <f>VLOOKUP(B146,home!$B$2:$E$405,4,FALSE)</f>
        <v>1.9475</v>
      </c>
      <c r="K146" s="3">
        <f t="shared" si="334"/>
        <v>0.82068292943999999</v>
      </c>
      <c r="L146" s="3">
        <f t="shared" si="335"/>
        <v>1.7528380270000001</v>
      </c>
      <c r="M146" s="5">
        <f t="shared" si="336"/>
        <v>7.6266540956774709E-2</v>
      </c>
      <c r="N146" s="5">
        <f t="shared" si="337"/>
        <v>6.2590648250661615E-2</v>
      </c>
      <c r="O146" s="5">
        <f t="shared" si="338"/>
        <v>0.13368289317678766</v>
      </c>
      <c r="P146" s="5">
        <f t="shared" si="339"/>
        <v>0.10971126838834069</v>
      </c>
      <c r="Q146" s="5">
        <f t="shared" si="340"/>
        <v>2.5683538280950789E-2</v>
      </c>
      <c r="R146" s="5">
        <f t="shared" si="341"/>
        <v>0.11716222935982619</v>
      </c>
      <c r="S146" s="5">
        <f t="shared" si="342"/>
        <v>3.9455579931835523E-2</v>
      </c>
      <c r="T146" s="5">
        <f t="shared" si="343"/>
        <v>4.5019082566760751E-2</v>
      </c>
      <c r="U146" s="5">
        <f t="shared" si="344"/>
        <v>9.6153041610743326E-2</v>
      </c>
      <c r="V146" s="5">
        <f t="shared" si="345"/>
        <v>6.3064231560856637E-3</v>
      </c>
      <c r="W146" s="5">
        <f t="shared" si="346"/>
        <v>7.0260138115983599E-3</v>
      </c>
      <c r="X146" s="5">
        <f t="shared" si="347"/>
        <v>1.2315464187196817E-2</v>
      </c>
      <c r="Y146" s="5">
        <f t="shared" si="348"/>
        <v>1.079350697373762E-2</v>
      </c>
      <c r="Z146" s="5">
        <f t="shared" si="349"/>
        <v>6.8455470316666406E-2</v>
      </c>
      <c r="AA146" s="5">
        <f t="shared" si="350"/>
        <v>5.6180235915674746E-2</v>
      </c>
      <c r="AB146" s="5">
        <f t="shared" si="351"/>
        <v>2.3053080293953126E-2</v>
      </c>
      <c r="AC146" s="5">
        <f t="shared" si="352"/>
        <v>5.6699641380082537E-4</v>
      </c>
      <c r="AD146" s="5">
        <f t="shared" si="353"/>
        <v>1.4415323992971101E-3</v>
      </c>
      <c r="AE146" s="5">
        <f t="shared" si="354"/>
        <v>2.5267728066405227E-3</v>
      </c>
      <c r="AF146" s="5">
        <f t="shared" si="355"/>
        <v>2.2145117305345141E-3</v>
      </c>
      <c r="AG146" s="5">
        <f t="shared" si="356"/>
        <v>1.2938934575061577E-3</v>
      </c>
      <c r="AH146" s="5">
        <f t="shared" si="357"/>
        <v>2.9997837881805645E-2</v>
      </c>
      <c r="AI146" s="5">
        <f t="shared" si="358"/>
        <v>2.4618713469706462E-2</v>
      </c>
      <c r="AJ146" s="5">
        <f t="shared" si="359"/>
        <v>1.0102078944681342E-2</v>
      </c>
      <c r="AK146" s="5">
        <f t="shared" si="360"/>
        <v>2.7635345805850763E-3</v>
      </c>
      <c r="AL146" s="5">
        <f t="shared" si="361"/>
        <v>3.262552356477541E-5</v>
      </c>
      <c r="AM146" s="5">
        <f t="shared" si="362"/>
        <v>2.3660820646756488E-4</v>
      </c>
      <c r="AN146" s="5">
        <f t="shared" si="363"/>
        <v>4.1473586179661503E-4</v>
      </c>
      <c r="AO146" s="5">
        <f t="shared" si="364"/>
        <v>3.6348239485886185E-4</v>
      </c>
      <c r="AP146" s="5">
        <f t="shared" si="365"/>
        <v>2.1237525461788079E-4</v>
      </c>
      <c r="AQ146" s="5">
        <f t="shared" si="366"/>
        <v>9.3064855572007191E-5</v>
      </c>
      <c r="AR146" s="5">
        <f t="shared" si="367"/>
        <v>1.0516270193402014E-2</v>
      </c>
      <c r="AS146" s="5">
        <f t="shared" si="368"/>
        <v>8.6305234291037206E-3</v>
      </c>
      <c r="AT146" s="5">
        <f t="shared" si="369"/>
        <v>3.5414616251986976E-3</v>
      </c>
      <c r="AU146" s="5">
        <f t="shared" si="370"/>
        <v>9.6880570035580362E-4</v>
      </c>
      <c r="AV146" s="5">
        <f t="shared" si="371"/>
        <v>1.9877057505654288E-4</v>
      </c>
      <c r="AW146" s="5">
        <f t="shared" si="372"/>
        <v>1.3036835198201239E-6</v>
      </c>
      <c r="AX146" s="5">
        <f t="shared" si="373"/>
        <v>3.2363386002224245E-5</v>
      </c>
      <c r="AY146" s="5">
        <f t="shared" si="374"/>
        <v>5.6727773667178154E-5</v>
      </c>
      <c r="AZ146" s="5">
        <f t="shared" si="375"/>
        <v>4.9717299435439577E-5</v>
      </c>
      <c r="BA146" s="5">
        <f t="shared" si="376"/>
        <v>2.9048791016728044E-5</v>
      </c>
      <c r="BB146" s="5">
        <f t="shared" si="377"/>
        <v>1.2729456383124224E-5</v>
      </c>
      <c r="BC146" s="5">
        <f t="shared" si="378"/>
        <v>4.4625350422756049E-6</v>
      </c>
      <c r="BD146" s="5">
        <f t="shared" si="379"/>
        <v>3.0722197162002867E-3</v>
      </c>
      <c r="BE146" s="5">
        <f t="shared" si="380"/>
        <v>2.5213182765745769E-3</v>
      </c>
      <c r="BF146" s="5">
        <f t="shared" si="381"/>
        <v>1.0346014346349179E-3</v>
      </c>
      <c r="BG146" s="5">
        <f t="shared" si="382"/>
        <v>2.8302657872633706E-4</v>
      </c>
      <c r="BH146" s="5">
        <f t="shared" si="383"/>
        <v>5.806877043462775E-5</v>
      </c>
      <c r="BI146" s="5">
        <f t="shared" si="384"/>
        <v>9.5312097258538362E-6</v>
      </c>
      <c r="BJ146" s="8">
        <f t="shared" si="385"/>
        <v>0.17241028027974414</v>
      </c>
      <c r="BK146" s="8">
        <f t="shared" si="386"/>
        <v>0.23239616214406936</v>
      </c>
      <c r="BL146" s="8">
        <f t="shared" si="387"/>
        <v>0.52454824274317724</v>
      </c>
      <c r="BM146" s="8">
        <f t="shared" si="388"/>
        <v>0.47265761298016779</v>
      </c>
      <c r="BN146" s="8">
        <f t="shared" si="389"/>
        <v>0.52509711841334161</v>
      </c>
    </row>
    <row r="147" spans="1:66" x14ac:dyDescent="0.25">
      <c r="A147" t="s">
        <v>302</v>
      </c>
      <c r="B147" t="s">
        <v>312</v>
      </c>
      <c r="C147" t="s">
        <v>324</v>
      </c>
      <c r="D147" s="11">
        <v>44204</v>
      </c>
      <c r="E147">
        <f>VLOOKUP(A147,home!$A$2:$E$405,3,FALSE)</f>
        <v>1.5840000000000001</v>
      </c>
      <c r="F147">
        <f>VLOOKUP(B147,home!$B$2:$E$405,3,FALSE)</f>
        <v>0.81169999999999998</v>
      </c>
      <c r="G147">
        <f>VLOOKUP(C147,away!$B$2:$E$405,4,FALSE)</f>
        <v>0.86809999999999998</v>
      </c>
      <c r="H147">
        <f>VLOOKUP(A147,away!$A$2:$E$405,3,FALSE)</f>
        <v>1.0840000000000001</v>
      </c>
      <c r="I147">
        <f>VLOOKUP(C147,away!$B$2:$E$405,3,FALSE)</f>
        <v>1.3837999999999999</v>
      </c>
      <c r="J147">
        <f>VLOOKUP(B147,home!$B$2:$E$405,4,FALSE)</f>
        <v>0.79069999999999996</v>
      </c>
      <c r="K147" s="3">
        <f t="shared" si="334"/>
        <v>1.11614464368</v>
      </c>
      <c r="L147" s="3">
        <f t="shared" si="335"/>
        <v>1.18608099544</v>
      </c>
      <c r="M147" s="5">
        <f t="shared" si="336"/>
        <v>0.10003595184853308</v>
      </c>
      <c r="N147" s="5">
        <f t="shared" si="337"/>
        <v>0.11165459183117059</v>
      </c>
      <c r="O147" s="5">
        <f t="shared" si="338"/>
        <v>0.11865074134829601</v>
      </c>
      <c r="P147" s="5">
        <f t="shared" si="339"/>
        <v>0.1324313894245617</v>
      </c>
      <c r="Q147" s="5">
        <f t="shared" si="340"/>
        <v>6.231133730731888E-2</v>
      </c>
      <c r="R147" s="5">
        <f t="shared" si="341"/>
        <v>7.036469470404047E-2</v>
      </c>
      <c r="S147" s="5">
        <f t="shared" si="342"/>
        <v>4.3829424773892178E-2</v>
      </c>
      <c r="T147" s="5">
        <f t="shared" si="343"/>
        <v>7.3906292980662383E-2</v>
      </c>
      <c r="U147" s="5">
        <f t="shared" si="344"/>
        <v>7.8537177098093242E-2</v>
      </c>
      <c r="V147" s="5">
        <f t="shared" si="345"/>
        <v>6.4470062048563618E-3</v>
      </c>
      <c r="W147" s="5">
        <f t="shared" si="346"/>
        <v>2.3182821792033903E-2</v>
      </c>
      <c r="X147" s="5">
        <f t="shared" si="347"/>
        <v>2.7496704348203695E-2</v>
      </c>
      <c r="Y147" s="5">
        <f t="shared" si="348"/>
        <v>1.6306659232318412E-2</v>
      </c>
      <c r="Z147" s="5">
        <f t="shared" si="349"/>
        <v>2.7819409046133333E-2</v>
      </c>
      <c r="AA147" s="5">
        <f t="shared" si="350"/>
        <v>3.105048439718466E-2</v>
      </c>
      <c r="AB147" s="5">
        <f t="shared" si="351"/>
        <v>1.7328415921793541E-2</v>
      </c>
      <c r="AC147" s="5">
        <f t="shared" si="352"/>
        <v>5.3342446737963554E-4</v>
      </c>
      <c r="AD147" s="5">
        <f t="shared" si="353"/>
        <v>6.4688455921416525E-3</v>
      </c>
      <c r="AE147" s="5">
        <f t="shared" si="354"/>
        <v>7.6725748192750277E-3</v>
      </c>
      <c r="AF147" s="5">
        <f t="shared" si="355"/>
        <v>4.5501475896168033E-3</v>
      </c>
      <c r="AG147" s="5">
        <f t="shared" si="356"/>
        <v>1.7989478608305377E-3</v>
      </c>
      <c r="AH147" s="5">
        <f t="shared" si="357"/>
        <v>8.2490180934975902E-3</v>
      </c>
      <c r="AI147" s="5">
        <f t="shared" si="358"/>
        <v>9.2070973606767411E-3</v>
      </c>
      <c r="AJ147" s="5">
        <f t="shared" si="359"/>
        <v>5.138226201479806E-3</v>
      </c>
      <c r="AK147" s="5">
        <f t="shared" si="360"/>
        <v>1.9116678842659722E-3</v>
      </c>
      <c r="AL147" s="5">
        <f t="shared" si="361"/>
        <v>2.8246702135689366E-5</v>
      </c>
      <c r="AM147" s="5">
        <f t="shared" si="362"/>
        <v>1.4440334716923767E-3</v>
      </c>
      <c r="AN147" s="5">
        <f t="shared" si="363"/>
        <v>1.7127406575535731E-3</v>
      </c>
      <c r="AO147" s="5">
        <f t="shared" si="364"/>
        <v>1.0157245720208514E-3</v>
      </c>
      <c r="AP147" s="5">
        <f t="shared" si="365"/>
        <v>4.0157720382511978E-4</v>
      </c>
      <c r="AQ147" s="5">
        <f t="shared" si="366"/>
        <v>1.1907577241472743E-4</v>
      </c>
      <c r="AR147" s="5">
        <f t="shared" si="367"/>
        <v>1.956800718347639E-3</v>
      </c>
      <c r="AS147" s="5">
        <f t="shared" si="368"/>
        <v>2.1840726405328937E-3</v>
      </c>
      <c r="AT147" s="5">
        <f t="shared" si="369"/>
        <v>1.2188704895694119E-3</v>
      </c>
      <c r="AU147" s="5">
        <f t="shared" si="370"/>
        <v>4.5347858942417272E-4</v>
      </c>
      <c r="AV147" s="5">
        <f t="shared" si="371"/>
        <v>1.2653692465233802E-4</v>
      </c>
      <c r="AW147" s="5">
        <f t="shared" si="372"/>
        <v>1.0387237847346452E-6</v>
      </c>
      <c r="AX147" s="5">
        <f t="shared" si="373"/>
        <v>2.6862503745401329E-4</v>
      </c>
      <c r="AY147" s="5">
        <f t="shared" si="374"/>
        <v>3.186110518235634E-4</v>
      </c>
      <c r="AZ147" s="5">
        <f t="shared" si="375"/>
        <v>1.889492567525388E-4</v>
      </c>
      <c r="BA147" s="5">
        <f t="shared" si="376"/>
        <v>7.4703040845566437E-5</v>
      </c>
      <c r="BB147" s="5">
        <f t="shared" si="377"/>
        <v>2.2150964262126102E-5</v>
      </c>
      <c r="BC147" s="5">
        <f t="shared" si="378"/>
        <v>5.2545675483956797E-6</v>
      </c>
      <c r="BD147" s="5">
        <f t="shared" si="379"/>
        <v>3.8682069064924598E-4</v>
      </c>
      <c r="BE147" s="5">
        <f t="shared" si="380"/>
        <v>4.3174784193275416E-4</v>
      </c>
      <c r="BF147" s="5">
        <f t="shared" si="381"/>
        <v>2.4094652059682148E-4</v>
      </c>
      <c r="BG147" s="5">
        <f t="shared" si="382"/>
        <v>8.964372279249168E-5</v>
      </c>
      <c r="BH147" s="5">
        <f t="shared" si="383"/>
        <v>2.5013840258593572E-5</v>
      </c>
      <c r="BI147" s="5">
        <f t="shared" si="384"/>
        <v>5.5838127644992725E-6</v>
      </c>
      <c r="BJ147" s="8">
        <f t="shared" si="385"/>
        <v>0.34092036894976463</v>
      </c>
      <c r="BK147" s="8">
        <f t="shared" si="386"/>
        <v>0.28362405447318223</v>
      </c>
      <c r="BL147" s="8">
        <f t="shared" si="387"/>
        <v>0.34755703880084893</v>
      </c>
      <c r="BM147" s="8">
        <f t="shared" si="388"/>
        <v>0.40415459247796959</v>
      </c>
      <c r="BN147" s="8">
        <f t="shared" si="389"/>
        <v>0.59544870646392067</v>
      </c>
    </row>
    <row r="148" spans="1:66" x14ac:dyDescent="0.25">
      <c r="A148" t="s">
        <v>302</v>
      </c>
      <c r="B148" t="s">
        <v>327</v>
      </c>
      <c r="C148" t="s">
        <v>311</v>
      </c>
      <c r="D148" s="11">
        <v>44204</v>
      </c>
      <c r="E148">
        <f>VLOOKUP(A148,home!$A$2:$E$405,3,FALSE)</f>
        <v>1.5840000000000001</v>
      </c>
      <c r="F148">
        <f>VLOOKUP(B148,home!$B$2:$E$405,3,FALSE)</f>
        <v>1.1924999999999999</v>
      </c>
      <c r="G148">
        <f>VLOOKUP(C148,away!$B$2:$E$405,4,FALSE)</f>
        <v>1.1924999999999999</v>
      </c>
      <c r="H148">
        <f>VLOOKUP(A148,away!$A$2:$E$405,3,FALSE)</f>
        <v>1.0840000000000001</v>
      </c>
      <c r="I148">
        <f>VLOOKUP(C148,away!$B$2:$E$405,3,FALSE)</f>
        <v>0.51249999999999996</v>
      </c>
      <c r="J148">
        <f>VLOOKUP(B148,home!$B$2:$E$405,4,FALSE)</f>
        <v>1.0249999999999999</v>
      </c>
      <c r="K148" s="3">
        <f t="shared" si="334"/>
        <v>2.2525370999999996</v>
      </c>
      <c r="L148" s="3">
        <f t="shared" si="335"/>
        <v>0.56943874999999999</v>
      </c>
      <c r="M148" s="5">
        <f t="shared" si="336"/>
        <v>5.9488286580745654E-2</v>
      </c>
      <c r="N148" s="5">
        <f t="shared" si="337"/>
        <v>0.13399957253856173</v>
      </c>
      <c r="O148" s="5">
        <f t="shared" si="338"/>
        <v>3.3874935550181576E-2</v>
      </c>
      <c r="P148" s="5">
        <f t="shared" si="339"/>
        <v>7.6304549086892909E-2</v>
      </c>
      <c r="Q148" s="5">
        <f t="shared" si="340"/>
        <v>0.15091950426362574</v>
      </c>
      <c r="R148" s="5">
        <f t="shared" si="341"/>
        <v>9.6448504780129798E-3</v>
      </c>
      <c r="S148" s="5">
        <f t="shared" si="342"/>
        <v>2.4468616201658092E-2</v>
      </c>
      <c r="T148" s="5">
        <f t="shared" si="343"/>
        <v>8.5939413858498709E-2</v>
      </c>
      <c r="U148" s="5">
        <f t="shared" si="344"/>
        <v>2.1725383525676972E-2</v>
      </c>
      <c r="V148" s="5">
        <f t="shared" si="345"/>
        <v>3.4872723753468565E-3</v>
      </c>
      <c r="W148" s="5">
        <f t="shared" si="346"/>
        <v>0.11331726082247502</v>
      </c>
      <c r="X148" s="5">
        <f t="shared" si="347"/>
        <v>6.4527239356174146E-2</v>
      </c>
      <c r="Y148" s="5">
        <f t="shared" si="348"/>
        <v>1.8372155259965307E-2</v>
      </c>
      <c r="Z148" s="5">
        <f t="shared" si="349"/>
        <v>1.8307172000455382E-3</v>
      </c>
      <c r="AA148" s="5">
        <f t="shared" si="350"/>
        <v>4.1237584127106963E-3</v>
      </c>
      <c r="AB148" s="5">
        <f t="shared" si="351"/>
        <v>4.6444594080339774E-3</v>
      </c>
      <c r="AC148" s="5">
        <f t="shared" si="352"/>
        <v>2.7956632456420589E-4</v>
      </c>
      <c r="AD148" s="5">
        <f t="shared" si="353"/>
        <v>6.3812833518250359E-2</v>
      </c>
      <c r="AE148" s="5">
        <f t="shared" si="354"/>
        <v>3.6337500152590581E-2</v>
      </c>
      <c r="AF148" s="5">
        <f t="shared" si="355"/>
        <v>1.0345990332507996E-2</v>
      </c>
      <c r="AG148" s="5">
        <f t="shared" si="356"/>
        <v>1.9638026008184793E-3</v>
      </c>
      <c r="AH148" s="5">
        <f t="shared" si="357"/>
        <v>2.6062032849935774E-4</v>
      </c>
      <c r="AI148" s="5">
        <f t="shared" si="358"/>
        <v>5.8705695895899053E-4</v>
      </c>
      <c r="AJ148" s="5">
        <f t="shared" si="359"/>
        <v>6.6118378993415181E-4</v>
      </c>
      <c r="AK148" s="5">
        <f t="shared" si="360"/>
        <v>4.9644700558176109E-4</v>
      </c>
      <c r="AL148" s="5">
        <f t="shared" si="361"/>
        <v>1.4343786692727635E-5</v>
      </c>
      <c r="AM148" s="5">
        <f t="shared" si="362"/>
        <v>2.8748154991196487E-2</v>
      </c>
      <c r="AN148" s="5">
        <f t="shared" si="363"/>
        <v>1.6370313442993188E-2</v>
      </c>
      <c r="AO148" s="5">
        <f t="shared" si="364"/>
        <v>4.6609454120431189E-3</v>
      </c>
      <c r="AP148" s="5">
        <f t="shared" si="365"/>
        <v>8.8470764308402287E-4</v>
      </c>
      <c r="AQ148" s="5">
        <f t="shared" si="366"/>
        <v>1.2594670359830301E-4</v>
      </c>
      <c r="AR148" s="5">
        <f t="shared" si="367"/>
        <v>2.9681462817052731E-5</v>
      </c>
      <c r="AS148" s="5">
        <f t="shared" si="368"/>
        <v>6.6858596177681782E-5</v>
      </c>
      <c r="AT148" s="5">
        <f t="shared" si="369"/>
        <v>7.5300734172073207E-5</v>
      </c>
      <c r="AU148" s="5">
        <f t="shared" si="370"/>
        <v>5.653923245994422E-5</v>
      </c>
      <c r="AV148" s="5">
        <f t="shared" si="371"/>
        <v>3.1839179680387144E-5</v>
      </c>
      <c r="AW148" s="5">
        <f t="shared" si="372"/>
        <v>5.1106988109964387E-7</v>
      </c>
      <c r="AX148" s="5">
        <f t="shared" si="373"/>
        <v>1.0792714279036704E-2</v>
      </c>
      <c r="AY148" s="5">
        <f t="shared" si="374"/>
        <v>6.1457897281618108E-3</v>
      </c>
      <c r="AZ148" s="5">
        <f t="shared" si="375"/>
        <v>1.7498254102836508E-3</v>
      </c>
      <c r="BA148" s="5">
        <f t="shared" si="376"/>
        <v>3.3213946478338643E-4</v>
      </c>
      <c r="BB148" s="5">
        <f t="shared" si="377"/>
        <v>4.7283270412980136E-5</v>
      </c>
      <c r="BC148" s="5">
        <f t="shared" si="378"/>
        <v>5.3849852799758791E-6</v>
      </c>
      <c r="BD148" s="5">
        <f t="shared" si="379"/>
        <v>2.8169625141189968E-6</v>
      </c>
      <c r="BE148" s="5">
        <f t="shared" si="380"/>
        <v>6.3453125723623128E-6</v>
      </c>
      <c r="BF148" s="5">
        <f t="shared" si="381"/>
        <v>7.1465259901712732E-6</v>
      </c>
      <c r="BG148" s="5">
        <f t="shared" si="382"/>
        <v>5.3659383096583408E-6</v>
      </c>
      <c r="BH148" s="5">
        <f t="shared" si="383"/>
        <v>3.0217437797041744E-6</v>
      </c>
      <c r="BI148" s="5">
        <f t="shared" si="384"/>
        <v>1.3613179940955759E-6</v>
      </c>
      <c r="BJ148" s="8">
        <f t="shared" si="385"/>
        <v>0.74939847803434212</v>
      </c>
      <c r="BK148" s="8">
        <f t="shared" si="386"/>
        <v>0.17018842408406226</v>
      </c>
      <c r="BL148" s="8">
        <f t="shared" si="387"/>
        <v>7.630497246405768E-2</v>
      </c>
      <c r="BM148" s="8">
        <f t="shared" si="388"/>
        <v>0.52734561462620622</v>
      </c>
      <c r="BN148" s="8">
        <f t="shared" si="389"/>
        <v>0.4642316984980206</v>
      </c>
    </row>
    <row r="149" spans="1:66" x14ac:dyDescent="0.25">
      <c r="A149" t="s">
        <v>302</v>
      </c>
      <c r="B149" t="s">
        <v>304</v>
      </c>
      <c r="C149" t="s">
        <v>307</v>
      </c>
      <c r="D149" s="11">
        <v>44204</v>
      </c>
      <c r="E149">
        <f>VLOOKUP(A149,home!$A$2:$E$405,3,FALSE)</f>
        <v>1.5840000000000001</v>
      </c>
      <c r="F149">
        <f>VLOOKUP(B149,home!$B$2:$E$405,3,FALSE)</f>
        <v>0.63129999999999997</v>
      </c>
      <c r="G149">
        <f>VLOOKUP(C149,away!$B$2:$E$405,4,FALSE)</f>
        <v>0.72150000000000003</v>
      </c>
      <c r="H149">
        <f>VLOOKUP(A149,away!$A$2:$E$405,3,FALSE)</f>
        <v>1.0840000000000001</v>
      </c>
      <c r="I149">
        <f>VLOOKUP(C149,away!$B$2:$E$405,3,FALSE)</f>
        <v>0.79069999999999996</v>
      </c>
      <c r="J149">
        <f>VLOOKUP(B149,home!$B$2:$E$405,4,FALSE)</f>
        <v>0.92249999999999999</v>
      </c>
      <c r="K149" s="3">
        <f t="shared" si="334"/>
        <v>0.7214849928</v>
      </c>
      <c r="L149" s="3">
        <f t="shared" si="335"/>
        <v>0.79069209299999998</v>
      </c>
      <c r="M149" s="5">
        <f t="shared" si="336"/>
        <v>0.22042956112736878</v>
      </c>
      <c r="N149" s="5">
        <f t="shared" si="337"/>
        <v>0.15903662032288685</v>
      </c>
      <c r="O149" s="5">
        <f t="shared" si="338"/>
        <v>0.17429191104687064</v>
      </c>
      <c r="P149" s="5">
        <f t="shared" si="339"/>
        <v>0.12574899818674973</v>
      </c>
      <c r="Q149" s="5">
        <f t="shared" si="340"/>
        <v>5.7371267434297143E-2</v>
      </c>
      <c r="R149" s="5">
        <f t="shared" si="341"/>
        <v>6.8905617969309982E-2</v>
      </c>
      <c r="S149" s="5">
        <f t="shared" si="342"/>
        <v>1.793408568263016E-2</v>
      </c>
      <c r="T149" s="5">
        <f t="shared" si="343"/>
        <v>4.536300752568715E-2</v>
      </c>
      <c r="U149" s="5">
        <f t="shared" si="344"/>
        <v>4.9714369284467166E-2</v>
      </c>
      <c r="V149" s="5">
        <f t="shared" si="345"/>
        <v>1.1367669242687752E-3</v>
      </c>
      <c r="W149" s="5">
        <f t="shared" si="346"/>
        <v>1.3797502823920253E-2</v>
      </c>
      <c r="X149" s="5">
        <f t="shared" si="347"/>
        <v>1.0909576386018914E-2</v>
      </c>
      <c r="Y149" s="5">
        <f t="shared" si="348"/>
        <v>4.3130578932023354E-3</v>
      </c>
      <c r="Z149" s="5">
        <f t="shared" si="349"/>
        <v>1.8161042430537375E-2</v>
      </c>
      <c r="AA149" s="5">
        <f t="shared" si="350"/>
        <v>1.3102919567236753E-2</v>
      </c>
      <c r="AB149" s="5">
        <f t="shared" si="351"/>
        <v>4.7267799148133921E-3</v>
      </c>
      <c r="AC149" s="5">
        <f t="shared" si="352"/>
        <v>4.0530890335085686E-5</v>
      </c>
      <c r="AD149" s="5">
        <f t="shared" si="353"/>
        <v>2.4886728063935209E-3</v>
      </c>
      <c r="AE149" s="5">
        <f t="shared" si="354"/>
        <v>1.9677739100794765E-3</v>
      </c>
      <c r="AF149" s="5">
        <f t="shared" si="355"/>
        <v>7.7795163575576751E-4</v>
      </c>
      <c r="AG149" s="5">
        <f t="shared" si="356"/>
        <v>2.0504006904283384E-4</v>
      </c>
      <c r="AH149" s="5">
        <f t="shared" si="357"/>
        <v>3.5899481626158495E-3</v>
      </c>
      <c r="AI149" s="5">
        <f t="shared" si="358"/>
        <v>2.59009372425727E-3</v>
      </c>
      <c r="AJ149" s="5">
        <f t="shared" si="359"/>
        <v>9.3435687599854032E-4</v>
      </c>
      <c r="AK149" s="5">
        <f t="shared" si="360"/>
        <v>2.2470815465081251E-4</v>
      </c>
      <c r="AL149" s="5">
        <f t="shared" si="361"/>
        <v>9.2487029946206798E-7</v>
      </c>
      <c r="AM149" s="5">
        <f t="shared" si="362"/>
        <v>3.5910801636047712E-4</v>
      </c>
      <c r="AN149" s="5">
        <f t="shared" si="363"/>
        <v>2.8394386906914384E-4</v>
      </c>
      <c r="AO149" s="5">
        <f t="shared" si="364"/>
        <v>1.1225608606439966E-4</v>
      </c>
      <c r="AP149" s="5">
        <f t="shared" si="365"/>
        <v>2.9586666547416102E-5</v>
      </c>
      <c r="AQ149" s="5">
        <f t="shared" si="366"/>
        <v>5.8484858243173784E-6</v>
      </c>
      <c r="AR149" s="5">
        <f t="shared" si="367"/>
        <v>5.6770872529204636E-4</v>
      </c>
      <c r="AS149" s="5">
        <f t="shared" si="368"/>
        <v>4.095933255798293E-4</v>
      </c>
      <c r="AT149" s="5">
        <f t="shared" si="369"/>
        <v>1.4775771877844552E-4</v>
      </c>
      <c r="AU149" s="5">
        <f t="shared" si="370"/>
        <v>3.553499222300374E-5</v>
      </c>
      <c r="AV149" s="5">
        <f t="shared" si="371"/>
        <v>6.4094909020404768E-6</v>
      </c>
      <c r="AW149" s="5">
        <f t="shared" si="372"/>
        <v>1.4655918125300895E-8</v>
      </c>
      <c r="AX149" s="5">
        <f t="shared" si="373"/>
        <v>4.3181840766376827E-5</v>
      </c>
      <c r="AY149" s="5">
        <f t="shared" si="374"/>
        <v>3.4143540055159211E-5</v>
      </c>
      <c r="AZ149" s="5">
        <f t="shared" si="375"/>
        <v>1.3498513574321586E-5</v>
      </c>
      <c r="BA149" s="5">
        <f t="shared" si="376"/>
        <v>3.5577226501564157E-6</v>
      </c>
      <c r="BB149" s="5">
        <f t="shared" si="377"/>
        <v>7.0326579214142052E-7</v>
      </c>
      <c r="BC149" s="5">
        <f t="shared" si="378"/>
        <v>1.112133402247206E-7</v>
      </c>
      <c r="BD149" s="5">
        <f t="shared" si="379"/>
        <v>7.4813800035921656E-5</v>
      </c>
      <c r="BE149" s="5">
        <f t="shared" si="380"/>
        <v>5.3977033980257574E-5</v>
      </c>
      <c r="BF149" s="5">
        <f t="shared" si="381"/>
        <v>1.947180998630574E-5</v>
      </c>
      <c r="BG149" s="5">
        <f t="shared" si="382"/>
        <v>4.6828728959242554E-6</v>
      </c>
      <c r="BH149" s="5">
        <f t="shared" si="383"/>
        <v>8.4465562939980667E-7</v>
      </c>
      <c r="BI149" s="5">
        <f t="shared" si="384"/>
        <v>1.2188127213919982E-7</v>
      </c>
      <c r="BJ149" s="8">
        <f t="shared" si="385"/>
        <v>0.29711641002732836</v>
      </c>
      <c r="BK149" s="8">
        <f t="shared" si="386"/>
        <v>0.36532501122170713</v>
      </c>
      <c r="BL149" s="8">
        <f t="shared" si="387"/>
        <v>0.3194016210067957</v>
      </c>
      <c r="BM149" s="8">
        <f t="shared" si="388"/>
        <v>0.19418597971474852</v>
      </c>
      <c r="BN149" s="8">
        <f t="shared" si="389"/>
        <v>0.80578397608748309</v>
      </c>
    </row>
    <row r="150" spans="1:66" x14ac:dyDescent="0.25">
      <c r="A150" t="s">
        <v>302</v>
      </c>
      <c r="B150" t="s">
        <v>329</v>
      </c>
      <c r="C150" t="s">
        <v>316</v>
      </c>
      <c r="D150" s="11">
        <v>44204</v>
      </c>
      <c r="E150">
        <f>VLOOKUP(A150,home!$A$2:$E$405,3,FALSE)</f>
        <v>1.5840000000000001</v>
      </c>
      <c r="F150">
        <f>VLOOKUP(B150,home!$B$2:$E$405,3,FALSE)</f>
        <v>0.63129999999999997</v>
      </c>
      <c r="G150">
        <f>VLOOKUP(C150,away!$B$2:$E$405,4,FALSE)</f>
        <v>1.1837</v>
      </c>
      <c r="H150">
        <f>VLOOKUP(A150,away!$A$2:$E$405,3,FALSE)</f>
        <v>1.0840000000000001</v>
      </c>
      <c r="I150">
        <f>VLOOKUP(C150,away!$B$2:$E$405,3,FALSE)</f>
        <v>1.0378000000000001</v>
      </c>
      <c r="J150">
        <f>VLOOKUP(B150,home!$B$2:$E$405,4,FALSE)</f>
        <v>1.1531</v>
      </c>
      <c r="K150" s="3">
        <f t="shared" si="334"/>
        <v>1.1836753790399999</v>
      </c>
      <c r="L150" s="3">
        <f t="shared" si="335"/>
        <v>1.2972089031200003</v>
      </c>
      <c r="M150" s="5">
        <f t="shared" si="336"/>
        <v>8.3669205683849474E-2</v>
      </c>
      <c r="N150" s="5">
        <f t="shared" si="337"/>
        <v>9.903717875180626E-2</v>
      </c>
      <c r="O150" s="5">
        <f t="shared" si="338"/>
        <v>0.10853643853006806</v>
      </c>
      <c r="P150" s="5">
        <f t="shared" si="339"/>
        <v>0.12847191001672997</v>
      </c>
      <c r="Q150" s="5">
        <f t="shared" si="340"/>
        <v>5.8613935049048244E-2</v>
      </c>
      <c r="R150" s="5">
        <f t="shared" si="341"/>
        <v>7.0397217187070468E-2</v>
      </c>
      <c r="S150" s="5">
        <f t="shared" si="342"/>
        <v>4.9316327101610997E-2</v>
      </c>
      <c r="T150" s="5">
        <f t="shared" si="343"/>
        <v>7.6034518392522801E-2</v>
      </c>
      <c r="U150" s="5">
        <f t="shared" si="344"/>
        <v>8.3327452737266841E-2</v>
      </c>
      <c r="V150" s="5">
        <f t="shared" si="345"/>
        <v>8.4137722089560364E-3</v>
      </c>
      <c r="W150" s="5">
        <f t="shared" si="346"/>
        <v>2.3126623928736052E-2</v>
      </c>
      <c r="X150" s="5">
        <f t="shared" si="347"/>
        <v>3.000006245946444E-2</v>
      </c>
      <c r="Y150" s="5">
        <f t="shared" si="348"/>
        <v>1.9458174058286686E-2</v>
      </c>
      <c r="Z150" s="5">
        <f t="shared" si="349"/>
        <v>3.0439965629980036E-2</v>
      </c>
      <c r="AA150" s="5">
        <f t="shared" si="350"/>
        <v>3.6031037855031194E-2</v>
      </c>
      <c r="AB150" s="5">
        <f t="shared" si="351"/>
        <v>2.1324526195129312E-2</v>
      </c>
      <c r="AC150" s="5">
        <f t="shared" si="352"/>
        <v>8.0744565555475431E-4</v>
      </c>
      <c r="AD150" s="5">
        <f t="shared" si="353"/>
        <v>6.8436038361905423E-3</v>
      </c>
      <c r="AE150" s="5">
        <f t="shared" si="354"/>
        <v>8.8775838257325584E-3</v>
      </c>
      <c r="AF150" s="5">
        <f t="shared" si="355"/>
        <v>5.758040388467194E-3</v>
      </c>
      <c r="AG150" s="5">
        <f t="shared" si="356"/>
        <v>2.4897937521480627E-3</v>
      </c>
      <c r="AH150" s="5">
        <f t="shared" si="357"/>
        <v>9.8717486064692234E-3</v>
      </c>
      <c r="AI150" s="5">
        <f t="shared" si="358"/>
        <v>1.1684945773550051E-2</v>
      </c>
      <c r="AJ150" s="5">
        <f t="shared" si="359"/>
        <v>6.9155913087843501E-3</v>
      </c>
      <c r="AK150" s="5">
        <f t="shared" si="360"/>
        <v>2.7286050545703498E-3</v>
      </c>
      <c r="AL150" s="5">
        <f t="shared" si="361"/>
        <v>4.9592480175225755E-5</v>
      </c>
      <c r="AM150" s="5">
        <f t="shared" si="362"/>
        <v>1.6201210729604859E-3</v>
      </c>
      <c r="AN150" s="5">
        <f t="shared" si="363"/>
        <v>2.1016354799766697E-3</v>
      </c>
      <c r="AO150" s="5">
        <f t="shared" si="364"/>
        <v>1.3631301278693056E-3</v>
      </c>
      <c r="AP150" s="5">
        <f t="shared" si="365"/>
        <v>5.8942151266105577E-4</v>
      </c>
      <c r="AQ150" s="5">
        <f t="shared" si="366"/>
        <v>1.9115070847859481E-4</v>
      </c>
      <c r="AR150" s="5">
        <f t="shared" si="367"/>
        <v>2.5611440363348652E-3</v>
      </c>
      <c r="AS150" s="5">
        <f t="shared" si="368"/>
        <v>3.0315631379847071E-3</v>
      </c>
      <c r="AT150" s="5">
        <f t="shared" si="369"/>
        <v>1.7941933232188696E-3</v>
      </c>
      <c r="AU150" s="5">
        <f t="shared" si="370"/>
        <v>7.0791415397737797E-4</v>
      </c>
      <c r="AV150" s="5">
        <f t="shared" si="371"/>
        <v>2.0948513863423834E-4</v>
      </c>
      <c r="AW150" s="5">
        <f t="shared" si="372"/>
        <v>2.1152215503184083E-6</v>
      </c>
      <c r="AX150" s="5">
        <f t="shared" si="373"/>
        <v>3.1961623752119921E-4</v>
      </c>
      <c r="AY150" s="5">
        <f t="shared" si="374"/>
        <v>4.1460902889421626E-4</v>
      </c>
      <c r="AZ150" s="5">
        <f t="shared" si="375"/>
        <v>2.6891726179775738E-4</v>
      </c>
      <c r="BA150" s="5">
        <f t="shared" si="376"/>
        <v>1.1628062206890093E-4</v>
      </c>
      <c r="BB150" s="5">
        <f t="shared" si="377"/>
        <v>3.7710064552027552E-5</v>
      </c>
      <c r="BC150" s="5">
        <f t="shared" si="378"/>
        <v>9.7835662948240078E-6</v>
      </c>
      <c r="BD150" s="5">
        <f t="shared" si="379"/>
        <v>5.5372314101771313E-4</v>
      </c>
      <c r="BE150" s="5">
        <f t="shared" si="380"/>
        <v>6.5542844882736091E-4</v>
      </c>
      <c r="BF150" s="5">
        <f t="shared" si="381"/>
        <v>3.879072587996628E-4</v>
      </c>
      <c r="BG150" s="5">
        <f t="shared" si="382"/>
        <v>1.5305209053068615E-4</v>
      </c>
      <c r="BH150" s="5">
        <f t="shared" si="383"/>
        <v>4.5290997817943561E-5</v>
      </c>
      <c r="BI150" s="5">
        <f t="shared" si="384"/>
        <v>1.072196780185082E-5</v>
      </c>
      <c r="BJ150" s="8">
        <f t="shared" si="385"/>
        <v>0.33727189012547792</v>
      </c>
      <c r="BK150" s="8">
        <f t="shared" si="386"/>
        <v>0.27114286217577072</v>
      </c>
      <c r="BL150" s="8">
        <f t="shared" si="387"/>
        <v>0.36092798694288508</v>
      </c>
      <c r="BM150" s="8">
        <f t="shared" si="388"/>
        <v>0.4506443258481973</v>
      </c>
      <c r="BN150" s="8">
        <f t="shared" si="389"/>
        <v>0.54872588521857246</v>
      </c>
    </row>
    <row r="151" spans="1:66" x14ac:dyDescent="0.25">
      <c r="A151" t="s">
        <v>302</v>
      </c>
      <c r="B151" t="s">
        <v>322</v>
      </c>
      <c r="C151" t="s">
        <v>305</v>
      </c>
      <c r="D151" s="11">
        <v>44204</v>
      </c>
      <c r="E151">
        <f>VLOOKUP(A151,home!$A$2:$E$405,3,FALSE)</f>
        <v>1.5840000000000001</v>
      </c>
      <c r="F151">
        <f>VLOOKUP(B151,home!$B$2:$E$405,3,FALSE)</f>
        <v>0.91190000000000004</v>
      </c>
      <c r="G151">
        <f>VLOOKUP(C151,away!$B$2:$E$405,4,FALSE)</f>
        <v>1.4731000000000001</v>
      </c>
      <c r="H151">
        <f>VLOOKUP(A151,away!$A$2:$E$405,3,FALSE)</f>
        <v>1.0840000000000001</v>
      </c>
      <c r="I151">
        <f>VLOOKUP(C151,away!$B$2:$E$405,3,FALSE)</f>
        <v>0.46129999999999999</v>
      </c>
      <c r="J151">
        <f>VLOOKUP(B151,home!$B$2:$E$405,4,FALSE)</f>
        <v>0.71750000000000003</v>
      </c>
      <c r="K151" s="3">
        <f t="shared" si="334"/>
        <v>2.1278187057600007</v>
      </c>
      <c r="L151" s="3">
        <f t="shared" si="335"/>
        <v>0.358785301</v>
      </c>
      <c r="M151" s="5">
        <f t="shared" si="336"/>
        <v>8.3192006893639217E-2</v>
      </c>
      <c r="N151" s="5">
        <f t="shared" si="337"/>
        <v>0.1770175084380004</v>
      </c>
      <c r="O151" s="5">
        <f t="shared" si="338"/>
        <v>2.9848069234128419E-2</v>
      </c>
      <c r="P151" s="5">
        <f t="shared" si="339"/>
        <v>6.3511280047198013E-2</v>
      </c>
      <c r="Q151" s="5">
        <f t="shared" si="340"/>
        <v>0.18833058285070309</v>
      </c>
      <c r="R151" s="5">
        <f t="shared" si="341"/>
        <v>5.3545242522178007E-3</v>
      </c>
      <c r="S151" s="5">
        <f t="shared" si="342"/>
        <v>1.2121605319579162E-2</v>
      </c>
      <c r="T151" s="5">
        <f t="shared" si="343"/>
        <v>6.7570244855594944E-2</v>
      </c>
      <c r="U151" s="5">
        <f t="shared" si="344"/>
        <v>1.1393456864314614E-2</v>
      </c>
      <c r="V151" s="5">
        <f t="shared" si="345"/>
        <v>1.0282220062287953E-3</v>
      </c>
      <c r="W151" s="5">
        <f t="shared" si="346"/>
        <v>0.13357777901880316</v>
      </c>
      <c r="X151" s="5">
        <f t="shared" si="347"/>
        <v>4.7925743652172774E-2</v>
      </c>
      <c r="Y151" s="5">
        <f t="shared" si="348"/>
        <v>8.5975261809468229E-3</v>
      </c>
      <c r="Z151" s="5">
        <f t="shared" si="349"/>
        <v>6.4037486518125452E-4</v>
      </c>
      <c r="AA151" s="5">
        <f t="shared" si="350"/>
        <v>1.3626016168312117E-3</v>
      </c>
      <c r="AB151" s="5">
        <f t="shared" si="351"/>
        <v>1.449684604396137E-3</v>
      </c>
      <c r="AC151" s="5">
        <f t="shared" si="352"/>
        <v>4.9060975196646181E-5</v>
      </c>
      <c r="AD151" s="5">
        <f t="shared" si="353"/>
        <v>7.1057324217521298E-2</v>
      </c>
      <c r="AE151" s="5">
        <f t="shared" si="354"/>
        <v>2.5494323457637965E-2</v>
      </c>
      <c r="AF151" s="5">
        <f t="shared" si="355"/>
        <v>4.5734942577699981E-3</v>
      </c>
      <c r="AG151" s="5">
        <f t="shared" si="356"/>
        <v>5.4696750463192683E-4</v>
      </c>
      <c r="AH151" s="5">
        <f t="shared" si="357"/>
        <v>5.7439272189222696E-5</v>
      </c>
      <c r="AI151" s="5">
        <f t="shared" si="358"/>
        <v>1.2222035780946823E-4</v>
      </c>
      <c r="AJ151" s="5">
        <f t="shared" si="359"/>
        <v>1.3003138178583346E-4</v>
      </c>
      <c r="AK151" s="5">
        <f t="shared" si="360"/>
        <v>9.2227735499905537E-5</v>
      </c>
      <c r="AL151" s="5">
        <f t="shared" si="361"/>
        <v>1.4981849586037934E-6</v>
      </c>
      <c r="AM151" s="5">
        <f t="shared" si="362"/>
        <v>3.0239420730258988E-2</v>
      </c>
      <c r="AN151" s="5">
        <f t="shared" si="363"/>
        <v>1.0849459668771612E-2</v>
      </c>
      <c r="AO151" s="5">
        <f t="shared" si="364"/>
        <v>1.9463133264737908E-3</v>
      </c>
      <c r="AP151" s="5">
        <f t="shared" si="365"/>
        <v>2.3276953755973679E-4</v>
      </c>
      <c r="AQ151" s="5">
        <f t="shared" si="366"/>
        <v>2.0878572149250238E-5</v>
      </c>
      <c r="AR151" s="5">
        <f t="shared" si="367"/>
        <v>4.1216733123262411E-6</v>
      </c>
      <c r="AS151" s="5">
        <f t="shared" si="368"/>
        <v>8.7701735729995562E-6</v>
      </c>
      <c r="AT151" s="5">
        <f t="shared" si="369"/>
        <v>9.3306696906952398E-6</v>
      </c>
      <c r="AU151" s="5">
        <f t="shared" si="370"/>
        <v>6.6179911683764021E-6</v>
      </c>
      <c r="AV151" s="5">
        <f t="shared" si="371"/>
        <v>3.5204713506564485E-6</v>
      </c>
      <c r="AW151" s="5">
        <f t="shared" si="372"/>
        <v>3.1771095973344169E-8</v>
      </c>
      <c r="AX151" s="5">
        <f t="shared" si="373"/>
        <v>1.0724000846865294E-2</v>
      </c>
      <c r="AY151" s="5">
        <f t="shared" si="374"/>
        <v>3.8476138717668195E-3</v>
      </c>
      <c r="AZ151" s="5">
        <f t="shared" si="375"/>
        <v>6.902336505568167E-4</v>
      </c>
      <c r="BA151" s="5">
        <f t="shared" si="376"/>
        <v>8.2548562691785429E-5</v>
      </c>
      <c r="BB151" s="5">
        <f t="shared" si="377"/>
        <v>7.4043027281224006E-6</v>
      </c>
      <c r="BC151" s="5">
        <f t="shared" si="378"/>
        <v>5.3131099660090357E-7</v>
      </c>
      <c r="BD151" s="5">
        <f t="shared" si="379"/>
        <v>2.4646596666443937E-7</v>
      </c>
      <c r="BE151" s="5">
        <f t="shared" si="380"/>
        <v>5.2443489420181466E-7</v>
      </c>
      <c r="BF151" s="5">
        <f t="shared" si="381"/>
        <v>5.5795118891794428E-7</v>
      </c>
      <c r="BG151" s="5">
        <f t="shared" si="382"/>
        <v>3.9573965889354453E-7</v>
      </c>
      <c r="BH151" s="5">
        <f t="shared" si="383"/>
        <v>2.1051556220119156E-7</v>
      </c>
      <c r="BI151" s="5">
        <f t="shared" si="384"/>
        <v>8.9587790221055681E-8</v>
      </c>
      <c r="BJ151" s="8">
        <f t="shared" si="385"/>
        <v>0.78333266881460106</v>
      </c>
      <c r="BK151" s="8">
        <f t="shared" si="386"/>
        <v>0.16375128729856725</v>
      </c>
      <c r="BL151" s="8">
        <f t="shared" si="387"/>
        <v>4.9844640993328769E-2</v>
      </c>
      <c r="BM151" s="8">
        <f t="shared" si="388"/>
        <v>0.44646741815512059</v>
      </c>
      <c r="BN151" s="8">
        <f t="shared" si="389"/>
        <v>0.54725397171588697</v>
      </c>
    </row>
    <row r="152" spans="1:66" x14ac:dyDescent="0.25">
      <c r="A152" t="s">
        <v>350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351</v>
      </c>
      <c r="B153" t="s">
        <v>113</v>
      </c>
      <c r="C153" t="s">
        <v>110</v>
      </c>
      <c r="D153" s="11">
        <v>44235</v>
      </c>
      <c r="E153">
        <f>VLOOKUP(A153,home!$A$2:$E$405,3,FALSE)</f>
        <v>1.1721999999999999</v>
      </c>
      <c r="F153">
        <f>VLOOKUP(B153,home!$B$2:$E$405,3,FALSE)</f>
        <v>0.74650000000000005</v>
      </c>
      <c r="G153">
        <f>VLOOKUP(C153,away!$B$2:$E$405,4,FALSE)</f>
        <v>1.7061999999999999</v>
      </c>
      <c r="H153">
        <f>VLOOKUP(A153,away!$A$2:$E$405,3,FALSE)</f>
        <v>1.0596000000000001</v>
      </c>
      <c r="I153">
        <f>VLOOKUP(C153,away!$B$2:$E$405,3,FALSE)</f>
        <v>0.94379999999999997</v>
      </c>
      <c r="J153">
        <f>VLOOKUP(B153,home!$B$2:$E$405,4,FALSE)</f>
        <v>0.82579999999999998</v>
      </c>
      <c r="K153" s="3">
        <f t="shared" si="334"/>
        <v>1.4930057032599999</v>
      </c>
      <c r="L153" s="3">
        <f t="shared" si="335"/>
        <v>0.82584168638400002</v>
      </c>
      <c r="M153" s="5">
        <f t="shared" si="336"/>
        <v>9.8386922060689622E-2</v>
      </c>
      <c r="N153" s="5">
        <f t="shared" si="337"/>
        <v>0.14689223576280672</v>
      </c>
      <c r="O153" s="5">
        <f t="shared" si="338"/>
        <v>8.1252021632731083E-2</v>
      </c>
      <c r="P153" s="5">
        <f t="shared" si="339"/>
        <v>0.1213097316990724</v>
      </c>
      <c r="Q153" s="5">
        <f t="shared" si="340"/>
        <v>0.10965547287924149</v>
      </c>
      <c r="R153" s="5">
        <f t="shared" si="341"/>
        <v>3.3550653283641943E-2</v>
      </c>
      <c r="S153" s="5">
        <f t="shared" si="342"/>
        <v>3.739331075888163E-2</v>
      </c>
      <c r="T153" s="5">
        <f t="shared" si="343"/>
        <v>9.0558060643827765E-2</v>
      </c>
      <c r="U153" s="5">
        <f t="shared" si="344"/>
        <v>5.0091316700576261E-2</v>
      </c>
      <c r="V153" s="5">
        <f t="shared" si="345"/>
        <v>5.1228268514768721E-3</v>
      </c>
      <c r="W153" s="5">
        <f t="shared" si="346"/>
        <v>5.4572082134126579E-2</v>
      </c>
      <c r="X153" s="5">
        <f t="shared" si="347"/>
        <v>4.506790033913325E-2</v>
      </c>
      <c r="Y153" s="5">
        <f t="shared" si="348"/>
        <v>1.8609475408927923E-2</v>
      </c>
      <c r="Z153" s="5">
        <f t="shared" si="349"/>
        <v>9.2358426956825855E-3</v>
      </c>
      <c r="AA153" s="5">
        <f t="shared" si="350"/>
        <v>1.378916581906631E-2</v>
      </c>
      <c r="AB153" s="5">
        <f t="shared" si="351"/>
        <v>1.0293651605531928E-2</v>
      </c>
      <c r="AC153" s="5">
        <f t="shared" si="352"/>
        <v>3.9477347311345722E-4</v>
      </c>
      <c r="AD153" s="5">
        <f t="shared" si="353"/>
        <v>2.0369107466256045E-2</v>
      </c>
      <c r="AE153" s="5">
        <f t="shared" si="354"/>
        <v>1.6821658060069817E-2</v>
      </c>
      <c r="AF153" s="5">
        <f t="shared" si="355"/>
        <v>6.9460132300515308E-3</v>
      </c>
      <c r="AG153" s="5">
        <f t="shared" si="356"/>
        <v>1.9121024265171109E-3</v>
      </c>
      <c r="AH153" s="5">
        <f t="shared" si="357"/>
        <v>1.9068359767449633E-3</v>
      </c>
      <c r="AI153" s="5">
        <f t="shared" si="358"/>
        <v>2.8469169884615827E-3</v>
      </c>
      <c r="AJ153" s="5">
        <f t="shared" si="359"/>
        <v>2.1252316502404635E-3</v>
      </c>
      <c r="AK153" s="5">
        <f t="shared" si="360"/>
        <v>1.0576609915192241E-3</v>
      </c>
      <c r="AL153" s="5">
        <f t="shared" si="361"/>
        <v>1.9470012112286131E-5</v>
      </c>
      <c r="AM153" s="5">
        <f t="shared" si="362"/>
        <v>6.0822387234872209E-3</v>
      </c>
      <c r="AN153" s="5">
        <f t="shared" si="363"/>
        <v>5.0229662843947536E-3</v>
      </c>
      <c r="AO153" s="5">
        <f t="shared" si="364"/>
        <v>2.0740874734772692E-3</v>
      </c>
      <c r="AP153" s="5">
        <f t="shared" si="365"/>
        <v>5.7095596560146602E-4</v>
      </c>
      <c r="AQ153" s="5">
        <f t="shared" si="366"/>
        <v>1.1787980937082992E-4</v>
      </c>
      <c r="AR153" s="5">
        <f t="shared" si="367"/>
        <v>3.1494892773854853E-4</v>
      </c>
      <c r="AS153" s="5">
        <f t="shared" si="368"/>
        <v>4.7022054534927451E-4</v>
      </c>
      <c r="AT153" s="5">
        <f t="shared" si="369"/>
        <v>3.5102097799824723E-4</v>
      </c>
      <c r="AU153" s="5">
        <f t="shared" si="370"/>
        <v>1.7469210737176195E-4</v>
      </c>
      <c r="AV153" s="5">
        <f t="shared" si="371"/>
        <v>6.5204078155137264E-5</v>
      </c>
      <c r="AW153" s="5">
        <f t="shared" si="372"/>
        <v>6.6684053125537099E-7</v>
      </c>
      <c r="AX153" s="5">
        <f t="shared" si="373"/>
        <v>1.5134695171258726E-3</v>
      </c>
      <c r="AY153" s="5">
        <f t="shared" si="374"/>
        <v>1.2498862183140088E-3</v>
      </c>
      <c r="AZ153" s="5">
        <f t="shared" si="375"/>
        <v>5.1610407116028066E-4</v>
      </c>
      <c r="BA153" s="5">
        <f t="shared" si="376"/>
        <v>1.4207341882555141E-4</v>
      </c>
      <c r="BB153" s="5">
        <f t="shared" si="377"/>
        <v>2.9332537948308423E-5</v>
      </c>
      <c r="BC153" s="5">
        <f t="shared" si="378"/>
        <v>4.8448065210307422E-6</v>
      </c>
      <c r="BD153" s="5">
        <f t="shared" si="379"/>
        <v>4.3349658934739226E-5</v>
      </c>
      <c r="BE153" s="5">
        <f t="shared" si="380"/>
        <v>6.4721288023941468E-5</v>
      </c>
      <c r="BF153" s="5">
        <f t="shared" si="381"/>
        <v>4.8314626071038889E-5</v>
      </c>
      <c r="BG153" s="5">
        <f t="shared" si="382"/>
        <v>2.404467075831177E-5</v>
      </c>
      <c r="BH153" s="5">
        <f t="shared" si="383"/>
        <v>8.974707643792111E-6</v>
      </c>
      <c r="BI153" s="5">
        <f t="shared" si="384"/>
        <v>2.6798579394545462E-6</v>
      </c>
      <c r="BJ153" s="8">
        <f t="shared" si="385"/>
        <v>0.52872794717718485</v>
      </c>
      <c r="BK153" s="8">
        <f t="shared" si="386"/>
        <v>0.26387692107366023</v>
      </c>
      <c r="BL153" s="8">
        <f t="shared" si="387"/>
        <v>0.19848162609449799</v>
      </c>
      <c r="BM153" s="8">
        <f t="shared" si="388"/>
        <v>0.40802608034505955</v>
      </c>
      <c r="BN153" s="8">
        <f t="shared" si="389"/>
        <v>0.5910470373181832</v>
      </c>
    </row>
    <row r="154" spans="1:66" x14ac:dyDescent="0.25">
      <c r="A154" t="s">
        <v>351</v>
      </c>
      <c r="B154" t="s">
        <v>116</v>
      </c>
      <c r="C154" t="s">
        <v>122</v>
      </c>
      <c r="D154" s="11">
        <v>44235</v>
      </c>
      <c r="E154">
        <f>VLOOKUP(A154,home!$A$2:$E$405,3,FALSE)</f>
        <v>1.1721999999999999</v>
      </c>
      <c r="F154">
        <f>VLOOKUP(B154,home!$B$2:$E$405,3,FALSE)</f>
        <v>1.2323</v>
      </c>
      <c r="G154">
        <f>VLOOKUP(C154,away!$B$2:$E$405,4,FALSE)</f>
        <v>1.1375</v>
      </c>
      <c r="H154">
        <f>VLOOKUP(A154,away!$A$2:$E$405,3,FALSE)</f>
        <v>1.0596000000000001</v>
      </c>
      <c r="I154">
        <f>VLOOKUP(C154,away!$B$2:$E$405,3,FALSE)</f>
        <v>0.94379999999999997</v>
      </c>
      <c r="J154">
        <f>VLOOKUP(B154,home!$B$2:$E$405,4,FALSE)</f>
        <v>0.94379999999999997</v>
      </c>
      <c r="K154" s="3">
        <f t="shared" si="334"/>
        <v>1.6431210932499998</v>
      </c>
      <c r="L154" s="3">
        <f t="shared" si="335"/>
        <v>0.94384764302400004</v>
      </c>
      <c r="M154" s="5">
        <f t="shared" si="336"/>
        <v>7.524779062314102E-2</v>
      </c>
      <c r="N154" s="5">
        <f t="shared" si="337"/>
        <v>0.12364123199334257</v>
      </c>
      <c r="O154" s="5">
        <f t="shared" si="338"/>
        <v>7.1022449822415096E-2</v>
      </c>
      <c r="P154" s="5">
        <f t="shared" si="339"/>
        <v>0.11669848539749995</v>
      </c>
      <c r="Q154" s="5">
        <f t="shared" si="340"/>
        <v>0.10157875814183896</v>
      </c>
      <c r="R154" s="5">
        <f t="shared" si="341"/>
        <v>3.3517185933338405E-2</v>
      </c>
      <c r="S154" s="5">
        <f t="shared" si="342"/>
        <v>4.5245635723297879E-2</v>
      </c>
      <c r="T154" s="5">
        <f t="shared" si="343"/>
        <v>9.5874871453479657E-2</v>
      </c>
      <c r="U154" s="5">
        <f t="shared" si="344"/>
        <v>5.5072795193450513E-2</v>
      </c>
      <c r="V154" s="5">
        <f t="shared" si="345"/>
        <v>7.796607147355584E-3</v>
      </c>
      <c r="W154" s="5">
        <f t="shared" si="346"/>
        <v>5.5635400042998578E-2</v>
      </c>
      <c r="X154" s="5">
        <f t="shared" si="347"/>
        <v>5.251134119928156E-2</v>
      </c>
      <c r="Y154" s="5">
        <f t="shared" si="348"/>
        <v>2.4781352811485486E-2</v>
      </c>
      <c r="Z154" s="5">
        <f t="shared" si="349"/>
        <v>1.0545038981326207E-2</v>
      </c>
      <c r="AA154" s="5">
        <f t="shared" si="350"/>
        <v>1.7326775979360581E-2</v>
      </c>
      <c r="AB154" s="5">
        <f t="shared" si="351"/>
        <v>1.4234995544852401E-2</v>
      </c>
      <c r="AC154" s="5">
        <f t="shared" si="352"/>
        <v>7.5571342178376848E-4</v>
      </c>
      <c r="AD154" s="5">
        <f t="shared" si="353"/>
        <v>2.2853924835513236E-2</v>
      </c>
      <c r="AE154" s="5">
        <f t="shared" si="354"/>
        <v>2.1570623089846825E-2</v>
      </c>
      <c r="AF154" s="5">
        <f t="shared" si="355"/>
        <v>1.0179690880955501E-2</v>
      </c>
      <c r="AG154" s="5">
        <f t="shared" si="356"/>
        <v>3.2026924149009188E-3</v>
      </c>
      <c r="AH154" s="5">
        <f t="shared" si="357"/>
        <v>2.4882275470302349E-3</v>
      </c>
      <c r="AI154" s="5">
        <f t="shared" si="358"/>
        <v>4.0884591673310856E-3</v>
      </c>
      <c r="AJ154" s="5">
        <f t="shared" si="359"/>
        <v>3.3589167483665189E-3</v>
      </c>
      <c r="AK154" s="5">
        <f t="shared" si="360"/>
        <v>1.8397023199039095E-3</v>
      </c>
      <c r="AL154" s="5">
        <f t="shared" si="361"/>
        <v>4.6880106903554157E-5</v>
      </c>
      <c r="AM154" s="5">
        <f t="shared" si="362"/>
        <v>7.5103531921563585E-3</v>
      </c>
      <c r="AN154" s="5">
        <f t="shared" si="363"/>
        <v>7.0886291586945531E-3</v>
      </c>
      <c r="AO154" s="5">
        <f t="shared" si="364"/>
        <v>3.3452929618525275E-3</v>
      </c>
      <c r="AP154" s="5">
        <f t="shared" si="365"/>
        <v>1.0524822924230946E-3</v>
      </c>
      <c r="AQ154" s="5">
        <f t="shared" si="366"/>
        <v>2.4834573275700852E-4</v>
      </c>
      <c r="AR154" s="5">
        <f t="shared" si="367"/>
        <v>4.6970154111437552E-4</v>
      </c>
      <c r="AS154" s="5">
        <f t="shared" si="368"/>
        <v>7.7177650973706251E-4</v>
      </c>
      <c r="AT154" s="5">
        <f t="shared" si="369"/>
        <v>6.3406113121191568E-4</v>
      </c>
      <c r="AU154" s="5">
        <f t="shared" si="370"/>
        <v>3.4727973970141815E-4</v>
      </c>
      <c r="AV154" s="5">
        <f t="shared" si="371"/>
        <v>1.4265566639044244E-4</v>
      </c>
      <c r="AW154" s="5">
        <f t="shared" si="372"/>
        <v>2.0195637143232701E-6</v>
      </c>
      <c r="AX154" s="5">
        <f t="shared" si="373"/>
        <v>2.056736624631599E-3</v>
      </c>
      <c r="AY154" s="5">
        <f t="shared" si="374"/>
        <v>1.9412460154796722E-3</v>
      </c>
      <c r="AZ154" s="5">
        <f t="shared" si="375"/>
        <v>9.1612023812011009E-4</v>
      </c>
      <c r="BA154" s="5">
        <f t="shared" si="376"/>
        <v>2.8822597582541719E-4</v>
      </c>
      <c r="BB154" s="5">
        <f t="shared" si="377"/>
        <v>6.801035198527809E-5</v>
      </c>
      <c r="BC154" s="5">
        <f t="shared" si="378"/>
        <v>1.2838282084507475E-5</v>
      </c>
      <c r="BD154" s="5">
        <f t="shared" si="379"/>
        <v>7.3887782084257266E-5</v>
      </c>
      <c r="BE154" s="5">
        <f t="shared" si="380"/>
        <v>1.2140657327610254E-4</v>
      </c>
      <c r="BF154" s="5">
        <f t="shared" si="381"/>
        <v>9.9742850704582931E-5</v>
      </c>
      <c r="BG154" s="5">
        <f t="shared" si="382"/>
        <v>5.4629860631195265E-5</v>
      </c>
      <c r="BH154" s="5">
        <f t="shared" si="383"/>
        <v>2.2440869081106182E-5</v>
      </c>
      <c r="BI154" s="5">
        <f t="shared" si="384"/>
        <v>7.3746130676054538E-6</v>
      </c>
      <c r="BJ154" s="8">
        <f t="shared" si="385"/>
        <v>0.53635816768965328</v>
      </c>
      <c r="BK154" s="8">
        <f t="shared" si="386"/>
        <v>0.2477323584354614</v>
      </c>
      <c r="BL154" s="8">
        <f t="shared" si="387"/>
        <v>0.20569446539304881</v>
      </c>
      <c r="BM154" s="8">
        <f t="shared" si="388"/>
        <v>0.4766849021361485</v>
      </c>
      <c r="BN154" s="8">
        <f t="shared" si="389"/>
        <v>0.52170590191157595</v>
      </c>
    </row>
    <row r="155" spans="1:66" s="10" customFormat="1" x14ac:dyDescent="0.25">
      <c r="A155" t="s">
        <v>353</v>
      </c>
      <c r="B155" t="s">
        <v>156</v>
      </c>
      <c r="C155" t="s">
        <v>153</v>
      </c>
      <c r="D155" s="11">
        <v>44235</v>
      </c>
      <c r="E155">
        <f>VLOOKUP(A155,home!$A$2:$E$405,3,FALSE)</f>
        <v>1.5907</v>
      </c>
      <c r="F155">
        <f>VLOOKUP(B155,home!$B$2:$E$405,3,FALSE)</f>
        <v>0.86439999999999995</v>
      </c>
      <c r="G155">
        <f>VLOOKUP(C155,away!$B$2:$E$405,4,FALSE)</f>
        <v>1.1787000000000001</v>
      </c>
      <c r="H155">
        <f>VLOOKUP(A155,away!$A$2:$E$405,3,FALSE)</f>
        <v>1.2952999999999999</v>
      </c>
      <c r="I155">
        <f>VLOOKUP(C155,away!$B$2:$E$405,3,FALSE)</f>
        <v>1.1097999999999999</v>
      </c>
      <c r="J155">
        <f>VLOOKUP(B155,home!$B$2:$E$405,4,FALSE)</f>
        <v>0.96499999999999997</v>
      </c>
      <c r="K155" s="3">
        <f t="shared" si="334"/>
        <v>1.6207137729959999</v>
      </c>
      <c r="L155" s="3">
        <f t="shared" si="335"/>
        <v>1.3872106020999997</v>
      </c>
      <c r="M155" s="5">
        <f t="shared" si="336"/>
        <v>4.9394096049625691E-2</v>
      </c>
      <c r="N155" s="5">
        <f t="shared" si="337"/>
        <v>8.0053691772315652E-2</v>
      </c>
      <c r="O155" s="5">
        <f t="shared" si="338"/>
        <v>6.8520013721186462E-2</v>
      </c>
      <c r="P155" s="5">
        <f t="shared" si="339"/>
        <v>0.11105132996380178</v>
      </c>
      <c r="Q155" s="5">
        <f t="shared" si="340"/>
        <v>6.4872060417284286E-2</v>
      </c>
      <c r="R155" s="5">
        <f t="shared" si="341"/>
        <v>4.7525844745033671E-2</v>
      </c>
      <c r="S155" s="5">
        <f t="shared" si="342"/>
        <v>6.2418380297611722E-2</v>
      </c>
      <c r="T155" s="5">
        <f t="shared" si="343"/>
        <v>8.9991209990928481E-2</v>
      </c>
      <c r="U155" s="5">
        <f t="shared" si="344"/>
        <v>7.702579115154562E-2</v>
      </c>
      <c r="V155" s="5">
        <f t="shared" si="345"/>
        <v>1.559260609084401E-2</v>
      </c>
      <c r="W155" s="5">
        <f t="shared" si="346"/>
        <v>3.5046347266973768E-2</v>
      </c>
      <c r="X155" s="5">
        <f t="shared" si="347"/>
        <v>4.8616664493624354E-2</v>
      </c>
      <c r="Y155" s="5">
        <f t="shared" si="348"/>
        <v>3.3720776212147162E-2</v>
      </c>
      <c r="Z155" s="5">
        <f t="shared" si="349"/>
        <v>2.1976118568023093E-2</v>
      </c>
      <c r="AA155" s="5">
        <f t="shared" si="350"/>
        <v>3.5616998040188155E-2</v>
      </c>
      <c r="AB155" s="5">
        <f t="shared" si="351"/>
        <v>2.8862479638252243E-2</v>
      </c>
      <c r="AC155" s="5">
        <f t="shared" si="352"/>
        <v>2.1910255760250763E-3</v>
      </c>
      <c r="AD155" s="5">
        <f t="shared" si="353"/>
        <v>1.4200024427196279E-2</v>
      </c>
      <c r="AE155" s="5">
        <f t="shared" si="354"/>
        <v>1.9698424435485654E-2</v>
      </c>
      <c r="AF155" s="5">
        <f t="shared" si="355"/>
        <v>1.3662931610785703E-2</v>
      </c>
      <c r="AG155" s="5">
        <f t="shared" si="356"/>
        <v>6.3177878620830526E-3</v>
      </c>
      <c r="AH155" s="5">
        <f t="shared" si="357"/>
        <v>7.6213761676420773E-3</v>
      </c>
      <c r="AI155" s="5">
        <f t="shared" si="358"/>
        <v>1.2352069324080985E-2</v>
      </c>
      <c r="AJ155" s="5">
        <f t="shared" si="359"/>
        <v>1.0009584439269723E-2</v>
      </c>
      <c r="AK155" s="5">
        <f t="shared" si="360"/>
        <v>5.407557120896962E-3</v>
      </c>
      <c r="AL155" s="5">
        <f t="shared" si="361"/>
        <v>1.9704079933588188E-4</v>
      </c>
      <c r="AM155" s="5">
        <f t="shared" si="362"/>
        <v>4.6028350332073271E-3</v>
      </c>
      <c r="AN155" s="5">
        <f t="shared" si="363"/>
        <v>6.3851015577825083E-3</v>
      </c>
      <c r="AO155" s="5">
        <f t="shared" si="364"/>
        <v>4.4287402882205607E-3</v>
      </c>
      <c r="AP155" s="5">
        <f t="shared" si="365"/>
        <v>2.0478651605889903E-3</v>
      </c>
      <c r="AQ155" s="5">
        <f t="shared" si="366"/>
        <v>7.1020506561006685E-4</v>
      </c>
      <c r="AR155" s="5">
        <f t="shared" si="367"/>
        <v>2.1144907644690685E-3</v>
      </c>
      <c r="AS155" s="5">
        <f t="shared" si="368"/>
        <v>3.4269843048478597E-3</v>
      </c>
      <c r="AT155" s="5">
        <f t="shared" si="369"/>
        <v>2.7770803313540249E-3</v>
      </c>
      <c r="AU155" s="5">
        <f t="shared" si="370"/>
        <v>1.5002841139139214E-3</v>
      </c>
      <c r="AV155" s="5">
        <f t="shared" si="371"/>
        <v>6.0788278170684814E-4</v>
      </c>
      <c r="AW155" s="5">
        <f t="shared" si="372"/>
        <v>1.2305588326788911E-5</v>
      </c>
      <c r="AX155" s="5">
        <f t="shared" si="373"/>
        <v>1.243313022191269E-3</v>
      </c>
      <c r="AY155" s="5">
        <f t="shared" si="374"/>
        <v>1.7247370061127206E-3</v>
      </c>
      <c r="AZ155" s="5">
        <f t="shared" si="375"/>
        <v>1.1962867303568893E-3</v>
      </c>
      <c r="BA155" s="5">
        <f t="shared" si="376"/>
        <v>5.5316721183420688E-4</v>
      </c>
      <c r="BB155" s="5">
        <f t="shared" si="377"/>
        <v>1.9183985524762713E-4</v>
      </c>
      <c r="BC155" s="5">
        <f t="shared" si="378"/>
        <v>5.3224456220967462E-5</v>
      </c>
      <c r="BD155" s="5">
        <f t="shared" si="379"/>
        <v>4.8887400108567163E-4</v>
      </c>
      <c r="BE155" s="5">
        <f t="shared" si="380"/>
        <v>7.923248268192093E-4</v>
      </c>
      <c r="BF155" s="5">
        <f t="shared" si="381"/>
        <v>6.4206587975628164E-4</v>
      </c>
      <c r="BG155" s="5">
        <f t="shared" si="382"/>
        <v>3.4686833816393312E-4</v>
      </c>
      <c r="BH155" s="5">
        <f t="shared" si="383"/>
        <v>1.4054357326963014E-4</v>
      </c>
      <c r="BI155" s="5">
        <f t="shared" si="384"/>
        <v>4.5556180980832394E-5</v>
      </c>
      <c r="BJ155" s="8">
        <f t="shared" si="385"/>
        <v>0.42931723387619736</v>
      </c>
      <c r="BK155" s="8">
        <f t="shared" si="386"/>
        <v>0.24256921578335688</v>
      </c>
      <c r="BL155" s="8">
        <f t="shared" si="387"/>
        <v>0.30582466944446324</v>
      </c>
      <c r="BM155" s="8">
        <f t="shared" si="388"/>
        <v>0.57655776958500693</v>
      </c>
      <c r="BN155" s="8">
        <f t="shared" si="389"/>
        <v>0.42141703666924751</v>
      </c>
    </row>
    <row r="156" spans="1:66" x14ac:dyDescent="0.25">
      <c r="A156" t="s">
        <v>363</v>
      </c>
      <c r="B156" t="s">
        <v>164</v>
      </c>
      <c r="C156" t="s">
        <v>162</v>
      </c>
      <c r="D156" s="11">
        <v>44235</v>
      </c>
      <c r="E156">
        <f>VLOOKUP(A156,home!$A$2:$E$405,3,FALSE)</f>
        <v>1.1839</v>
      </c>
      <c r="F156">
        <f>VLOOKUP(B156,home!$B$2:$E$405,3,FALSE)</f>
        <v>1.3726</v>
      </c>
      <c r="G156">
        <f>VLOOKUP(C156,away!$B$2:$E$405,4,FALSE)</f>
        <v>1.2669999999999999</v>
      </c>
      <c r="H156">
        <f>VLOOKUP(A156,away!$A$2:$E$405,3,FALSE)</f>
        <v>1.1264000000000001</v>
      </c>
      <c r="I156">
        <f>VLOOKUP(C156,away!$B$2:$E$405,3,FALSE)</f>
        <v>1.2206999999999999</v>
      </c>
      <c r="J156">
        <f>VLOOKUP(B156,home!$B$2:$E$405,4,FALSE)</f>
        <v>0.66579999999999995</v>
      </c>
      <c r="K156" s="3">
        <f t="shared" si="334"/>
        <v>2.0589017843800002</v>
      </c>
      <c r="L156" s="3">
        <f t="shared" si="335"/>
        <v>0.91547265638399999</v>
      </c>
      <c r="M156" s="5">
        <f t="shared" si="336"/>
        <v>5.1079377188104992E-2</v>
      </c>
      <c r="N156" s="5">
        <f t="shared" si="337"/>
        <v>0.10516742083760841</v>
      </c>
      <c r="O156" s="5">
        <f t="shared" si="338"/>
        <v>4.6761773120834765E-2</v>
      </c>
      <c r="P156" s="5">
        <f t="shared" si="339"/>
        <v>9.6277898119259395E-2</v>
      </c>
      <c r="Q156" s="5">
        <f t="shared" si="340"/>
        <v>0.10826469521059723</v>
      </c>
      <c r="R156" s="5">
        <f t="shared" si="341"/>
        <v>2.1404562328078264E-2</v>
      </c>
      <c r="S156" s="5">
        <f t="shared" si="342"/>
        <v>4.53677891966403E-2</v>
      </c>
      <c r="T156" s="5">
        <f t="shared" si="343"/>
        <v>9.9113368117049558E-2</v>
      </c>
      <c r="U156" s="5">
        <f t="shared" si="344"/>
        <v>4.4069891571153257E-2</v>
      </c>
      <c r="V156" s="5">
        <f t="shared" si="345"/>
        <v>9.5013674503005643E-3</v>
      </c>
      <c r="W156" s="5">
        <f t="shared" si="346"/>
        <v>7.4302124718151813E-2</v>
      </c>
      <c r="X156" s="5">
        <f t="shared" si="347"/>
        <v>6.8021563490701695E-2</v>
      </c>
      <c r="Y156" s="5">
        <f t="shared" si="348"/>
        <v>3.1135940710112799E-2</v>
      </c>
      <c r="Z156" s="5">
        <f t="shared" si="349"/>
        <v>6.5317638444075685E-3</v>
      </c>
      <c r="AA156" s="5">
        <f t="shared" si="350"/>
        <v>1.3448260234399509E-2</v>
      </c>
      <c r="AB156" s="5">
        <f t="shared" si="351"/>
        <v>1.384432349670588E-2</v>
      </c>
      <c r="AC156" s="5">
        <f t="shared" si="352"/>
        <v>1.119301636163439E-3</v>
      </c>
      <c r="AD156" s="5">
        <f t="shared" si="353"/>
        <v>3.8245194291357039E-2</v>
      </c>
      <c r="AE156" s="5">
        <f t="shared" si="354"/>
        <v>3.501242961183082E-2</v>
      </c>
      <c r="AF156" s="5">
        <f t="shared" si="355"/>
        <v>1.6026460971600293E-2</v>
      </c>
      <c r="AG156" s="5">
        <f t="shared" si="356"/>
        <v>4.8905955993684734E-3</v>
      </c>
      <c r="AH156" s="5">
        <f t="shared" si="357"/>
        <v>1.4949127993781907E-3</v>
      </c>
      <c r="AI156" s="5">
        <f t="shared" si="358"/>
        <v>3.0778786301322576E-3</v>
      </c>
      <c r="AJ156" s="5">
        <f t="shared" si="359"/>
        <v>3.1685249018421889E-3</v>
      </c>
      <c r="AK156" s="5">
        <f t="shared" si="360"/>
        <v>2.1745605247517818E-3</v>
      </c>
      <c r="AL156" s="5">
        <f t="shared" si="361"/>
        <v>8.4389446249050456E-5</v>
      </c>
      <c r="AM156" s="5">
        <f t="shared" si="362"/>
        <v>1.5748619754086961E-2</v>
      </c>
      <c r="AN156" s="5">
        <f t="shared" si="363"/>
        <v>1.4417430760655527E-2</v>
      </c>
      <c r="AO156" s="5">
        <f t="shared" si="364"/>
        <v>6.5993818183448542E-3</v>
      </c>
      <c r="AP156" s="5">
        <f t="shared" si="365"/>
        <v>2.0138512012441451E-3</v>
      </c>
      <c r="AQ156" s="5">
        <f t="shared" si="366"/>
        <v>4.6090642719127164E-4</v>
      </c>
      <c r="AR156" s="5">
        <f t="shared" si="367"/>
        <v>2.7371035830183892E-4</v>
      </c>
      <c r="AS156" s="5">
        <f t="shared" si="368"/>
        <v>5.6354274511094516E-4</v>
      </c>
      <c r="AT156" s="5">
        <f t="shared" si="369"/>
        <v>5.8013958174166452E-4</v>
      </c>
      <c r="AU156" s="5">
        <f t="shared" si="370"/>
        <v>3.9815014001245991E-4</v>
      </c>
      <c r="AV156" s="5">
        <f t="shared" si="371"/>
        <v>2.0493800843070028E-4</v>
      </c>
      <c r="AW156" s="5">
        <f t="shared" si="372"/>
        <v>4.4184164135939091E-6</v>
      </c>
      <c r="AX156" s="5">
        <f t="shared" si="373"/>
        <v>5.4041435522019536E-3</v>
      </c>
      <c r="AY156" s="5">
        <f t="shared" si="374"/>
        <v>4.9473456532147875E-3</v>
      </c>
      <c r="AZ156" s="5">
        <f t="shared" si="375"/>
        <v>2.2645798335991884E-3</v>
      </c>
      <c r="BA156" s="5">
        <f t="shared" si="376"/>
        <v>6.9105363861956203E-4</v>
      </c>
      <c r="BB156" s="5">
        <f t="shared" si="377"/>
        <v>1.5816017756271975E-4</v>
      </c>
      <c r="BC156" s="5">
        <f t="shared" si="378"/>
        <v>2.8958263577501645E-5</v>
      </c>
      <c r="BD156" s="5">
        <f t="shared" si="379"/>
        <v>4.1762391465733464E-5</v>
      </c>
      <c r="BE156" s="5">
        <f t="shared" si="380"/>
        <v>8.5984662308774686E-5</v>
      </c>
      <c r="BF156" s="5">
        <f t="shared" si="381"/>
        <v>8.8516987328424006E-5</v>
      </c>
      <c r="BG156" s="5">
        <f t="shared" si="382"/>
        <v>6.0749261052811337E-5</v>
      </c>
      <c r="BH156" s="5">
        <f t="shared" si="383"/>
        <v>3.1269190495349944E-5</v>
      </c>
      <c r="BI156" s="5">
        <f t="shared" si="384"/>
        <v>1.2876038421398829E-5</v>
      </c>
      <c r="BJ156" s="8">
        <f t="shared" si="385"/>
        <v>0.63291422463867664</v>
      </c>
      <c r="BK156" s="8">
        <f t="shared" si="386"/>
        <v>0.20837746868993254</v>
      </c>
      <c r="BL156" s="8">
        <f t="shared" si="387"/>
        <v>0.15178632697194619</v>
      </c>
      <c r="BM156" s="8">
        <f t="shared" si="388"/>
        <v>0.56571113010367824</v>
      </c>
      <c r="BN156" s="8">
        <f t="shared" si="389"/>
        <v>0.42895572680448302</v>
      </c>
    </row>
    <row r="157" spans="1:66" x14ac:dyDescent="0.25">
      <c r="A157" t="s">
        <v>354</v>
      </c>
      <c r="B157" t="s">
        <v>174</v>
      </c>
      <c r="C157" t="s">
        <v>170</v>
      </c>
      <c r="D157" s="11">
        <v>44235</v>
      </c>
      <c r="E157">
        <f>VLOOKUP(A157,home!$A$2:$E$405,3,FALSE)</f>
        <v>1.3063</v>
      </c>
      <c r="F157">
        <f>VLOOKUP(B157,home!$B$2:$E$405,3,FALSE)</f>
        <v>0.53590000000000004</v>
      </c>
      <c r="G157">
        <f>VLOOKUP(C157,away!$B$2:$E$405,4,FALSE)</f>
        <v>0.91859999999999997</v>
      </c>
      <c r="H157">
        <f>VLOOKUP(A157,away!$A$2:$E$405,3,FALSE)</f>
        <v>1.2072000000000001</v>
      </c>
      <c r="I157">
        <f>VLOOKUP(C157,away!$B$2:$E$405,3,FALSE)</f>
        <v>0.66269999999999996</v>
      </c>
      <c r="J157">
        <f>VLOOKUP(B157,home!$B$2:$E$405,4,FALSE)</f>
        <v>1.0769</v>
      </c>
      <c r="K157" s="3">
        <f t="shared" si="334"/>
        <v>0.64306241176199996</v>
      </c>
      <c r="L157" s="3">
        <f t="shared" si="335"/>
        <v>0.86153231973599997</v>
      </c>
      <c r="M157" s="5">
        <f t="shared" si="336"/>
        <v>0.22210728868284627</v>
      </c>
      <c r="N157" s="5">
        <f t="shared" si="337"/>
        <v>0.14282884873030985</v>
      </c>
      <c r="O157" s="5">
        <f t="shared" si="338"/>
        <v>0.19135260764920595</v>
      </c>
      <c r="P157" s="5">
        <f t="shared" si="339"/>
        <v>0.12305166937184608</v>
      </c>
      <c r="Q157" s="5">
        <f t="shared" si="340"/>
        <v>4.5923931966851454E-2</v>
      </c>
      <c r="R157" s="5">
        <f t="shared" si="341"/>
        <v>8.2428227977776519E-2</v>
      </c>
      <c r="S157" s="5">
        <f t="shared" si="342"/>
        <v>1.7043242282808912E-2</v>
      </c>
      <c r="T157" s="5">
        <f t="shared" si="343"/>
        <v>3.9564951638799778E-2</v>
      </c>
      <c r="U157" s="5">
        <f t="shared" si="344"/>
        <v>5.3006495080656919E-2</v>
      </c>
      <c r="V157" s="5">
        <f t="shared" si="345"/>
        <v>1.0491423245872677E-3</v>
      </c>
      <c r="W157" s="5">
        <f t="shared" si="346"/>
        <v>9.8439848160658348E-3</v>
      </c>
      <c r="X157" s="5">
        <f t="shared" si="347"/>
        <v>8.4809110740311586E-3</v>
      </c>
      <c r="Y157" s="5">
        <f t="shared" si="348"/>
        <v>3.6532894955423976E-3</v>
      </c>
      <c r="Z157" s="5">
        <f t="shared" si="349"/>
        <v>2.3671527487140558E-2</v>
      </c>
      <c r="AA157" s="5">
        <f t="shared" si="350"/>
        <v>1.5222269555971078E-2</v>
      </c>
      <c r="AB157" s="5">
        <f t="shared" si="351"/>
        <v>4.8944346865770144E-3</v>
      </c>
      <c r="AC157" s="5">
        <f t="shared" si="352"/>
        <v>3.6327802211802493E-5</v>
      </c>
      <c r="AD157" s="5">
        <f t="shared" si="353"/>
        <v>1.5825741542919505E-3</v>
      </c>
      <c r="AE157" s="5">
        <f t="shared" si="354"/>
        <v>1.3634387823013825E-3</v>
      </c>
      <c r="AF157" s="5">
        <f t="shared" si="355"/>
        <v>5.8732328846706854E-4</v>
      </c>
      <c r="AG157" s="5">
        <f t="shared" si="356"/>
        <v>1.6866599838266986E-4</v>
      </c>
      <c r="AH157" s="5">
        <f t="shared" si="357"/>
        <v>5.0984464969226718E-3</v>
      </c>
      <c r="AI157" s="5">
        <f t="shared" si="358"/>
        <v>3.278619300550613E-3</v>
      </c>
      <c r="AJ157" s="5">
        <f t="shared" si="359"/>
        <v>1.0541784173307594E-3</v>
      </c>
      <c r="AK157" s="5">
        <f t="shared" si="360"/>
        <v>2.2596750515872205E-4</v>
      </c>
      <c r="AL157" s="5">
        <f t="shared" si="361"/>
        <v>8.0505178074649683E-7</v>
      </c>
      <c r="AM157" s="5">
        <f t="shared" si="362"/>
        <v>2.0353879049023787E-4</v>
      </c>
      <c r="AN157" s="5">
        <f t="shared" si="363"/>
        <v>1.7535524632731434E-4</v>
      </c>
      <c r="AO157" s="5">
        <f t="shared" si="364"/>
        <v>7.5537106073124397E-5</v>
      </c>
      <c r="AP157" s="5">
        <f t="shared" si="365"/>
        <v>2.1692552740441056E-5</v>
      </c>
      <c r="AQ157" s="5">
        <f t="shared" si="366"/>
        <v>4.6722088208669257E-6</v>
      </c>
      <c r="AR157" s="5">
        <f t="shared" si="367"/>
        <v>8.7849528750873456E-4</v>
      </c>
      <c r="AS157" s="5">
        <f t="shared" si="368"/>
        <v>5.6492729830691835E-4</v>
      </c>
      <c r="AT157" s="5">
        <f t="shared" si="369"/>
        <v>1.8164175545971883E-4</v>
      </c>
      <c r="AU157" s="5">
        <f t="shared" si="370"/>
        <v>3.8935661780870073E-5</v>
      </c>
      <c r="AV157" s="5">
        <f t="shared" si="371"/>
        <v>6.259515142088958E-6</v>
      </c>
      <c r="AW157" s="5">
        <f t="shared" si="372"/>
        <v>1.2389278440250763E-8</v>
      </c>
      <c r="AX157" s="5">
        <f t="shared" si="373"/>
        <v>2.1814690916628792E-5</v>
      </c>
      <c r="AY157" s="5">
        <f t="shared" si="374"/>
        <v>1.8794061269727051E-5</v>
      </c>
      <c r="AZ157" s="5">
        <f t="shared" si="375"/>
        <v>8.0958456014842278E-6</v>
      </c>
      <c r="BA157" s="5">
        <f t="shared" si="376"/>
        <v>2.3249442137570668E-6</v>
      </c>
      <c r="BB157" s="5">
        <f t="shared" si="377"/>
        <v>5.0075364543372907E-7</v>
      </c>
      <c r="BC157" s="5">
        <f t="shared" si="378"/>
        <v>8.6283089953355803E-8</v>
      </c>
      <c r="BD157" s="5">
        <f t="shared" si="379"/>
        <v>1.2614201382075738E-4</v>
      </c>
      <c r="BE157" s="5">
        <f t="shared" si="380"/>
        <v>8.1117187632091765E-5</v>
      </c>
      <c r="BF157" s="5">
        <f t="shared" si="381"/>
        <v>2.6081707157021799E-5</v>
      </c>
      <c r="BG157" s="5">
        <f t="shared" si="382"/>
        <v>5.5907218357548845E-6</v>
      </c>
      <c r="BH157" s="5">
        <f t="shared" si="383"/>
        <v>8.9879576679775286E-7</v>
      </c>
      <c r="BI157" s="5">
        <f t="shared" si="384"/>
        <v>1.1559635469568784E-7</v>
      </c>
      <c r="BJ157" s="8">
        <f t="shared" si="385"/>
        <v>0.25453033242823248</v>
      </c>
      <c r="BK157" s="8">
        <f t="shared" si="386"/>
        <v>0.36330726957735071</v>
      </c>
      <c r="BL157" s="8">
        <f t="shared" si="387"/>
        <v>0.3584714522109157</v>
      </c>
      <c r="BM157" s="8">
        <f t="shared" si="388"/>
        <v>0.19226922565281215</v>
      </c>
      <c r="BN157" s="8">
        <f t="shared" si="389"/>
        <v>0.80769257437883601</v>
      </c>
    </row>
    <row r="158" spans="1:66" x14ac:dyDescent="0.25">
      <c r="A158" t="s">
        <v>354</v>
      </c>
      <c r="B158" t="s">
        <v>177</v>
      </c>
      <c r="C158" t="s">
        <v>173</v>
      </c>
      <c r="D158" s="11">
        <v>44235</v>
      </c>
      <c r="E158">
        <f>VLOOKUP(A158,home!$A$2:$E$405,3,FALSE)</f>
        <v>1.3063</v>
      </c>
      <c r="F158">
        <f>VLOOKUP(B158,home!$B$2:$E$405,3,FALSE)</f>
        <v>1.0717000000000001</v>
      </c>
      <c r="G158">
        <f>VLOOKUP(C158,away!$B$2:$E$405,4,FALSE)</f>
        <v>1.1483000000000001</v>
      </c>
      <c r="H158">
        <f>VLOOKUP(A158,away!$A$2:$E$405,3,FALSE)</f>
        <v>1.2072000000000001</v>
      </c>
      <c r="I158">
        <f>VLOOKUP(C158,away!$B$2:$E$405,3,FALSE)</f>
        <v>1.1597</v>
      </c>
      <c r="J158">
        <f>VLOOKUP(B158,home!$B$2:$E$405,4,FALSE)</f>
        <v>0.57989999999999997</v>
      </c>
      <c r="K158" s="3">
        <f t="shared" si="334"/>
        <v>1.6075760315930003</v>
      </c>
      <c r="L158" s="3">
        <f t="shared" si="335"/>
        <v>0.8118541082159999</v>
      </c>
      <c r="M158" s="5">
        <f t="shared" si="336"/>
        <v>8.8972304790270088E-2</v>
      </c>
      <c r="N158" s="5">
        <f t="shared" si="337"/>
        <v>0.14302974465642529</v>
      </c>
      <c r="O158" s="5">
        <f t="shared" si="338"/>
        <v>7.2232531161426861E-2</v>
      </c>
      <c r="P158" s="5">
        <f t="shared" si="339"/>
        <v>0.11611928579640432</v>
      </c>
      <c r="Q158" s="5">
        <f t="shared" si="340"/>
        <v>0.11496559465726817</v>
      </c>
      <c r="R158" s="5">
        <f t="shared" si="341"/>
        <v>2.9321138585122308E-2</v>
      </c>
      <c r="S158" s="5">
        <f t="shared" si="342"/>
        <v>3.7887319446347503E-2</v>
      </c>
      <c r="T158" s="5">
        <f t="shared" si="343"/>
        <v>9.3335290325998577E-2</v>
      </c>
      <c r="U158" s="5">
        <f t="shared" si="344"/>
        <v>4.7135959608459323E-2</v>
      </c>
      <c r="V158" s="5">
        <f t="shared" si="345"/>
        <v>5.4941547200442389E-3</v>
      </c>
      <c r="W158" s="5">
        <f t="shared" si="346"/>
        <v>6.160531147628686E-2</v>
      </c>
      <c r="X158" s="5">
        <f t="shared" si="347"/>
        <v>5.001452520994977E-2</v>
      </c>
      <c r="Y158" s="5">
        <f t="shared" si="348"/>
        <v>2.0302248881085207E-2</v>
      </c>
      <c r="Z158" s="5">
        <f t="shared" si="349"/>
        <v>7.934828939300741E-3</v>
      </c>
      <c r="AA158" s="5">
        <f t="shared" si="350"/>
        <v>1.2755840817610381E-2</v>
      </c>
      <c r="AB158" s="5">
        <f t="shared" si="351"/>
        <v>1.0252991980603057E-2</v>
      </c>
      <c r="AC158" s="5">
        <f t="shared" si="352"/>
        <v>4.4815724093184991E-4</v>
      </c>
      <c r="AD158" s="5">
        <f t="shared" si="353"/>
        <v>2.4758805537025003E-2</v>
      </c>
      <c r="AE158" s="5">
        <f t="shared" si="354"/>
        <v>2.0100537989754794E-2</v>
      </c>
      <c r="AF158" s="5">
        <f t="shared" si="355"/>
        <v>8.1593521721671017E-3</v>
      </c>
      <c r="AG158" s="5">
        <f t="shared" si="356"/>
        <v>2.2080678604516684E-3</v>
      </c>
      <c r="AH158" s="5">
        <f t="shared" si="357"/>
        <v>1.6104808680906272E-3</v>
      </c>
      <c r="AI158" s="5">
        <f t="shared" si="358"/>
        <v>2.5889704428815807E-3</v>
      </c>
      <c r="AJ158" s="5">
        <f t="shared" si="359"/>
        <v>2.0809834152395726E-3</v>
      </c>
      <c r="AK158" s="5">
        <f t="shared" si="360"/>
        <v>1.1151130201605601E-3</v>
      </c>
      <c r="AL158" s="5">
        <f t="shared" si="361"/>
        <v>2.3395909036711606E-5</v>
      </c>
      <c r="AM158" s="5">
        <f t="shared" si="362"/>
        <v>7.9603324704386851E-3</v>
      </c>
      <c r="AN158" s="5">
        <f t="shared" si="363"/>
        <v>6.4626286188908663E-3</v>
      </c>
      <c r="AO158" s="5">
        <f t="shared" si="364"/>
        <v>2.6233557970604211E-3</v>
      </c>
      <c r="AP158" s="5">
        <f t="shared" si="365"/>
        <v>7.0992739371858742E-4</v>
      </c>
      <c r="AQ158" s="5">
        <f t="shared" si="366"/>
        <v>1.4408936778137816E-4</v>
      </c>
      <c r="AR158" s="5">
        <f t="shared" si="367"/>
        <v>2.6149510179252915E-4</v>
      </c>
      <c r="AS158" s="5">
        <f t="shared" si="368"/>
        <v>4.2037325802064173E-4</v>
      </c>
      <c r="AT158" s="5">
        <f t="shared" si="369"/>
        <v>3.3789098695832185E-4</v>
      </c>
      <c r="AU158" s="5">
        <f t="shared" si="370"/>
        <v>1.8106181730850041E-4</v>
      </c>
      <c r="AV158" s="5">
        <f t="shared" si="371"/>
        <v>7.2767659435454027E-5</v>
      </c>
      <c r="AW158" s="5">
        <f t="shared" si="372"/>
        <v>8.4817787284873916E-7</v>
      </c>
      <c r="AX158" s="5">
        <f t="shared" si="373"/>
        <v>2.1328066138314558E-3</v>
      </c>
      <c r="AY158" s="5">
        <f t="shared" si="374"/>
        <v>1.731527811469323E-3</v>
      </c>
      <c r="AZ158" s="5">
        <f t="shared" si="375"/>
        <v>7.0287398361581447E-4</v>
      </c>
      <c r="BA158" s="5">
        <f t="shared" si="376"/>
        <v>1.9021037705221485E-4</v>
      </c>
      <c r="BB158" s="5">
        <f t="shared" si="377"/>
        <v>3.860576900878873E-5</v>
      </c>
      <c r="BC158" s="5">
        <f t="shared" si="378"/>
        <v>6.2684504341246136E-6</v>
      </c>
      <c r="BD158" s="5">
        <f t="shared" si="379"/>
        <v>3.5382645444770975E-5</v>
      </c>
      <c r="BE158" s="5">
        <f t="shared" si="380"/>
        <v>5.6880292751367077E-5</v>
      </c>
      <c r="BF158" s="5">
        <f t="shared" si="381"/>
        <v>4.57196976485454E-5</v>
      </c>
      <c r="BG158" s="5">
        <f t="shared" si="382"/>
        <v>2.4499296703826812E-5</v>
      </c>
      <c r="BH158" s="5">
        <f t="shared" si="383"/>
        <v>9.8461205429893512E-6</v>
      </c>
      <c r="BI158" s="5">
        <f t="shared" si="384"/>
        <v>3.1656774778170251E-6</v>
      </c>
      <c r="BJ158" s="8">
        <f t="shared" si="385"/>
        <v>0.56118210541971425</v>
      </c>
      <c r="BK158" s="8">
        <f t="shared" si="386"/>
        <v>0.25067614571450408</v>
      </c>
      <c r="BL158" s="8">
        <f t="shared" si="387"/>
        <v>0.18054309245367908</v>
      </c>
      <c r="BM158" s="8">
        <f t="shared" si="388"/>
        <v>0.43396489324668441</v>
      </c>
      <c r="BN158" s="8">
        <f t="shared" si="389"/>
        <v>0.56464059964691704</v>
      </c>
    </row>
    <row r="159" spans="1:66" x14ac:dyDescent="0.25">
      <c r="A159" t="s">
        <v>356</v>
      </c>
      <c r="B159" t="s">
        <v>214</v>
      </c>
      <c r="C159" t="s">
        <v>205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358</v>
      </c>
      <c r="B160" t="s">
        <v>238</v>
      </c>
      <c r="C160" t="s">
        <v>248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359</v>
      </c>
      <c r="B161" t="s">
        <v>265</v>
      </c>
      <c r="C161" t="s">
        <v>263</v>
      </c>
      <c r="D161" s="11">
        <v>44235</v>
      </c>
      <c r="E161">
        <f>VLOOKUP(A161,home!$A$2:$E$405,3,FALSE)</f>
        <v>1.1584000000000001</v>
      </c>
      <c r="F161">
        <f>VLOOKUP(B161,home!$B$2:$E$405,3,FALSE)</f>
        <v>1.151</v>
      </c>
      <c r="G161">
        <f>VLOOKUP(C161,away!$B$2:$E$405,4,FALSE)</f>
        <v>0.86329999999999996</v>
      </c>
      <c r="H161">
        <f>VLOOKUP(A161,away!$A$2:$E$405,3,FALSE)</f>
        <v>1.0775999999999999</v>
      </c>
      <c r="I161">
        <f>VLOOKUP(C161,away!$B$2:$E$405,3,FALSE)</f>
        <v>1.8560000000000001</v>
      </c>
      <c r="J161">
        <f>VLOOKUP(B161,home!$B$2:$E$405,4,FALSE)</f>
        <v>0.7954</v>
      </c>
      <c r="K161" s="3">
        <f t="shared" si="334"/>
        <v>1.1510537747200003</v>
      </c>
      <c r="L161" s="3">
        <f t="shared" si="335"/>
        <v>1.5908203622399999</v>
      </c>
      <c r="M161" s="5">
        <f t="shared" si="336"/>
        <v>6.4449446546827174E-2</v>
      </c>
      <c r="N161" s="5">
        <f t="shared" si="337"/>
        <v>7.41847787263403E-2</v>
      </c>
      <c r="O161" s="5">
        <f t="shared" si="338"/>
        <v>0.10252749190179113</v>
      </c>
      <c r="P161" s="5">
        <f t="shared" si="339"/>
        <v>0.11801465656613093</v>
      </c>
      <c r="Q161" s="5">
        <f t="shared" si="340"/>
        <v>4.2695334789860998E-2</v>
      </c>
      <c r="R161" s="5">
        <f t="shared" si="341"/>
        <v>8.1551410903383012E-2</v>
      </c>
      <c r="S161" s="5">
        <f t="shared" si="342"/>
        <v>5.4024743076352598E-2</v>
      </c>
      <c r="T161" s="5">
        <f t="shared" si="343"/>
        <v>6.7920607956364745E-2</v>
      </c>
      <c r="U161" s="5">
        <f t="shared" si="344"/>
        <v>9.3870059354080798E-2</v>
      </c>
      <c r="V161" s="5">
        <f t="shared" si="345"/>
        <v>1.0991752867879852E-2</v>
      </c>
      <c r="W161" s="5">
        <f t="shared" si="346"/>
        <v>1.6381542090934547E-2</v>
      </c>
      <c r="X161" s="5">
        <f t="shared" si="347"/>
        <v>2.6060090723150301E-2</v>
      </c>
      <c r="Y161" s="5">
        <f t="shared" si="348"/>
        <v>2.0728461482104613E-2</v>
      </c>
      <c r="Z161" s="5">
        <f t="shared" si="349"/>
        <v>4.3244548344834287E-2</v>
      </c>
      <c r="AA161" s="5">
        <f t="shared" si="350"/>
        <v>4.9776800608383041E-2</v>
      </c>
      <c r="AB161" s="5">
        <f t="shared" si="351"/>
        <v>2.864788711688206E-2</v>
      </c>
      <c r="AC161" s="5">
        <f t="shared" si="352"/>
        <v>1.2579510077911659E-3</v>
      </c>
      <c r="AD161" s="5">
        <f t="shared" si="353"/>
        <v>4.7140089648761959E-3</v>
      </c>
      <c r="AE161" s="5">
        <f t="shared" si="354"/>
        <v>7.4991414491069573E-3</v>
      </c>
      <c r="AF161" s="5">
        <f t="shared" si="355"/>
        <v>5.9648934582786648E-3</v>
      </c>
      <c r="AG161" s="5">
        <f t="shared" si="356"/>
        <v>3.1630246573406242E-3</v>
      </c>
      <c r="AH161" s="5">
        <f t="shared" si="357"/>
        <v>1.7198577015708618E-2</v>
      </c>
      <c r="AI161" s="5">
        <f t="shared" si="358"/>
        <v>1.979648699374404E-2</v>
      </c>
      <c r="AJ161" s="5">
        <f t="shared" si="359"/>
        <v>1.1393410540172236E-2</v>
      </c>
      <c r="AK161" s="5">
        <f t="shared" si="360"/>
        <v>4.3714760697332955E-3</v>
      </c>
      <c r="AL161" s="5">
        <f t="shared" si="361"/>
        <v>9.2138359049291713E-5</v>
      </c>
      <c r="AM161" s="5">
        <f t="shared" si="362"/>
        <v>1.085215562616932E-3</v>
      </c>
      <c r="AN161" s="5">
        <f t="shared" si="363"/>
        <v>1.7263830144307532E-3</v>
      </c>
      <c r="AO161" s="5">
        <f t="shared" si="364"/>
        <v>1.3731826261908571E-3</v>
      </c>
      <c r="AP161" s="5">
        <f t="shared" si="365"/>
        <v>7.2816229427287134E-4</v>
      </c>
      <c r="AQ161" s="5">
        <f t="shared" si="366"/>
        <v>2.8959385118616966E-4</v>
      </c>
      <c r="AR161" s="5">
        <f t="shared" si="367"/>
        <v>5.4719693036284186E-3</v>
      </c>
      <c r="AS161" s="5">
        <f t="shared" si="368"/>
        <v>6.2985309220934616E-3</v>
      </c>
      <c r="AT161" s="5">
        <f t="shared" si="369"/>
        <v>3.6249738965331625E-3</v>
      </c>
      <c r="AU161" s="5">
        <f t="shared" si="370"/>
        <v>1.390846628955321E-3</v>
      </c>
      <c r="AV161" s="5">
        <f t="shared" si="371"/>
        <v>4.0023481557890266E-4</v>
      </c>
      <c r="AW161" s="5">
        <f t="shared" si="372"/>
        <v>4.6865658893114603E-6</v>
      </c>
      <c r="AX161" s="5">
        <f t="shared" si="373"/>
        <v>2.0819024495585172E-4</v>
      </c>
      <c r="AY161" s="5">
        <f t="shared" si="374"/>
        <v>3.3119328089550236E-4</v>
      </c>
      <c r="AZ161" s="5">
        <f t="shared" si="375"/>
        <v>2.6343450754281859E-4</v>
      </c>
      <c r="BA161" s="5">
        <f t="shared" si="376"/>
        <v>1.3969232623859423E-4</v>
      </c>
      <c r="BB161" s="5">
        <f t="shared" si="377"/>
        <v>5.5556349257257184E-5</v>
      </c>
      <c r="BC161" s="5">
        <f t="shared" si="378"/>
        <v>1.7676034330032345E-5</v>
      </c>
      <c r="BD161" s="5">
        <f t="shared" si="379"/>
        <v>1.4508200316273884E-3</v>
      </c>
      <c r="BE161" s="5">
        <f t="shared" si="380"/>
        <v>1.6699718738440955E-3</v>
      </c>
      <c r="BF161" s="5">
        <f t="shared" si="381"/>
        <v>9.6111371453223924E-4</v>
      </c>
      <c r="BG161" s="5">
        <f t="shared" si="382"/>
        <v>3.6876452301583149E-4</v>
      </c>
      <c r="BH161" s="5">
        <f t="shared" si="383"/>
        <v>1.0611694905004836E-4</v>
      </c>
      <c r="BI161" s="5">
        <f t="shared" si="384"/>
        <v>2.4429262953165596E-5</v>
      </c>
      <c r="BJ161" s="8">
        <f t="shared" si="385"/>
        <v>0.27553016439027544</v>
      </c>
      <c r="BK161" s="8">
        <f t="shared" si="386"/>
        <v>0.24916188170492651</v>
      </c>
      <c r="BL161" s="8">
        <f t="shared" si="387"/>
        <v>0.43090137242569015</v>
      </c>
      <c r="BM161" s="8">
        <f t="shared" si="388"/>
        <v>0.51508834071638687</v>
      </c>
      <c r="BN161" s="8">
        <f t="shared" si="389"/>
        <v>0.48342311943433353</v>
      </c>
    </row>
    <row r="162" spans="1:66" x14ac:dyDescent="0.25">
      <c r="A162" t="s">
        <v>359</v>
      </c>
      <c r="B162" t="s">
        <v>255</v>
      </c>
      <c r="C162" t="s">
        <v>250</v>
      </c>
      <c r="D162" s="11">
        <v>44235</v>
      </c>
      <c r="E162">
        <f>VLOOKUP(A162,home!$A$2:$E$405,3,FALSE)</f>
        <v>1.1584000000000001</v>
      </c>
      <c r="F162">
        <f>VLOOKUP(B162,home!$B$2:$E$405,3,FALSE)</f>
        <v>0.81779999999999997</v>
      </c>
      <c r="G162">
        <f>VLOOKUP(C162,away!$B$2:$E$405,4,FALSE)</f>
        <v>0.9496</v>
      </c>
      <c r="H162">
        <f>VLOOKUP(A162,away!$A$2:$E$405,3,FALSE)</f>
        <v>1.0775999999999999</v>
      </c>
      <c r="I162">
        <f>VLOOKUP(C162,away!$B$2:$E$405,3,FALSE)</f>
        <v>0.92800000000000005</v>
      </c>
      <c r="J162">
        <f>VLOOKUP(B162,home!$B$2:$E$405,4,FALSE)</f>
        <v>1.0745</v>
      </c>
      <c r="K162" s="3">
        <f t="shared" si="334"/>
        <v>0.89959360819199996</v>
      </c>
      <c r="L162" s="3">
        <f t="shared" si="335"/>
        <v>1.0745137536</v>
      </c>
      <c r="M162" s="5">
        <f t="shared" si="336"/>
        <v>0.13888523119122126</v>
      </c>
      <c r="N162" s="5">
        <f t="shared" si="337"/>
        <v>0.12494026625189081</v>
      </c>
      <c r="O162" s="5">
        <f t="shared" si="338"/>
        <v>0.14923409108688299</v>
      </c>
      <c r="P162" s="5">
        <f t="shared" si="339"/>
        <v>0.13425003446610262</v>
      </c>
      <c r="Q162" s="5">
        <f t="shared" si="340"/>
        <v>5.6197732463003802E-2</v>
      </c>
      <c r="R162" s="5">
        <f t="shared" si="341"/>
        <v>8.0177041689425438E-2</v>
      </c>
      <c r="S162" s="5">
        <f t="shared" si="342"/>
        <v>3.2442383541369926E-2</v>
      </c>
      <c r="T162" s="5">
        <f t="shared" si="343"/>
        <v>6.0385236452630796E-2</v>
      </c>
      <c r="U162" s="5">
        <f t="shared" si="344"/>
        <v>7.2126754227550632E-2</v>
      </c>
      <c r="V162" s="5">
        <f t="shared" si="345"/>
        <v>3.4844046501442331E-3</v>
      </c>
      <c r="W162" s="5">
        <f t="shared" si="346"/>
        <v>1.685170697286743E-2</v>
      </c>
      <c r="X162" s="5">
        <f t="shared" si="347"/>
        <v>1.8107390913983078E-2</v>
      </c>
      <c r="Y162" s="5">
        <f t="shared" si="348"/>
        <v>9.728320289443244E-3</v>
      </c>
      <c r="Z162" s="5">
        <f t="shared" si="349"/>
        <v>2.8717111339416079E-2</v>
      </c>
      <c r="AA162" s="5">
        <f t="shared" si="350"/>
        <v>2.5833729806676701E-2</v>
      </c>
      <c r="AB162" s="5">
        <f t="shared" si="351"/>
        <v>1.1619929104922754E-2</v>
      </c>
      <c r="AC162" s="5">
        <f t="shared" si="352"/>
        <v>2.1050719376510606E-4</v>
      </c>
      <c r="AD162" s="5">
        <f t="shared" si="353"/>
        <v>3.7899219699790241E-3</v>
      </c>
      <c r="AE162" s="5">
        <f t="shared" si="354"/>
        <v>4.0723232818132681E-3</v>
      </c>
      <c r="AF162" s="5">
        <f t="shared" si="355"/>
        <v>2.1878836877069221E-3</v>
      </c>
      <c r="AG162" s="5">
        <f t="shared" si="356"/>
        <v>7.8363703790605851E-4</v>
      </c>
      <c r="AH162" s="5">
        <f t="shared" si="357"/>
        <v>7.714232774466272E-3</v>
      </c>
      <c r="AI162" s="5">
        <f t="shared" si="358"/>
        <v>6.9396744960150952E-3</v>
      </c>
      <c r="AJ162" s="5">
        <f t="shared" si="359"/>
        <v>3.1214434097741085E-3</v>
      </c>
      <c r="AK162" s="5">
        <f t="shared" si="360"/>
        <v>9.3601017992194359E-4</v>
      </c>
      <c r="AL162" s="5">
        <f t="shared" si="361"/>
        <v>8.1392665803084662E-6</v>
      </c>
      <c r="AM162" s="5">
        <f t="shared" si="362"/>
        <v>6.8187791594791268E-4</v>
      </c>
      <c r="AN162" s="5">
        <f t="shared" si="363"/>
        <v>7.3268719896213712E-4</v>
      </c>
      <c r="AO162" s="5">
        <f t="shared" si="364"/>
        <v>3.9364123618573787E-4</v>
      </c>
      <c r="AP162" s="5">
        <f t="shared" si="365"/>
        <v>1.4099097408856048E-4</v>
      </c>
      <c r="AQ162" s="5">
        <f t="shared" si="366"/>
        <v>3.787418519790486E-5</v>
      </c>
      <c r="AR162" s="5">
        <f t="shared" si="367"/>
        <v>1.65780984292718E-3</v>
      </c>
      <c r="AS162" s="5">
        <f t="shared" si="368"/>
        <v>1.4913551382950744E-3</v>
      </c>
      <c r="AT162" s="5">
        <f t="shared" si="369"/>
        <v>6.7080677497727238E-4</v>
      </c>
      <c r="AU162" s="5">
        <f t="shared" si="370"/>
        <v>2.0115116236714788E-4</v>
      </c>
      <c r="AV162" s="5">
        <f t="shared" si="371"/>
        <v>4.5238574986469349E-5</v>
      </c>
      <c r="AW162" s="5">
        <f t="shared" si="372"/>
        <v>2.1854511926524716E-7</v>
      </c>
      <c r="AX162" s="5">
        <f t="shared" si="373"/>
        <v>1.0223550245900396E-4</v>
      </c>
      <c r="AY162" s="5">
        <f t="shared" si="374"/>
        <v>1.098534534984064E-4</v>
      </c>
      <c r="AZ162" s="5">
        <f t="shared" si="375"/>
        <v>5.9019523332247843E-5</v>
      </c>
      <c r="BA162" s="5">
        <f t="shared" si="376"/>
        <v>2.1139096517138806E-5</v>
      </c>
      <c r="BB162" s="5">
        <f t="shared" si="377"/>
        <v>5.6785624865858747E-6</v>
      </c>
      <c r="BC162" s="5">
        <f t="shared" si="378"/>
        <v>1.2203386985027083E-6</v>
      </c>
      <c r="BD162" s="5">
        <f t="shared" si="379"/>
        <v>2.9688991284645158E-4</v>
      </c>
      <c r="BE162" s="5">
        <f t="shared" si="380"/>
        <v>2.6708026793334776E-4</v>
      </c>
      <c r="BF162" s="5">
        <f t="shared" si="381"/>
        <v>1.2013185095352319E-4</v>
      </c>
      <c r="BG162" s="5">
        <f t="shared" si="382"/>
        <v>3.6023281752687835E-5</v>
      </c>
      <c r="BH162" s="5">
        <f t="shared" si="383"/>
        <v>8.1015785027043695E-6</v>
      </c>
      <c r="BI162" s="5">
        <f t="shared" si="384"/>
        <v>1.4576256474597134E-6</v>
      </c>
      <c r="BJ162" s="8">
        <f t="shared" si="385"/>
        <v>0.2993306373085986</v>
      </c>
      <c r="BK162" s="8">
        <f t="shared" si="386"/>
        <v>0.30939055376268182</v>
      </c>
      <c r="BL162" s="8">
        <f t="shared" si="387"/>
        <v>0.3624989527868252</v>
      </c>
      <c r="BM162" s="8">
        <f t="shared" si="388"/>
        <v>0.31614322314061566</v>
      </c>
      <c r="BN162" s="8">
        <f t="shared" si="389"/>
        <v>0.68368439714852691</v>
      </c>
    </row>
    <row r="163" spans="1:66" x14ac:dyDescent="0.25">
      <c r="A163" t="s">
        <v>360</v>
      </c>
      <c r="B163" t="s">
        <v>270</v>
      </c>
      <c r="C163" t="s">
        <v>280</v>
      </c>
      <c r="D163" s="11">
        <v>44235</v>
      </c>
      <c r="E163">
        <f>VLOOKUP(A163,home!$A$2:$E$405,3,FALSE)</f>
        <v>1.5583</v>
      </c>
      <c r="F163">
        <f>VLOOKUP(B163,home!$B$2:$E$405,3,FALSE)</f>
        <v>0.98399999999999999</v>
      </c>
      <c r="G163">
        <f>VLOOKUP(C163,away!$B$2:$E$405,4,FALSE)</f>
        <v>0.89839999999999998</v>
      </c>
      <c r="H163">
        <f>VLOOKUP(A163,away!$A$2:$E$405,3,FALSE)</f>
        <v>1.0958000000000001</v>
      </c>
      <c r="I163">
        <f>VLOOKUP(C163,away!$B$2:$E$405,3,FALSE)</f>
        <v>1.0951</v>
      </c>
      <c r="J163">
        <f>VLOOKUP(B163,home!$B$2:$E$405,4,FALSE)</f>
        <v>0.91259999999999997</v>
      </c>
      <c r="K163" s="3">
        <f t="shared" si="334"/>
        <v>1.3775770924799999</v>
      </c>
      <c r="L163" s="3">
        <f t="shared" si="335"/>
        <v>1.0951296553080001</v>
      </c>
      <c r="M163" s="5">
        <f t="shared" si="336"/>
        <v>8.4356218696977389E-2</v>
      </c>
      <c r="N163" s="5">
        <f t="shared" si="337"/>
        <v>0.1162071944851891</v>
      </c>
      <c r="O163" s="5">
        <f t="shared" si="338"/>
        <v>9.2380996704707105E-2</v>
      </c>
      <c r="P163" s="5">
        <f t="shared" si="339"/>
        <v>0.12726194484087486</v>
      </c>
      <c r="Q163" s="5">
        <f t="shared" si="340"/>
        <v>8.0042184552082354E-2</v>
      </c>
      <c r="R163" s="5">
        <f t="shared" si="341"/>
        <v>5.058458453911769E-2</v>
      </c>
      <c r="S163" s="5">
        <f t="shared" si="342"/>
        <v>4.7997654633084544E-2</v>
      </c>
      <c r="T163" s="5">
        <f t="shared" si="343"/>
        <v>8.7656569978621257E-2</v>
      </c>
      <c r="U163" s="5">
        <f t="shared" si="344"/>
        <v>6.9684164893706504E-2</v>
      </c>
      <c r="V163" s="5">
        <f t="shared" si="345"/>
        <v>8.0456096654553163E-3</v>
      </c>
      <c r="W163" s="5">
        <f t="shared" si="346"/>
        <v>3.6754759957001747E-2</v>
      </c>
      <c r="X163" s="5">
        <f t="shared" si="347"/>
        <v>4.0251227602639598E-2</v>
      </c>
      <c r="Y163" s="5">
        <f t="shared" si="348"/>
        <v>2.2040156505101282E-2</v>
      </c>
      <c r="Z163" s="5">
        <f t="shared" si="349"/>
        <v>1.846555954340745E-2</v>
      </c>
      <c r="AA163" s="5">
        <f t="shared" si="350"/>
        <v>2.5437731826823552E-2</v>
      </c>
      <c r="AB163" s="5">
        <f t="shared" si="351"/>
        <v>1.7521218324640774E-2</v>
      </c>
      <c r="AC163" s="5">
        <f t="shared" si="352"/>
        <v>7.5861325732132364E-4</v>
      </c>
      <c r="AD163" s="5">
        <f t="shared" si="353"/>
        <v>1.265812883909169E-2</v>
      </c>
      <c r="AE163" s="5">
        <f t="shared" si="354"/>
        <v>1.3862292272398736E-2</v>
      </c>
      <c r="AF163" s="5">
        <f t="shared" si="355"/>
        <v>7.5905036790253899E-3</v>
      </c>
      <c r="AG163" s="5">
        <f t="shared" si="356"/>
        <v>2.7708618925417279E-3</v>
      </c>
      <c r="AH163" s="5">
        <f t="shared" si="357"/>
        <v>5.0555454644602878E-3</v>
      </c>
      <c r="AI163" s="5">
        <f t="shared" si="358"/>
        <v>6.964403621831654E-3</v>
      </c>
      <c r="AJ163" s="5">
        <f t="shared" si="359"/>
        <v>4.7970014461100156E-3</v>
      </c>
      <c r="AK163" s="5">
        <f t="shared" si="360"/>
        <v>2.202746434918198E-3</v>
      </c>
      <c r="AL163" s="5">
        <f t="shared" si="361"/>
        <v>4.5778532987867092E-5</v>
      </c>
      <c r="AM163" s="5">
        <f t="shared" si="362"/>
        <v>3.4875096644786329E-3</v>
      </c>
      <c r="AN163" s="5">
        <f t="shared" si="363"/>
        <v>3.8192752567438042E-3</v>
      </c>
      <c r="AO163" s="5">
        <f t="shared" si="364"/>
        <v>2.0913007977221079E-3</v>
      </c>
      <c r="AP163" s="5">
        <f t="shared" si="365"/>
        <v>7.6341517391825266E-4</v>
      </c>
      <c r="AQ163" s="5">
        <f t="shared" si="366"/>
        <v>2.090096490674982E-4</v>
      </c>
      <c r="AR163" s="5">
        <f t="shared" si="367"/>
        <v>1.1072955523776641E-3</v>
      </c>
      <c r="AS163" s="5">
        <f t="shared" si="368"/>
        <v>1.525384987560458E-3</v>
      </c>
      <c r="AT163" s="5">
        <f t="shared" si="369"/>
        <v>1.0506677080380884E-3</v>
      </c>
      <c r="AU163" s="5">
        <f t="shared" si="370"/>
        <v>4.8245858880057867E-4</v>
      </c>
      <c r="AV163" s="5">
        <f t="shared" si="371"/>
        <v>1.6615597500047613E-4</v>
      </c>
      <c r="AW163" s="5">
        <f t="shared" si="372"/>
        <v>1.9184073174674952E-6</v>
      </c>
      <c r="AX163" s="5">
        <f t="shared" si="373"/>
        <v>8.0071890393139573E-4</v>
      </c>
      <c r="AY163" s="5">
        <f t="shared" si="374"/>
        <v>8.7689101726098895E-4</v>
      </c>
      <c r="AZ163" s="5">
        <f t="shared" si="375"/>
        <v>4.8015467873785422E-4</v>
      </c>
      <c r="BA163" s="5">
        <f t="shared" si="376"/>
        <v>1.7527720927356996E-4</v>
      </c>
      <c r="BB163" s="5">
        <f t="shared" si="377"/>
        <v>4.7987817443778215E-5</v>
      </c>
      <c r="BC163" s="5">
        <f t="shared" si="378"/>
        <v>1.0510576395237618E-5</v>
      </c>
      <c r="BD163" s="5">
        <f t="shared" si="379"/>
        <v>2.0210536609990541E-4</v>
      </c>
      <c r="BE163" s="5">
        <f t="shared" si="380"/>
        <v>2.7841572260651364E-4</v>
      </c>
      <c r="BF163" s="5">
        <f t="shared" si="381"/>
        <v>1.9176956082449963E-4</v>
      </c>
      <c r="BG163" s="5">
        <f t="shared" si="382"/>
        <v>8.8059118008926949E-5</v>
      </c>
      <c r="BH163" s="5">
        <f t="shared" si="383"/>
        <v>3.0327055938272677E-5</v>
      </c>
      <c r="BI163" s="5">
        <f t="shared" si="384"/>
        <v>8.355571508584798E-6</v>
      </c>
      <c r="BJ163" s="8">
        <f t="shared" si="385"/>
        <v>0.43259593050866596</v>
      </c>
      <c r="BK163" s="8">
        <f t="shared" si="386"/>
        <v>0.26934271064396231</v>
      </c>
      <c r="BL163" s="8">
        <f t="shared" si="387"/>
        <v>0.27975938846307963</v>
      </c>
      <c r="BM163" s="8">
        <f t="shared" si="388"/>
        <v>0.44845549273022328</v>
      </c>
      <c r="BN163" s="8">
        <f t="shared" si="389"/>
        <v>0.55083312381894856</v>
      </c>
    </row>
    <row r="164" spans="1:66" x14ac:dyDescent="0.25">
      <c r="A164" t="s">
        <v>361</v>
      </c>
      <c r="B164" t="s">
        <v>286</v>
      </c>
      <c r="C164" t="s">
        <v>292</v>
      </c>
      <c r="D164" s="11">
        <v>44235</v>
      </c>
      <c r="E164">
        <f>VLOOKUP(A164,home!$A$2:$E$405,3,FALSE)</f>
        <v>1.4911000000000001</v>
      </c>
      <c r="F164">
        <f>VLOOKUP(B164,home!$B$2:$E$405,3,FALSE)</f>
        <v>1.0898000000000001</v>
      </c>
      <c r="G164">
        <f>VLOOKUP(C164,away!$B$2:$E$405,4,FALSE)</f>
        <v>0.76649999999999996</v>
      </c>
      <c r="H164">
        <f>VLOOKUP(A164,away!$A$2:$E$405,3,FALSE)</f>
        <v>1.0625</v>
      </c>
      <c r="I164">
        <f>VLOOKUP(C164,away!$B$2:$E$405,3,FALSE)</f>
        <v>0.80669999999999997</v>
      </c>
      <c r="J164">
        <f>VLOOKUP(B164,home!$B$2:$E$405,4,FALSE)</f>
        <v>0.47060000000000002</v>
      </c>
      <c r="K164" s="3">
        <f t="shared" si="334"/>
        <v>1.2455630978700001</v>
      </c>
      <c r="L164" s="3">
        <f t="shared" si="335"/>
        <v>0.40336008374999999</v>
      </c>
      <c r="M164" s="5">
        <f t="shared" si="336"/>
        <v>0.19225682287677751</v>
      </c>
      <c r="N164" s="5">
        <f t="shared" si="337"/>
        <v>0.23946800388904288</v>
      </c>
      <c r="O164" s="5">
        <f t="shared" si="338"/>
        <v>7.7548728177085871E-2</v>
      </c>
      <c r="P164" s="5">
        <f t="shared" si="339"/>
        <v>9.6591834104129651E-2</v>
      </c>
      <c r="Q164" s="5">
        <f t="shared" si="340"/>
        <v>0.14913625438239073</v>
      </c>
      <c r="R164" s="5">
        <f t="shared" si="341"/>
        <v>1.5640030746107671E-2</v>
      </c>
      <c r="S164" s="5">
        <f t="shared" si="342"/>
        <v>1.2132186358841914E-2</v>
      </c>
      <c r="T164" s="5">
        <f t="shared" si="343"/>
        <v>6.0155612057842422E-2</v>
      </c>
      <c r="U164" s="5">
        <f t="shared" si="344"/>
        <v>1.9480645146903921E-2</v>
      </c>
      <c r="V164" s="5">
        <f t="shared" si="345"/>
        <v>6.7725967019803969E-4</v>
      </c>
      <c r="W164" s="5">
        <f t="shared" si="346"/>
        <v>6.1919538337753002E-2</v>
      </c>
      <c r="X164" s="5">
        <f t="shared" si="347"/>
        <v>2.4975870169677384E-2</v>
      </c>
      <c r="Y164" s="5">
        <f t="shared" si="348"/>
        <v>5.0371345416850982E-3</v>
      </c>
      <c r="Z164" s="5">
        <f t="shared" si="349"/>
        <v>2.1028547038675219E-3</v>
      </c>
      <c r="AA164" s="5">
        <f t="shared" si="350"/>
        <v>2.6192382193197324E-3</v>
      </c>
      <c r="AB164" s="5">
        <f t="shared" si="351"/>
        <v>1.631213235257694E-3</v>
      </c>
      <c r="AC164" s="5">
        <f t="shared" si="352"/>
        <v>2.1266395364520612E-5</v>
      </c>
      <c r="AD164" s="5">
        <f t="shared" si="353"/>
        <v>1.9281172997662962E-2</v>
      </c>
      <c r="AE164" s="5">
        <f t="shared" si="354"/>
        <v>7.7772555551355697E-3</v>
      </c>
      <c r="AF164" s="5">
        <f t="shared" si="355"/>
        <v>1.568517226032318E-3</v>
      </c>
      <c r="AG164" s="5">
        <f t="shared" si="356"/>
        <v>2.1089241321857116E-4</v>
      </c>
      <c r="AH164" s="5">
        <f t="shared" si="357"/>
        <v>2.1205191236652119E-4</v>
      </c>
      <c r="AI164" s="5">
        <f t="shared" si="358"/>
        <v>2.6412403687650193E-4</v>
      </c>
      <c r="AJ164" s="5">
        <f t="shared" si="359"/>
        <v>1.6449157679691295E-4</v>
      </c>
      <c r="AK164" s="5">
        <f t="shared" si="360"/>
        <v>6.8294879322894643E-5</v>
      </c>
      <c r="AL164" s="5">
        <f t="shared" si="361"/>
        <v>4.273783582409817E-7</v>
      </c>
      <c r="AM164" s="5">
        <f t="shared" si="362"/>
        <v>4.8031835139072977E-3</v>
      </c>
      <c r="AN164" s="5">
        <f t="shared" si="363"/>
        <v>1.9374125044362667E-3</v>
      </c>
      <c r="AO164" s="5">
        <f t="shared" si="364"/>
        <v>3.9073743502385488E-4</v>
      </c>
      <c r="AP164" s="5">
        <f t="shared" si="365"/>
        <v>5.2535961505160766E-5</v>
      </c>
      <c r="AQ164" s="5">
        <f t="shared" si="366"/>
        <v>5.2977274581521038E-6</v>
      </c>
      <c r="AR164" s="5">
        <f t="shared" si="367"/>
        <v>1.7106655426301542E-5</v>
      </c>
      <c r="AS164" s="5">
        <f t="shared" si="368"/>
        <v>2.1307418726978795E-5</v>
      </c>
      <c r="AT164" s="5">
        <f t="shared" si="369"/>
        <v>1.326986723859448E-5</v>
      </c>
      <c r="AU164" s="5">
        <f t="shared" si="370"/>
        <v>5.5094856486757891E-6</v>
      </c>
      <c r="AV164" s="5">
        <f t="shared" si="371"/>
        <v>1.7156030030587302E-6</v>
      </c>
      <c r="AW164" s="5">
        <f t="shared" si="372"/>
        <v>5.9644263076522701E-9</v>
      </c>
      <c r="AX164" s="5">
        <f t="shared" si="373"/>
        <v>9.9711135620341503E-4</v>
      </c>
      <c r="AY164" s="5">
        <f t="shared" si="374"/>
        <v>4.0219492014628548E-4</v>
      </c>
      <c r="AZ164" s="5">
        <f t="shared" si="375"/>
        <v>8.1114688337015136E-5</v>
      </c>
      <c r="BA164" s="5">
        <f t="shared" si="376"/>
        <v>1.090614249365786E-5</v>
      </c>
      <c r="BB164" s="5">
        <f t="shared" si="377"/>
        <v>1.0997756374078166E-6</v>
      </c>
      <c r="BC164" s="5">
        <f t="shared" si="378"/>
        <v>8.8721118642205354E-8</v>
      </c>
      <c r="BD164" s="5">
        <f t="shared" si="379"/>
        <v>1.1500236609058963E-6</v>
      </c>
      <c r="BE164" s="5">
        <f t="shared" si="380"/>
        <v>1.4324270337017466E-6</v>
      </c>
      <c r="BF164" s="5">
        <f t="shared" si="381"/>
        <v>8.9208912678514125E-7</v>
      </c>
      <c r="BG164" s="5">
        <f t="shared" si="382"/>
        <v>3.7038443211154799E-7</v>
      </c>
      <c r="BH164" s="5">
        <f t="shared" si="383"/>
        <v>1.1533429516592007E-7</v>
      </c>
      <c r="BI164" s="5">
        <f t="shared" si="384"/>
        <v>2.8731228395503298E-8</v>
      </c>
      <c r="BJ164" s="8">
        <f t="shared" si="385"/>
        <v>0.57821193431670814</v>
      </c>
      <c r="BK164" s="8">
        <f t="shared" si="386"/>
        <v>0.30208199170381617</v>
      </c>
      <c r="BL164" s="8">
        <f t="shared" si="387"/>
        <v>0.11769171594985843</v>
      </c>
      <c r="BM164" s="8">
        <f t="shared" si="388"/>
        <v>0.22904463354299595</v>
      </c>
      <c r="BN164" s="8">
        <f t="shared" si="389"/>
        <v>0.77064167417553431</v>
      </c>
    </row>
    <row r="165" spans="1:66" x14ac:dyDescent="0.25">
      <c r="A165" t="s">
        <v>361</v>
      </c>
      <c r="B165" t="s">
        <v>290</v>
      </c>
      <c r="C165" t="s">
        <v>297</v>
      </c>
      <c r="D165" s="11">
        <v>44235</v>
      </c>
      <c r="E165">
        <f>VLOOKUP(A165,home!$A$2:$E$405,3,FALSE)</f>
        <v>1.4911000000000001</v>
      </c>
      <c r="F165">
        <f>VLOOKUP(B165,home!$B$2:$E$405,3,FALSE)</f>
        <v>0.92210000000000003</v>
      </c>
      <c r="G165">
        <f>VLOOKUP(C165,away!$B$2:$E$405,4,FALSE)</f>
        <v>0.67059999999999997</v>
      </c>
      <c r="H165">
        <f>VLOOKUP(A165,away!$A$2:$E$405,3,FALSE)</f>
        <v>1.0625</v>
      </c>
      <c r="I165">
        <f>VLOOKUP(C165,away!$B$2:$E$405,3,FALSE)</f>
        <v>1.0755999999999999</v>
      </c>
      <c r="J165">
        <f>VLOOKUP(B165,home!$B$2:$E$405,4,FALSE)</f>
        <v>1.2941</v>
      </c>
      <c r="K165" s="3">
        <f t="shared" si="334"/>
        <v>0.92203698368600007</v>
      </c>
      <c r="L165" s="3">
        <f t="shared" si="335"/>
        <v>1.4789298325</v>
      </c>
      <c r="M165" s="5">
        <f t="shared" si="336"/>
        <v>9.0630288088707628E-2</v>
      </c>
      <c r="N165" s="5">
        <f t="shared" si="337"/>
        <v>8.3564477459905195E-2</v>
      </c>
      <c r="O165" s="5">
        <f t="shared" si="338"/>
        <v>0.13403583678245912</v>
      </c>
      <c r="P165" s="5">
        <f t="shared" si="339"/>
        <v>0.12358599865272761</v>
      </c>
      <c r="Q165" s="5">
        <f t="shared" si="340"/>
        <v>3.852476937021386E-2</v>
      </c>
      <c r="R165" s="5">
        <f t="shared" si="341"/>
        <v>9.9114798820839817E-2</v>
      </c>
      <c r="S165" s="5">
        <f t="shared" si="342"/>
        <v>4.2131332099602598E-2</v>
      </c>
      <c r="T165" s="5">
        <f t="shared" si="343"/>
        <v>5.6975430711791508E-2</v>
      </c>
      <c r="U165" s="5">
        <f t="shared" si="344"/>
        <v>9.1387510143411857E-2</v>
      </c>
      <c r="V165" s="5">
        <f t="shared" si="345"/>
        <v>6.3834960228781696E-3</v>
      </c>
      <c r="W165" s="5">
        <f t="shared" si="346"/>
        <v>1.1840420715770267E-2</v>
      </c>
      <c r="X165" s="5">
        <f t="shared" si="347"/>
        <v>1.7511151425903652E-2</v>
      </c>
      <c r="Y165" s="5">
        <f t="shared" si="348"/>
        <v>1.2948882122596914E-2</v>
      </c>
      <c r="Z165" s="5">
        <f t="shared" si="349"/>
        <v>4.8861277606125297E-2</v>
      </c>
      <c r="AA165" s="5">
        <f t="shared" si="350"/>
        <v>4.5051905022996067E-2</v>
      </c>
      <c r="AB165" s="5">
        <f t="shared" si="351"/>
        <v>2.0769761308355724E-2</v>
      </c>
      <c r="AC165" s="5">
        <f t="shared" si="352"/>
        <v>5.4404462040254882E-4</v>
      </c>
      <c r="AD165" s="5">
        <f t="shared" si="353"/>
        <v>2.7293264505855114E-3</v>
      </c>
      <c r="AE165" s="5">
        <f t="shared" si="354"/>
        <v>4.03648231040225E-3</v>
      </c>
      <c r="AF165" s="5">
        <f t="shared" si="355"/>
        <v>2.9848370536062069E-3</v>
      </c>
      <c r="AG165" s="5">
        <f t="shared" si="356"/>
        <v>1.4714548545765409E-3</v>
      </c>
      <c r="AH165" s="5">
        <f t="shared" si="357"/>
        <v>1.8065600276440719E-2</v>
      </c>
      <c r="AI165" s="5">
        <f t="shared" si="358"/>
        <v>1.6657151587366366E-2</v>
      </c>
      <c r="AJ165" s="5">
        <f t="shared" si="359"/>
        <v>7.6792549032078756E-3</v>
      </c>
      <c r="AK165" s="5">
        <f t="shared" si="360"/>
        <v>2.3601856759699062E-3</v>
      </c>
      <c r="AL165" s="5">
        <f t="shared" si="361"/>
        <v>2.9674979145286688E-5</v>
      </c>
      <c r="AM165" s="5">
        <f t="shared" si="362"/>
        <v>5.033079855984564E-4</v>
      </c>
      <c r="AN165" s="5">
        <f t="shared" si="363"/>
        <v>7.4435719483703752E-4</v>
      </c>
      <c r="AO165" s="5">
        <f t="shared" si="364"/>
        <v>5.5042603074025498E-4</v>
      </c>
      <c r="AP165" s="5">
        <f t="shared" si="365"/>
        <v>2.7134715914877518E-4</v>
      </c>
      <c r="AQ165" s="5">
        <f t="shared" si="366"/>
        <v>1.003258521573122E-4</v>
      </c>
      <c r="AR165" s="5">
        <f t="shared" si="367"/>
        <v>5.3435510381696829E-3</v>
      </c>
      <c r="AS165" s="5">
        <f t="shared" si="368"/>
        <v>4.9269516814061682E-3</v>
      </c>
      <c r="AT165" s="5">
        <f t="shared" si="369"/>
        <v>2.2714158335452044E-3</v>
      </c>
      <c r="AU165" s="5">
        <f t="shared" si="370"/>
        <v>6.9810980128621417E-4</v>
      </c>
      <c r="AV165" s="5">
        <f t="shared" si="371"/>
        <v>1.6092076386489343E-4</v>
      </c>
      <c r="AW165" s="5">
        <f t="shared" si="372"/>
        <v>1.1240453476826868E-6</v>
      </c>
      <c r="AX165" s="5">
        <f t="shared" si="373"/>
        <v>7.7344762817712896E-5</v>
      </c>
      <c r="AY165" s="5">
        <f t="shared" si="374"/>
        <v>1.1438747711875236E-4</v>
      </c>
      <c r="AZ165" s="5">
        <f t="shared" si="375"/>
        <v>8.4585526187667024E-5</v>
      </c>
      <c r="BA165" s="5">
        <f t="shared" si="376"/>
        <v>4.1698686025550271E-5</v>
      </c>
      <c r="BB165" s="5">
        <f t="shared" si="377"/>
        <v>1.5417357684809283E-5</v>
      </c>
      <c r="BC165" s="5">
        <f t="shared" si="378"/>
        <v>4.5602380436775146E-6</v>
      </c>
      <c r="BD165" s="5">
        <f t="shared" si="379"/>
        <v>1.3171228403059164E-3</v>
      </c>
      <c r="BE165" s="5">
        <f t="shared" si="380"/>
        <v>1.2144359708196042E-3</v>
      </c>
      <c r="BF165" s="5">
        <f t="shared" si="381"/>
        <v>5.5987743970714349E-4</v>
      </c>
      <c r="BG165" s="5">
        <f t="shared" si="382"/>
        <v>1.7207590191380503E-4</v>
      </c>
      <c r="BH165" s="5">
        <f t="shared" si="383"/>
        <v>3.9665086391413196E-5</v>
      </c>
      <c r="BI165" s="5">
        <f t="shared" si="384"/>
        <v>7.3145353227966464E-6</v>
      </c>
      <c r="BJ165" s="8">
        <f t="shared" si="385"/>
        <v>0.23509499074571188</v>
      </c>
      <c r="BK165" s="8">
        <f t="shared" si="386"/>
        <v>0.26341922194058259</v>
      </c>
      <c r="BL165" s="8">
        <f t="shared" si="387"/>
        <v>0.45183344541378034</v>
      </c>
      <c r="BM165" s="8">
        <f t="shared" si="388"/>
        <v>0.42963950309957583</v>
      </c>
      <c r="BN165" s="8">
        <f t="shared" si="389"/>
        <v>0.5694561691748532</v>
      </c>
    </row>
    <row r="166" spans="1:66" x14ac:dyDescent="0.25">
      <c r="A166" t="s">
        <v>361</v>
      </c>
      <c r="B166" t="s">
        <v>300</v>
      </c>
      <c r="C166" t="s">
        <v>298</v>
      </c>
      <c r="D166" s="11">
        <v>44235</v>
      </c>
      <c r="E166">
        <f>VLOOKUP(A166,home!$A$2:$E$405,3,FALSE)</f>
        <v>1.4911000000000001</v>
      </c>
      <c r="F166">
        <f>VLOOKUP(B166,home!$B$2:$E$405,3,FALSE)</f>
        <v>0.78239999999999998</v>
      </c>
      <c r="G166">
        <f>VLOOKUP(C166,away!$B$2:$E$405,4,FALSE)</f>
        <v>1.6287</v>
      </c>
      <c r="H166">
        <f>VLOOKUP(A166,away!$A$2:$E$405,3,FALSE)</f>
        <v>1.0625</v>
      </c>
      <c r="I166">
        <f>VLOOKUP(C166,away!$B$2:$E$405,3,FALSE)</f>
        <v>0.80669999999999997</v>
      </c>
      <c r="J166">
        <f>VLOOKUP(B166,home!$B$2:$E$405,4,FALSE)</f>
        <v>0.94120000000000004</v>
      </c>
      <c r="K166" s="3">
        <f t="shared" si="334"/>
        <v>1.9001010955680002</v>
      </c>
      <c r="L166" s="3">
        <f t="shared" si="335"/>
        <v>0.80672016749999997</v>
      </c>
      <c r="M166" s="5">
        <f t="shared" si="336"/>
        <v>6.6748646232532863E-2</v>
      </c>
      <c r="N166" s="5">
        <f t="shared" si="337"/>
        <v>0.12682917583411654</v>
      </c>
      <c r="O166" s="5">
        <f t="shared" si="338"/>
        <v>5.3847479069107147E-2</v>
      </c>
      <c r="P166" s="5">
        <f t="shared" si="339"/>
        <v>0.10231565397278543</v>
      </c>
      <c r="Q166" s="5">
        <f t="shared" si="340"/>
        <v>0.12049412797619571</v>
      </c>
      <c r="R166" s="5">
        <f t="shared" si="341"/>
        <v>2.1719923667041428E-2</v>
      </c>
      <c r="S166" s="5">
        <f t="shared" si="342"/>
        <v>3.9208634327240081E-2</v>
      </c>
      <c r="T166" s="5">
        <f t="shared" si="343"/>
        <v>9.7205043103723035E-2</v>
      </c>
      <c r="U166" s="5">
        <f t="shared" si="344"/>
        <v>4.1270050755398753E-2</v>
      </c>
      <c r="V166" s="5">
        <f t="shared" si="345"/>
        <v>6.677883354610884E-3</v>
      </c>
      <c r="W166" s="5">
        <f t="shared" si="346"/>
        <v>7.631700819236012E-2</v>
      </c>
      <c r="X166" s="5">
        <f t="shared" si="347"/>
        <v>6.1566469632039621E-2</v>
      </c>
      <c r="Y166" s="5">
        <f t="shared" si="348"/>
        <v>2.483345634697133E-2</v>
      </c>
      <c r="Z166" s="5">
        <f t="shared" si="349"/>
        <v>5.8406334862542916E-3</v>
      </c>
      <c r="AA166" s="5">
        <f t="shared" si="350"/>
        <v>1.1097794086042927E-2</v>
      </c>
      <c r="AB166" s="5">
        <f t="shared" si="351"/>
        <v>1.0543465350639122E-2</v>
      </c>
      <c r="AC166" s="5">
        <f t="shared" si="352"/>
        <v>6.3976204120374581E-4</v>
      </c>
      <c r="AD166" s="5">
        <f t="shared" si="353"/>
        <v>3.6252507719193888E-2</v>
      </c>
      <c r="AE166" s="5">
        <f t="shared" si="354"/>
        <v>2.9245629099523131E-2</v>
      </c>
      <c r="AF166" s="5">
        <f t="shared" si="355"/>
        <v>1.1796519402905086E-2</v>
      </c>
      <c r="AG166" s="5">
        <f t="shared" si="356"/>
        <v>3.1721633695428637E-3</v>
      </c>
      <c r="AH166" s="5">
        <f t="shared" si="357"/>
        <v>1.1779392060842927E-3</v>
      </c>
      <c r="AI166" s="5">
        <f t="shared" si="358"/>
        <v>2.2382035759932646E-3</v>
      </c>
      <c r="AJ166" s="5">
        <f t="shared" si="359"/>
        <v>2.1264065334245094E-3</v>
      </c>
      <c r="AK166" s="5">
        <f t="shared" si="360"/>
        <v>1.3467957945942882E-3</v>
      </c>
      <c r="AL166" s="5">
        <f t="shared" si="361"/>
        <v>3.9226366572103903E-5</v>
      </c>
      <c r="AM166" s="5">
        <f t="shared" si="362"/>
        <v>1.3776685926865539E-2</v>
      </c>
      <c r="AN166" s="5">
        <f t="shared" si="363"/>
        <v>1.111393037851586E-2</v>
      </c>
      <c r="AO166" s="5">
        <f t="shared" si="364"/>
        <v>4.4829158882698263E-3</v>
      </c>
      <c r="AP166" s="5">
        <f t="shared" si="365"/>
        <v>1.2054862187578152E-3</v>
      </c>
      <c r="AQ166" s="5">
        <f t="shared" si="366"/>
        <v>2.4312251107881154E-4</v>
      </c>
      <c r="AR166" s="5">
        <f t="shared" si="367"/>
        <v>1.9005346272742759E-4</v>
      </c>
      <c r="AS166" s="5">
        <f t="shared" si="368"/>
        <v>3.6112079274487716E-4</v>
      </c>
      <c r="AT166" s="5">
        <f t="shared" si="369"/>
        <v>3.4308300696346306E-4</v>
      </c>
      <c r="AU166" s="5">
        <f t="shared" si="370"/>
        <v>2.1729746580068004E-4</v>
      </c>
      <c r="AV166" s="5">
        <f t="shared" si="371"/>
        <v>1.0322178820800557E-4</v>
      </c>
      <c r="AW166" s="5">
        <f t="shared" si="372"/>
        <v>1.6702258628001288E-6</v>
      </c>
      <c r="AX166" s="5">
        <f t="shared" si="373"/>
        <v>4.3628493371555763E-3</v>
      </c>
      <c r="AY166" s="5">
        <f t="shared" si="374"/>
        <v>3.5195985480474105E-3</v>
      </c>
      <c r="AZ166" s="5">
        <f t="shared" si="375"/>
        <v>1.4196655651067818E-3</v>
      </c>
      <c r="BA166" s="5">
        <f t="shared" si="376"/>
        <v>3.8175761415897507E-4</v>
      </c>
      <c r="BB166" s="5">
        <f t="shared" si="377"/>
        <v>7.6992891609682174E-5</v>
      </c>
      <c r="BC166" s="5">
        <f t="shared" si="378"/>
        <v>1.2422343683134432E-5</v>
      </c>
      <c r="BD166" s="5">
        <f t="shared" si="379"/>
        <v>2.5553326880904219E-5</v>
      </c>
      <c r="BE166" s="5">
        <f t="shared" si="380"/>
        <v>4.8553904401813328E-5</v>
      </c>
      <c r="BF166" s="5">
        <f t="shared" si="381"/>
        <v>4.6128663473994741E-5</v>
      </c>
      <c r="BG166" s="5">
        <f t="shared" si="382"/>
        <v>2.9216374668008342E-5</v>
      </c>
      <c r="BH166" s="5">
        <f t="shared" si="383"/>
        <v>1.3878516378801958E-5</v>
      </c>
      <c r="BI166" s="5">
        <f t="shared" si="384"/>
        <v>5.2741168352440084E-6</v>
      </c>
      <c r="BJ166" s="8">
        <f t="shared" si="385"/>
        <v>0.62830752789982058</v>
      </c>
      <c r="BK166" s="8">
        <f t="shared" si="386"/>
        <v>0.21914940484299253</v>
      </c>
      <c r="BL166" s="8">
        <f t="shared" si="387"/>
        <v>0.14675143945740898</v>
      </c>
      <c r="BM166" s="8">
        <f t="shared" si="388"/>
        <v>0.50457607061251264</v>
      </c>
      <c r="BN166" s="8">
        <f t="shared" si="389"/>
        <v>0.49195500675177917</v>
      </c>
    </row>
    <row r="167" spans="1:66" x14ac:dyDescent="0.25">
      <c r="A167" t="s">
        <v>302</v>
      </c>
      <c r="B167" t="s">
        <v>328</v>
      </c>
      <c r="C167" t="s">
        <v>317</v>
      </c>
      <c r="D167" s="11">
        <v>44235</v>
      </c>
      <c r="E167">
        <f>VLOOKUP(A167,home!$A$2:$E$405,3,FALSE)</f>
        <v>1.5840000000000001</v>
      </c>
      <c r="F167">
        <f>VLOOKUP(B167,home!$B$2:$E$405,3,FALSE)</f>
        <v>0.86809999999999998</v>
      </c>
      <c r="G167">
        <f>VLOOKUP(C167,away!$B$2:$E$405,4,FALSE)</f>
        <v>0.63129999999999997</v>
      </c>
      <c r="H167">
        <f>VLOOKUP(A167,away!$A$2:$E$405,3,FALSE)</f>
        <v>1.0840000000000001</v>
      </c>
      <c r="I167">
        <f>VLOOKUP(C167,away!$B$2:$E$405,3,FALSE)</f>
        <v>0.52710000000000001</v>
      </c>
      <c r="J167">
        <f>VLOOKUP(B167,home!$B$2:$E$405,4,FALSE)</f>
        <v>1.3837999999999999</v>
      </c>
      <c r="K167" s="3">
        <f t="shared" si="334"/>
        <v>0.86808194352000001</v>
      </c>
      <c r="L167" s="3">
        <f t="shared" si="335"/>
        <v>0.79067066231999994</v>
      </c>
      <c r="M167" s="5">
        <f t="shared" si="336"/>
        <v>0.19037630634379871</v>
      </c>
      <c r="N167" s="5">
        <f t="shared" si="337"/>
        <v>0.16526223401108367</v>
      </c>
      <c r="O167" s="5">
        <f t="shared" si="338"/>
        <v>0.15052496022688655</v>
      </c>
      <c r="P167" s="5">
        <f t="shared" si="339"/>
        <v>0.13066800002202636</v>
      </c>
      <c r="Q167" s="5">
        <f t="shared" si="340"/>
        <v>7.1730580645399278E-2</v>
      </c>
      <c r="R167" s="5">
        <f t="shared" si="341"/>
        <v>5.9507834999142008E-2</v>
      </c>
      <c r="S167" s="5">
        <f t="shared" si="342"/>
        <v>2.2421548350300326E-2</v>
      </c>
      <c r="T167" s="5">
        <f t="shared" si="343"/>
        <v>5.6715265707496021E-2</v>
      </c>
      <c r="U167" s="5">
        <f t="shared" si="344"/>
        <v>5.1657677060722669E-2</v>
      </c>
      <c r="V167" s="5">
        <f t="shared" si="345"/>
        <v>1.7099343555681823E-3</v>
      </c>
      <c r="W167" s="5">
        <f t="shared" si="346"/>
        <v>2.0756007285492106E-2</v>
      </c>
      <c r="X167" s="5">
        <f t="shared" si="347"/>
        <v>1.6411166027538789E-2</v>
      </c>
      <c r="Y167" s="5">
        <f t="shared" si="348"/>
        <v>6.4879137562187869E-3</v>
      </c>
      <c r="Z167" s="5">
        <f t="shared" si="349"/>
        <v>1.568369977066696E-2</v>
      </c>
      <c r="AA167" s="5">
        <f t="shared" si="350"/>
        <v>1.3614736578504753E-2</v>
      </c>
      <c r="AB167" s="5">
        <f t="shared" si="351"/>
        <v>5.9093534947906199E-3</v>
      </c>
      <c r="AC167" s="5">
        <f t="shared" si="352"/>
        <v>7.3352649123635565E-5</v>
      </c>
      <c r="AD167" s="5">
        <f t="shared" si="353"/>
        <v>4.5044787860263153E-3</v>
      </c>
      <c r="AE167" s="5">
        <f t="shared" si="354"/>
        <v>3.5615592251538159E-3</v>
      </c>
      <c r="AF167" s="5">
        <f t="shared" si="355"/>
        <v>1.4080101957221365E-3</v>
      </c>
      <c r="AG167" s="5">
        <f t="shared" si="356"/>
        <v>3.7109078466831147E-4</v>
      </c>
      <c r="AH167" s="5">
        <f t="shared" si="357"/>
        <v>3.1001603213253186E-3</v>
      </c>
      <c r="AI167" s="5">
        <f t="shared" si="358"/>
        <v>2.6911931969596701E-3</v>
      </c>
      <c r="AJ167" s="5">
        <f t="shared" si="359"/>
        <v>1.1680881104022764E-3</v>
      </c>
      <c r="AK167" s="5">
        <f t="shared" si="360"/>
        <v>3.3799873236020416E-4</v>
      </c>
      <c r="AL167" s="5">
        <f t="shared" si="361"/>
        <v>2.0138732894615015E-6</v>
      </c>
      <c r="AM167" s="5">
        <f t="shared" si="362"/>
        <v>7.8205133982366711E-4</v>
      </c>
      <c r="AN167" s="5">
        <f t="shared" si="363"/>
        <v>6.1834505082662228E-4</v>
      </c>
      <c r="AO167" s="5">
        <f t="shared" si="364"/>
        <v>2.444536454396897E-4</v>
      </c>
      <c r="AP167" s="5">
        <f t="shared" si="365"/>
        <v>6.4427441915445953E-5</v>
      </c>
      <c r="AQ167" s="5">
        <f t="shared" si="366"/>
        <v>1.2735222042717244E-5</v>
      </c>
      <c r="AR167" s="5">
        <f t="shared" si="367"/>
        <v>4.9024116291209482E-4</v>
      </c>
      <c r="AS167" s="5">
        <f t="shared" si="368"/>
        <v>4.2556950149423621E-4</v>
      </c>
      <c r="AT167" s="5">
        <f t="shared" si="369"/>
        <v>1.8471459997997704E-4</v>
      </c>
      <c r="AU167" s="5">
        <f t="shared" si="370"/>
        <v>5.344913631571262E-5</v>
      </c>
      <c r="AV167" s="5">
        <f t="shared" si="371"/>
        <v>1.1599557533102302E-5</v>
      </c>
      <c r="AW167" s="5">
        <f t="shared" si="372"/>
        <v>3.8396000485903106E-8</v>
      </c>
      <c r="AX167" s="5">
        <f t="shared" si="373"/>
        <v>1.1314744116775812E-4</v>
      </c>
      <c r="AY167" s="5">
        <f t="shared" si="374"/>
        <v>8.9462362247924547E-5</v>
      </c>
      <c r="AZ167" s="5">
        <f t="shared" si="375"/>
        <v>3.5367632605639126E-5</v>
      </c>
      <c r="BA167" s="5">
        <f t="shared" si="376"/>
        <v>9.3213831656637037E-6</v>
      </c>
      <c r="BB167" s="5">
        <f t="shared" si="377"/>
        <v>1.8425360503334543E-6</v>
      </c>
      <c r="BC167" s="5">
        <f t="shared" si="378"/>
        <v>2.9136783985312586E-7</v>
      </c>
      <c r="BD167" s="5">
        <f t="shared" si="379"/>
        <v>6.4603217496038816E-5</v>
      </c>
      <c r="BE167" s="5">
        <f t="shared" si="380"/>
        <v>5.6080886601606637E-5</v>
      </c>
      <c r="BF167" s="5">
        <f t="shared" si="381"/>
        <v>2.4341402517723708E-5</v>
      </c>
      <c r="BG167" s="5">
        <f t="shared" si="382"/>
        <v>7.0434440018627404E-6</v>
      </c>
      <c r="BH167" s="5">
        <f t="shared" si="383"/>
        <v>1.528571639552823E-6</v>
      </c>
      <c r="BI167" s="5">
        <f t="shared" si="384"/>
        <v>2.6538508793451365E-7</v>
      </c>
      <c r="BJ167" s="8">
        <f t="shared" si="385"/>
        <v>0.34917975184792455</v>
      </c>
      <c r="BK167" s="8">
        <f t="shared" si="386"/>
        <v>0.34534061795635457</v>
      </c>
      <c r="BL167" s="8">
        <f t="shared" si="387"/>
        <v>0.28983143958667384</v>
      </c>
      <c r="BM167" s="8">
        <f t="shared" si="388"/>
        <v>0.23187616894703608</v>
      </c>
      <c r="BN167" s="8">
        <f t="shared" si="389"/>
        <v>0.76806991624833665</v>
      </c>
    </row>
    <row r="168" spans="1:66" x14ac:dyDescent="0.25">
      <c r="A168" t="s">
        <v>350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355</v>
      </c>
      <c r="B169" t="s">
        <v>196</v>
      </c>
      <c r="C169" t="s">
        <v>183</v>
      </c>
      <c r="D169" s="11">
        <v>44263</v>
      </c>
      <c r="E169">
        <f>VLOOKUP(A169,home!$A$2:$E$405,3,FALSE)</f>
        <v>1.2982</v>
      </c>
      <c r="F169">
        <f>VLOOKUP(B169,home!$B$2:$E$405,3,FALSE)</f>
        <v>0.56020000000000003</v>
      </c>
      <c r="G169">
        <f>VLOOKUP(C169,away!$B$2:$E$405,4,FALSE)</f>
        <v>0.51349999999999996</v>
      </c>
      <c r="H169">
        <f>VLOOKUP(A169,away!$A$2:$E$405,3,FALSE)</f>
        <v>1.0965</v>
      </c>
      <c r="I169">
        <f>VLOOKUP(C169,away!$B$2:$E$405,3,FALSE)</f>
        <v>0.53200000000000003</v>
      </c>
      <c r="J169">
        <f>VLOOKUP(B169,home!$B$2:$E$405,4,FALSE)</f>
        <v>1.2436</v>
      </c>
      <c r="K169" s="3">
        <f t="shared" si="334"/>
        <v>0.37344371714000002</v>
      </c>
      <c r="L169" s="3">
        <f t="shared" si="335"/>
        <v>0.72543913680000005</v>
      </c>
      <c r="M169" s="5">
        <f t="shared" si="336"/>
        <v>0.33324315710919727</v>
      </c>
      <c r="N169" s="5">
        <f t="shared" si="337"/>
        <v>0.12444756330232766</v>
      </c>
      <c r="O169" s="5">
        <f t="shared" si="338"/>
        <v>0.24174762823780285</v>
      </c>
      <c r="P169" s="5">
        <f t="shared" si="339"/>
        <v>9.0279132898903935E-2</v>
      </c>
      <c r="Q169" s="5">
        <f t="shared" si="340"/>
        <v>2.3237080314318346E-2</v>
      </c>
      <c r="R169" s="5">
        <f t="shared" si="341"/>
        <v>8.7686595376139487E-2</v>
      </c>
      <c r="S169" s="5">
        <f t="shared" si="342"/>
        <v>6.1143954970298573E-3</v>
      </c>
      <c r="T169" s="5">
        <f t="shared" si="343"/>
        <v>1.6857087484971375E-2</v>
      </c>
      <c r="U169" s="5">
        <f t="shared" si="344"/>
        <v>3.2746008120616669E-2</v>
      </c>
      <c r="V169" s="5">
        <f t="shared" si="345"/>
        <v>1.8405056551275034E-4</v>
      </c>
      <c r="W169" s="5">
        <f t="shared" si="346"/>
        <v>2.8925805493532548E-3</v>
      </c>
      <c r="X169" s="5">
        <f t="shared" si="347"/>
        <v>2.098391136847295E-3</v>
      </c>
      <c r="Y169" s="5">
        <f t="shared" si="348"/>
        <v>7.611275274916361E-4</v>
      </c>
      <c r="Z169" s="5">
        <f t="shared" si="349"/>
        <v>2.1203762686199178E-2</v>
      </c>
      <c r="AA169" s="5">
        <f t="shared" si="350"/>
        <v>7.9184119548886527E-3</v>
      </c>
      <c r="AB169" s="5">
        <f t="shared" si="351"/>
        <v>1.4785405971397161E-3</v>
      </c>
      <c r="AC169" s="5">
        <f t="shared" si="352"/>
        <v>3.1163290808772879E-6</v>
      </c>
      <c r="AD169" s="5">
        <f t="shared" si="353"/>
        <v>2.7005400811933565E-4</v>
      </c>
      <c r="AE169" s="5">
        <f t="shared" si="354"/>
        <v>1.9590774653947105E-4</v>
      </c>
      <c r="AF169" s="5">
        <f t="shared" si="355"/>
        <v>7.1059573271013517E-5</v>
      </c>
      <c r="AG169" s="5">
        <f t="shared" si="356"/>
        <v>1.7183131831700139E-5</v>
      </c>
      <c r="AH169" s="5">
        <f t="shared" si="357"/>
        <v>3.8455098249970945E-3</v>
      </c>
      <c r="AI169" s="5">
        <f t="shared" si="358"/>
        <v>1.4360814833453059E-3</v>
      </c>
      <c r="AJ169" s="5">
        <f t="shared" si="359"/>
        <v>2.68147803628198E-4</v>
      </c>
      <c r="AK169" s="5">
        <f t="shared" si="360"/>
        <v>3.337937084328036E-5</v>
      </c>
      <c r="AL169" s="5">
        <f t="shared" si="361"/>
        <v>3.3769874189140594E-8</v>
      </c>
      <c r="AM169" s="5">
        <f t="shared" si="362"/>
        <v>2.0169994524128106E-5</v>
      </c>
      <c r="AN169" s="5">
        <f t="shared" si="363"/>
        <v>1.4632103416844221E-5</v>
      </c>
      <c r="AO169" s="5">
        <f t="shared" si="364"/>
        <v>5.3073502361418997E-6</v>
      </c>
      <c r="AP169" s="5">
        <f t="shared" si="365"/>
        <v>1.2833865246673526E-6</v>
      </c>
      <c r="AQ169" s="5">
        <f t="shared" si="366"/>
        <v>2.3275470315885899E-7</v>
      </c>
      <c r="AR169" s="5">
        <f t="shared" si="367"/>
        <v>5.5793666560036257E-4</v>
      </c>
      <c r="AS169" s="5">
        <f t="shared" si="368"/>
        <v>2.0835794233049656E-4</v>
      </c>
      <c r="AT169" s="5">
        <f t="shared" si="369"/>
        <v>3.8904982239771194E-5</v>
      </c>
      <c r="AU169" s="5">
        <f t="shared" si="370"/>
        <v>4.8429403942952804E-6</v>
      </c>
      <c r="AV169" s="5">
        <f t="shared" si="371"/>
        <v>4.5214141568327159E-7</v>
      </c>
      <c r="AW169" s="5">
        <f t="shared" si="372"/>
        <v>2.5412832899118716E-10</v>
      </c>
      <c r="AX169" s="5">
        <f t="shared" si="373"/>
        <v>1.2553929549639732E-6</v>
      </c>
      <c r="AY169" s="5">
        <f t="shared" si="374"/>
        <v>9.1071118159386605E-7</v>
      </c>
      <c r="AZ169" s="5">
        <f t="shared" si="375"/>
        <v>3.3033276672478105E-7</v>
      </c>
      <c r="BA169" s="5">
        <f t="shared" si="376"/>
        <v>7.9878772383193685E-8</v>
      </c>
      <c r="BB169" s="5">
        <f t="shared" si="377"/>
        <v>1.4486796921576924E-8</v>
      </c>
      <c r="BC169" s="5">
        <f t="shared" si="378"/>
        <v>2.1018578907571332E-9</v>
      </c>
      <c r="BD169" s="5">
        <f t="shared" si="379"/>
        <v>6.7458182180366188E-5</v>
      </c>
      <c r="BE169" s="5">
        <f t="shared" si="380"/>
        <v>2.519183430494326E-5</v>
      </c>
      <c r="BF169" s="5">
        <f t="shared" si="381"/>
        <v>4.7038661222064894E-6</v>
      </c>
      <c r="BG169" s="5">
        <f t="shared" si="382"/>
        <v>5.8554308320190306E-7</v>
      </c>
      <c r="BH169" s="5">
        <f t="shared" si="383"/>
        <v>5.4666846384133736E-8</v>
      </c>
      <c r="BI169" s="5">
        <f t="shared" si="384"/>
        <v>4.0829980636024577E-9</v>
      </c>
      <c r="BJ169" s="8">
        <f t="shared" si="385"/>
        <v>0.1708922532688065</v>
      </c>
      <c r="BK169" s="8">
        <f t="shared" si="386"/>
        <v>0.42982479688078046</v>
      </c>
      <c r="BL169" s="8">
        <f t="shared" si="387"/>
        <v>0.37806879561691709</v>
      </c>
      <c r="BM169" s="8">
        <f t="shared" si="388"/>
        <v>9.9347540756960354E-2</v>
      </c>
      <c r="BN169" s="8">
        <f t="shared" si="389"/>
        <v>0.90064115723868965</v>
      </c>
    </row>
    <row r="170" spans="1:66" x14ac:dyDescent="0.25">
      <c r="A170" t="s">
        <v>356</v>
      </c>
      <c r="B170" t="s">
        <v>200</v>
      </c>
      <c r="C170" t="s">
        <v>213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352</v>
      </c>
      <c r="B171" t="s">
        <v>135</v>
      </c>
      <c r="C171" t="s">
        <v>139</v>
      </c>
      <c r="D171" t="s">
        <v>365</v>
      </c>
      <c r="E171">
        <f>VLOOKUP(A171,home!$A$2:$E$405,3,FALSE)</f>
        <v>1.34</v>
      </c>
      <c r="F171">
        <f>VLOOKUP(B171,home!$B$2:$E$405,3,FALSE)</f>
        <v>1.4924999999999999</v>
      </c>
      <c r="G171">
        <f>VLOOKUP(C171,away!$B$2:$E$405,4,FALSE)</f>
        <v>1.3682000000000001</v>
      </c>
      <c r="H171">
        <f>VLOOKUP(A171,away!$A$2:$E$405,3,FALSE)</f>
        <v>1.29</v>
      </c>
      <c r="I171">
        <f>VLOOKUP(C171,away!$B$2:$E$405,3,FALSE)</f>
        <v>0.25840000000000002</v>
      </c>
      <c r="J171">
        <f>VLOOKUP(B171,home!$B$2:$E$405,4,FALSE)</f>
        <v>1.5504</v>
      </c>
      <c r="K171" s="3">
        <f t="shared" si="334"/>
        <v>2.7363315900000003</v>
      </c>
      <c r="L171" s="3">
        <f t="shared" si="335"/>
        <v>0.51680413440000006</v>
      </c>
      <c r="M171" s="5">
        <f t="shared" si="336"/>
        <v>3.8652813031921834E-2</v>
      </c>
      <c r="N171" s="5">
        <f t="shared" si="337"/>
        <v>0.1057669133416114</v>
      </c>
      <c r="O171" s="5">
        <f t="shared" si="338"/>
        <v>1.9975933581087405E-2</v>
      </c>
      <c r="P171" s="5">
        <f t="shared" si="339"/>
        <v>5.4660778097671302E-2</v>
      </c>
      <c r="Q171" s="5">
        <f t="shared" si="340"/>
        <v>0.14470667307672191</v>
      </c>
      <c r="R171" s="5">
        <f t="shared" si="341"/>
        <v>5.1618225316028849E-3</v>
      </c>
      <c r="S171" s="5">
        <f t="shared" si="342"/>
        <v>1.9324600384035155E-2</v>
      </c>
      <c r="T171" s="5">
        <f t="shared" si="343"/>
        <v>7.4785006921319064E-2</v>
      </c>
      <c r="U171" s="5">
        <f t="shared" si="344"/>
        <v>1.4124458055198748E-2</v>
      </c>
      <c r="V171" s="5">
        <f t="shared" si="345"/>
        <v>3.0364261013251614E-3</v>
      </c>
      <c r="W171" s="5">
        <f t="shared" si="346"/>
        <v>0.13198848027454554</v>
      </c>
      <c r="X171" s="5">
        <f t="shared" si="347"/>
        <v>6.8212192299058005E-2</v>
      </c>
      <c r="Y171" s="5">
        <f t="shared" si="348"/>
        <v>1.7626171498320509E-2</v>
      </c>
      <c r="Z171" s="5">
        <f t="shared" si="349"/>
        <v>8.8921707512381535E-4</v>
      </c>
      <c r="AA171" s="5">
        <f t="shared" si="350"/>
        <v>2.4331927730286995E-3</v>
      </c>
      <c r="AB171" s="5">
        <f t="shared" si="351"/>
        <v>3.329011124699066E-3</v>
      </c>
      <c r="AC171" s="5">
        <f t="shared" si="352"/>
        <v>2.6837214473471983E-4</v>
      </c>
      <c r="AD171" s="5">
        <f t="shared" si="353"/>
        <v>9.0291062022832755E-2</v>
      </c>
      <c r="AE171" s="5">
        <f t="shared" si="354"/>
        <v>4.66627941527668E-2</v>
      </c>
      <c r="AF171" s="5">
        <f t="shared" si="355"/>
        <v>1.2057762470403015E-2</v>
      </c>
      <c r="AG171" s="5">
        <f t="shared" si="356"/>
        <v>2.0771671654391459E-3</v>
      </c>
      <c r="AH171" s="5">
        <f t="shared" si="357"/>
        <v>1.1488776520076579E-4</v>
      </c>
      <c r="AI171" s="5">
        <f t="shared" si="358"/>
        <v>3.1437102122335817E-4</v>
      </c>
      <c r="AJ171" s="5">
        <f t="shared" si="359"/>
        <v>4.301116781770178E-4</v>
      </c>
      <c r="AK171" s="5">
        <f t="shared" si="360"/>
        <v>3.9230939074122917E-4</v>
      </c>
      <c r="AL171" s="5">
        <f t="shared" si="361"/>
        <v>1.518071167428434E-5</v>
      </c>
      <c r="AM171" s="5">
        <f t="shared" si="362"/>
        <v>4.9413257061545299E-2</v>
      </c>
      <c r="AN171" s="5">
        <f t="shared" si="363"/>
        <v>2.5536975543576607E-2</v>
      </c>
      <c r="AO171" s="5">
        <f t="shared" si="364"/>
        <v>6.5988072704960396E-3</v>
      </c>
      <c r="AP171" s="5">
        <f t="shared" si="365"/>
        <v>1.1367636265003779E-3</v>
      </c>
      <c r="AQ171" s="5">
        <f t="shared" si="366"/>
        <v>1.4687103550273316E-4</v>
      </c>
      <c r="AR171" s="5">
        <f t="shared" si="367"/>
        <v>1.1874894409546446E-5</v>
      </c>
      <c r="AS171" s="5">
        <f t="shared" si="368"/>
        <v>3.2493648700756342E-5</v>
      </c>
      <c r="AT171" s="5">
        <f t="shared" si="369"/>
        <v>4.4456698707121026E-5</v>
      </c>
      <c r="AU171" s="5">
        <f t="shared" si="370"/>
        <v>4.0549423019802476E-5</v>
      </c>
      <c r="AV171" s="5">
        <f t="shared" si="371"/>
        <v>2.7739166791339688E-5</v>
      </c>
      <c r="AW171" s="5">
        <f t="shared" si="372"/>
        <v>5.9632680946108489E-7</v>
      </c>
      <c r="AX171" s="5">
        <f t="shared" si="373"/>
        <v>2.253517604371617E-2</v>
      </c>
      <c r="AY171" s="5">
        <f t="shared" si="374"/>
        <v>1.1646272148824353E-2</v>
      </c>
      <c r="AZ171" s="5">
        <f t="shared" si="375"/>
        <v>3.0094207984299993E-3</v>
      </c>
      <c r="BA171" s="5">
        <f t="shared" si="376"/>
        <v>5.1842703692599103E-4</v>
      </c>
      <c r="BB171" s="5">
        <f t="shared" si="377"/>
        <v>6.6981309017023397E-5</v>
      </c>
      <c r="BC171" s="5">
        <f t="shared" si="378"/>
        <v>6.9232434855043413E-6</v>
      </c>
      <c r="BD171" s="5">
        <f t="shared" si="379"/>
        <v>1.0228324210695081E-6</v>
      </c>
      <c r="BE171" s="5">
        <f t="shared" si="380"/>
        <v>2.7988086650486771E-6</v>
      </c>
      <c r="BF171" s="5">
        <f t="shared" si="381"/>
        <v>3.8292342822692127E-6</v>
      </c>
      <c r="BG171" s="5">
        <f t="shared" si="382"/>
        <v>3.4926849106947416E-6</v>
      </c>
      <c r="BH171" s="5">
        <f t="shared" si="383"/>
        <v>2.3892860137625885E-6</v>
      </c>
      <c r="BI171" s="5">
        <f t="shared" si="384"/>
        <v>1.3075757594007487E-6</v>
      </c>
      <c r="BJ171" s="8">
        <f t="shared" si="385"/>
        <v>0.8147900983410381</v>
      </c>
      <c r="BK171" s="8">
        <f t="shared" si="386"/>
        <v>0.1276044426201868</v>
      </c>
      <c r="BL171" s="8">
        <f t="shared" si="387"/>
        <v>4.6448052174639973E-2</v>
      </c>
      <c r="BM171" s="8">
        <f t="shared" si="388"/>
        <v>0.60916120072835722</v>
      </c>
      <c r="BN171" s="8">
        <f t="shared" si="389"/>
        <v>0.36892493366061674</v>
      </c>
    </row>
    <row r="172" spans="1:66" x14ac:dyDescent="0.25">
      <c r="A172" t="s">
        <v>352</v>
      </c>
      <c r="B172" t="s">
        <v>140</v>
      </c>
      <c r="C172" t="s">
        <v>138</v>
      </c>
      <c r="D172" t="s">
        <v>365</v>
      </c>
      <c r="E172">
        <f>VLOOKUP(A172,home!$A$2:$E$405,3,FALSE)</f>
        <v>1.34</v>
      </c>
      <c r="F172">
        <f>VLOOKUP(B172,home!$B$2:$E$405,3,FALSE)</f>
        <v>1.4924999999999999</v>
      </c>
      <c r="G172">
        <f>VLOOKUP(C172,away!$B$2:$E$405,4,FALSE)</f>
        <v>0.85289999999999999</v>
      </c>
      <c r="H172">
        <f>VLOOKUP(A172,away!$A$2:$E$405,3,FALSE)</f>
        <v>1.29</v>
      </c>
      <c r="I172">
        <f>VLOOKUP(C172,away!$B$2:$E$405,3,FALSE)</f>
        <v>0.443</v>
      </c>
      <c r="J172">
        <f>VLOOKUP(B172,home!$B$2:$E$405,4,FALSE)</f>
        <v>0.3876</v>
      </c>
      <c r="K172" s="3">
        <f t="shared" si="334"/>
        <v>1.705757355</v>
      </c>
      <c r="L172" s="3">
        <f t="shared" si="335"/>
        <v>0.22150177200000001</v>
      </c>
      <c r="M172" s="5">
        <f t="shared" si="336"/>
        <v>0.14554657696485995</v>
      </c>
      <c r="N172" s="5">
        <f t="shared" si="337"/>
        <v>0.2482671441528834</v>
      </c>
      <c r="O172" s="5">
        <f t="shared" si="338"/>
        <v>3.2238824706250863E-2</v>
      </c>
      <c r="P172" s="5">
        <f t="shared" si="339"/>
        <v>5.4991612359243117E-2</v>
      </c>
      <c r="Q172" s="5">
        <f t="shared" si="340"/>
        <v>0.21174175357181316</v>
      </c>
      <c r="R172" s="5">
        <f t="shared" si="341"/>
        <v>3.5704783998159731E-3</v>
      </c>
      <c r="S172" s="5">
        <f t="shared" si="342"/>
        <v>5.1943465331365712E-3</v>
      </c>
      <c r="T172" s="5">
        <f t="shared" si="343"/>
        <v>4.6901173622543944E-2</v>
      </c>
      <c r="U172" s="5">
        <f t="shared" si="344"/>
        <v>6.0903697913547257E-3</v>
      </c>
      <c r="V172" s="5">
        <f t="shared" si="345"/>
        <v>2.1806344437522076E-4</v>
      </c>
      <c r="W172" s="5">
        <f t="shared" si="346"/>
        <v>0.1203933511719059</v>
      </c>
      <c r="X172" s="5">
        <f t="shared" si="347"/>
        <v>2.6667340621595436E-2</v>
      </c>
      <c r="Y172" s="5">
        <f t="shared" si="348"/>
        <v>2.9534316011054856E-3</v>
      </c>
      <c r="Z172" s="5">
        <f t="shared" si="349"/>
        <v>2.6362243081565418E-4</v>
      </c>
      <c r="AA172" s="5">
        <f t="shared" si="350"/>
        <v>4.496759003067807E-4</v>
      </c>
      <c r="AB172" s="5">
        <f t="shared" si="351"/>
        <v>3.8351898715726913E-4</v>
      </c>
      <c r="AC172" s="5">
        <f t="shared" si="352"/>
        <v>5.1494084629428974E-6</v>
      </c>
      <c r="AD172" s="5">
        <f t="shared" si="353"/>
        <v>5.1340461063644101E-2</v>
      </c>
      <c r="AE172" s="5">
        <f t="shared" si="354"/>
        <v>1.1372003100894174E-2</v>
      </c>
      <c r="AF172" s="5">
        <f t="shared" si="355"/>
        <v>1.259459419018777E-3</v>
      </c>
      <c r="AG172" s="5">
        <f t="shared" si="356"/>
        <v>9.2990831024916554E-5</v>
      </c>
      <c r="AH172" s="5">
        <f t="shared" si="357"/>
        <v>1.45982088911537E-5</v>
      </c>
      <c r="AI172" s="5">
        <f t="shared" si="358"/>
        <v>2.4901002185911812E-5</v>
      </c>
      <c r="AJ172" s="5">
        <f t="shared" si="359"/>
        <v>2.1237533812745086E-5</v>
      </c>
      <c r="AK172" s="5">
        <f t="shared" si="360"/>
        <v>1.2075359834383705E-5</v>
      </c>
      <c r="AL172" s="5">
        <f t="shared" si="361"/>
        <v>7.7823685030237374E-8</v>
      </c>
      <c r="AM172" s="5">
        <f t="shared" si="362"/>
        <v>1.7514873813680391E-2</v>
      </c>
      <c r="AN172" s="5">
        <f t="shared" si="363"/>
        <v>3.8795755860866043E-3</v>
      </c>
      <c r="AO172" s="5">
        <f t="shared" si="364"/>
        <v>4.2966643346306068E-4</v>
      </c>
      <c r="AP172" s="5">
        <f t="shared" si="365"/>
        <v>3.1723958793662684E-5</v>
      </c>
      <c r="AQ172" s="5">
        <f t="shared" si="366"/>
        <v>1.7567282719128165E-6</v>
      </c>
      <c r="AR172" s="5">
        <f t="shared" si="367"/>
        <v>6.4670582748334035E-7</v>
      </c>
      <c r="AS172" s="5">
        <f t="shared" si="368"/>
        <v>1.1031232217510687E-6</v>
      </c>
      <c r="AT172" s="5">
        <f t="shared" si="369"/>
        <v>9.4083027448659108E-7</v>
      </c>
      <c r="AU172" s="5">
        <f t="shared" si="370"/>
        <v>5.3494272017072374E-7</v>
      </c>
      <c r="AV172" s="5">
        <f t="shared" si="371"/>
        <v>2.2812061985872976E-7</v>
      </c>
      <c r="AW172" s="5">
        <f t="shared" si="372"/>
        <v>8.1677746678071247E-10</v>
      </c>
      <c r="AX172" s="5">
        <f t="shared" si="373"/>
        <v>4.9793541382637035E-3</v>
      </c>
      <c r="AY172" s="5">
        <f t="shared" si="374"/>
        <v>1.1029357650409433E-3</v>
      </c>
      <c r="AZ172" s="5">
        <f t="shared" si="375"/>
        <v>1.2215111317937232E-4</v>
      </c>
      <c r="BA172" s="5">
        <f t="shared" si="376"/>
        <v>9.0188960070011746E-6</v>
      </c>
      <c r="BB172" s="5">
        <f t="shared" si="377"/>
        <v>4.9942536175862105E-7</v>
      </c>
      <c r="BC172" s="5">
        <f t="shared" si="378"/>
        <v>2.2124720522255132E-8</v>
      </c>
      <c r="BD172" s="5">
        <f t="shared" si="379"/>
        <v>2.387441445838102E-8</v>
      </c>
      <c r="BE172" s="5">
        <f t="shared" si="380"/>
        <v>4.072395805870176E-8</v>
      </c>
      <c r="BF172" s="5">
        <f t="shared" si="381"/>
        <v>3.4732595491671038E-8</v>
      </c>
      <c r="BG172" s="5">
        <f t="shared" si="382"/>
        <v>1.9748460072719235E-8</v>
      </c>
      <c r="BH172" s="5">
        <f t="shared" si="383"/>
        <v>8.4215202547411687E-9</v>
      </c>
      <c r="BI172" s="5">
        <f t="shared" si="384"/>
        <v>2.8730140229612407E-9</v>
      </c>
      <c r="BJ172" s="8">
        <f t="shared" si="385"/>
        <v>0.7490606871392983</v>
      </c>
      <c r="BK172" s="8">
        <f t="shared" si="386"/>
        <v>0.20705876229880377</v>
      </c>
      <c r="BL172" s="8">
        <f t="shared" si="387"/>
        <v>4.2809263986235919E-2</v>
      </c>
      <c r="BM172" s="8">
        <f t="shared" si="388"/>
        <v>0.30173301075202358</v>
      </c>
      <c r="BN172" s="8">
        <f t="shared" si="389"/>
        <v>0.69635639015486639</v>
      </c>
    </row>
    <row r="173" spans="1:66" x14ac:dyDescent="0.25">
      <c r="A173" t="s">
        <v>352</v>
      </c>
      <c r="B173" t="s">
        <v>131</v>
      </c>
      <c r="C173" t="s">
        <v>133</v>
      </c>
      <c r="D173" t="s">
        <v>365</v>
      </c>
      <c r="E173">
        <f>VLOOKUP(A173,home!$A$2:$E$405,3,FALSE)</f>
        <v>1.34</v>
      </c>
      <c r="F173">
        <f>VLOOKUP(B173,home!$B$2:$E$405,3,FALSE)</f>
        <v>0.53300000000000003</v>
      </c>
      <c r="G173">
        <f>VLOOKUP(C173,away!$B$2:$E$405,4,FALSE)</f>
        <v>1.4924999999999999</v>
      </c>
      <c r="H173">
        <f>VLOOKUP(A173,away!$A$2:$E$405,3,FALSE)</f>
        <v>1.29</v>
      </c>
      <c r="I173">
        <f>VLOOKUP(C173,away!$B$2:$E$405,3,FALSE)</f>
        <v>0.51680000000000004</v>
      </c>
      <c r="J173">
        <f>VLOOKUP(B173,home!$B$2:$E$405,4,FALSE)</f>
        <v>0.88590000000000002</v>
      </c>
      <c r="K173" s="3">
        <f t="shared" si="334"/>
        <v>1.0659733500000002</v>
      </c>
      <c r="L173" s="3">
        <f t="shared" si="335"/>
        <v>0.59060472480000004</v>
      </c>
      <c r="M173" s="5">
        <f t="shared" si="336"/>
        <v>0.19079073596295371</v>
      </c>
      <c r="N173" s="5">
        <f t="shared" si="337"/>
        <v>0.20337783996339526</v>
      </c>
      <c r="O173" s="5">
        <f t="shared" si="338"/>
        <v>0.11268191010778975</v>
      </c>
      <c r="P173" s="5">
        <f t="shared" si="339"/>
        <v>0.12011591320199951</v>
      </c>
      <c r="Q173" s="5">
        <f t="shared" si="340"/>
        <v>0.10839767869077216</v>
      </c>
      <c r="R173" s="5">
        <f t="shared" si="341"/>
        <v>3.3275234254574744E-2</v>
      </c>
      <c r="S173" s="5">
        <f t="shared" si="342"/>
        <v>1.8905310747309768E-2</v>
      </c>
      <c r="T173" s="5">
        <f t="shared" si="343"/>
        <v>6.4020181192122327E-2</v>
      </c>
      <c r="U173" s="5">
        <f t="shared" si="344"/>
        <v>3.54705129303838E-2</v>
      </c>
      <c r="V173" s="5">
        <f t="shared" si="345"/>
        <v>1.3224661816689874E-3</v>
      </c>
      <c r="W173" s="5">
        <f t="shared" si="346"/>
        <v>3.8516345562075352E-2</v>
      </c>
      <c r="X173" s="5">
        <f t="shared" si="347"/>
        <v>2.2747935670991218E-2</v>
      </c>
      <c r="Y173" s="5">
        <f t="shared" si="348"/>
        <v>6.7175191433669346E-3</v>
      </c>
      <c r="Z173" s="5">
        <f t="shared" si="349"/>
        <v>6.5508368565262197E-3</v>
      </c>
      <c r="AA173" s="5">
        <f t="shared" si="350"/>
        <v>6.9830175092547245E-3</v>
      </c>
      <c r="AB173" s="5">
        <f t="shared" si="351"/>
        <v>3.7218552837244576E-3</v>
      </c>
      <c r="AC173" s="5">
        <f t="shared" si="352"/>
        <v>5.2036473458797776E-5</v>
      </c>
      <c r="AD173" s="5">
        <f t="shared" si="353"/>
        <v>1.0264349477140774E-2</v>
      </c>
      <c r="AE173" s="5">
        <f t="shared" si="354"/>
        <v>6.0621732981977518E-3</v>
      </c>
      <c r="AF173" s="5">
        <f t="shared" si="355"/>
        <v>1.7901740962359956E-3</v>
      </c>
      <c r="AG173" s="5">
        <f t="shared" si="356"/>
        <v>3.5242842648384976E-4</v>
      </c>
      <c r="AH173" s="5">
        <f t="shared" si="357"/>
        <v>9.6723879971459125E-4</v>
      </c>
      <c r="AI173" s="5">
        <f t="shared" si="358"/>
        <v>1.031050783581742E-3</v>
      </c>
      <c r="AJ173" s="5">
        <f t="shared" si="359"/>
        <v>5.4953632889737721E-4</v>
      </c>
      <c r="AK173" s="5">
        <f t="shared" si="360"/>
        <v>1.9526369382047974E-4</v>
      </c>
      <c r="AL173" s="5">
        <f t="shared" si="361"/>
        <v>1.3104218080124737E-6</v>
      </c>
      <c r="AM173" s="5">
        <f t="shared" si="362"/>
        <v>2.1883045995437006E-3</v>
      </c>
      <c r="AN173" s="5">
        <f t="shared" si="363"/>
        <v>1.2924230357920818E-3</v>
      </c>
      <c r="AO173" s="5">
        <f t="shared" si="364"/>
        <v>3.816555756895814E-4</v>
      </c>
      <c r="AP173" s="5">
        <f t="shared" si="365"/>
        <v>7.5135862082843633E-5</v>
      </c>
      <c r="AQ173" s="5">
        <f t="shared" si="366"/>
        <v>1.1093898787012154E-5</v>
      </c>
      <c r="AR173" s="5">
        <f t="shared" si="367"/>
        <v>1.1425116102426372E-4</v>
      </c>
      <c r="AS173" s="5">
        <f t="shared" si="368"/>
        <v>1.2178869285842384E-4</v>
      </c>
      <c r="AT173" s="5">
        <f t="shared" si="369"/>
        <v>6.491175045920757E-5</v>
      </c>
      <c r="AU173" s="5">
        <f t="shared" si="370"/>
        <v>2.3064732030455185E-5</v>
      </c>
      <c r="AV173" s="5">
        <f t="shared" si="371"/>
        <v>6.1465974173391545E-6</v>
      </c>
      <c r="AW173" s="5">
        <f t="shared" si="372"/>
        <v>2.291668923062571E-8</v>
      </c>
      <c r="AX173" s="5">
        <f t="shared" si="373"/>
        <v>3.8877906413266772E-4</v>
      </c>
      <c r="AY173" s="5">
        <f t="shared" si="374"/>
        <v>2.2961475218007582E-4</v>
      </c>
      <c r="AZ173" s="5">
        <f t="shared" si="375"/>
        <v>6.7805778760666934E-5</v>
      </c>
      <c r="BA173" s="5">
        <f t="shared" si="376"/>
        <v>1.3348804434931131E-5</v>
      </c>
      <c r="BB173" s="5">
        <f t="shared" si="377"/>
        <v>1.9709667424253801E-6</v>
      </c>
      <c r="BC173" s="5">
        <f t="shared" si="378"/>
        <v>2.3281245410001883E-7</v>
      </c>
      <c r="BD173" s="5">
        <f t="shared" si="379"/>
        <v>1.1246212585802627E-5</v>
      </c>
      <c r="BE173" s="5">
        <f t="shared" si="380"/>
        <v>1.1988162904900189E-5</v>
      </c>
      <c r="BF173" s="5">
        <f t="shared" si="381"/>
        <v>6.3895310860410937E-6</v>
      </c>
      <c r="BG173" s="5">
        <f t="shared" si="382"/>
        <v>2.2703566189054552E-6</v>
      </c>
      <c r="BH173" s="5">
        <f t="shared" si="383"/>
        <v>6.0503491268733033E-7</v>
      </c>
      <c r="BI173" s="5">
        <f t="shared" si="384"/>
        <v>1.2899021854885426E-7</v>
      </c>
      <c r="BJ173" s="8">
        <f t="shared" si="385"/>
        <v>0.46689699067138168</v>
      </c>
      <c r="BK173" s="8">
        <f t="shared" si="386"/>
        <v>0.33141738774137885</v>
      </c>
      <c r="BL173" s="8">
        <f t="shared" si="387"/>
        <v>0.19523841091385821</v>
      </c>
      <c r="BM173" s="8">
        <f t="shared" si="388"/>
        <v>0.23123472216616905</v>
      </c>
      <c r="BN173" s="8">
        <f t="shared" si="389"/>
        <v>0.76863931218148518</v>
      </c>
    </row>
    <row r="174" spans="1:66" x14ac:dyDescent="0.25">
      <c r="A174" t="s">
        <v>352</v>
      </c>
      <c r="B174" t="s">
        <v>143</v>
      </c>
      <c r="C174" t="s">
        <v>136</v>
      </c>
      <c r="D174" t="s">
        <v>365</v>
      </c>
      <c r="E174">
        <f>VLOOKUP(A174,home!$A$2:$E$405,3,FALSE)</f>
        <v>1.34</v>
      </c>
      <c r="F174">
        <f>VLOOKUP(B174,home!$B$2:$E$405,3,FALSE)</f>
        <v>0.74629999999999996</v>
      </c>
      <c r="G174">
        <f>VLOOKUP(C174,away!$B$2:$E$405,4,FALSE)</f>
        <v>0.85289999999999999</v>
      </c>
      <c r="H174">
        <f>VLOOKUP(A174,away!$A$2:$E$405,3,FALSE)</f>
        <v>1.29</v>
      </c>
      <c r="I174">
        <f>VLOOKUP(C174,away!$B$2:$E$405,3,FALSE)</f>
        <v>1.9934000000000001</v>
      </c>
      <c r="J174">
        <f>VLOOKUP(B174,home!$B$2:$E$405,4,FALSE)</f>
        <v>0.64600000000000002</v>
      </c>
      <c r="K174" s="3">
        <f t="shared" si="334"/>
        <v>0.85293582180000005</v>
      </c>
      <c r="L174" s="3">
        <f t="shared" si="335"/>
        <v>1.6611799560000002</v>
      </c>
      <c r="M174" s="5">
        <f t="shared" si="336"/>
        <v>8.0934444609442088E-2</v>
      </c>
      <c r="N174" s="5">
        <f t="shared" si="337"/>
        <v>6.9031887024881083E-2</v>
      </c>
      <c r="O174" s="5">
        <f t="shared" si="338"/>
        <v>0.13444667713519748</v>
      </c>
      <c r="P174" s="5">
        <f t="shared" si="339"/>
        <v>0.11467438705058895</v>
      </c>
      <c r="Q174" s="5">
        <f t="shared" si="340"/>
        <v>2.9439884644985845E-2</v>
      </c>
      <c r="R174" s="5">
        <f t="shared" si="341"/>
        <v>0.11167006260389681</v>
      </c>
      <c r="S174" s="5">
        <f t="shared" si="342"/>
        <v>4.0619958254134142E-2</v>
      </c>
      <c r="T174" s="5">
        <f t="shared" si="343"/>
        <v>4.8904946279202673E-2</v>
      </c>
      <c r="U174" s="5">
        <f t="shared" si="344"/>
        <v>9.5247396617512192E-2</v>
      </c>
      <c r="V174" s="5">
        <f t="shared" si="345"/>
        <v>6.3948446689599744E-3</v>
      </c>
      <c r="W174" s="5">
        <f t="shared" si="346"/>
        <v>8.3701107344560707E-3</v>
      </c>
      <c r="X174" s="5">
        <f t="shared" si="347"/>
        <v>1.3904260181578865E-2</v>
      </c>
      <c r="Y174" s="5">
        <f t="shared" si="348"/>
        <v>1.1548739158323868E-2</v>
      </c>
      <c r="Z174" s="5">
        <f t="shared" si="349"/>
        <v>6.1834689894286185E-2</v>
      </c>
      <c r="AA174" s="5">
        <f t="shared" si="350"/>
        <v>5.2741022040731153E-2</v>
      </c>
      <c r="AB174" s="5">
        <f t="shared" si="351"/>
        <v>2.2492353488441464E-2</v>
      </c>
      <c r="AC174" s="5">
        <f t="shared" si="352"/>
        <v>5.6629542606631349E-4</v>
      </c>
      <c r="AD174" s="5">
        <f t="shared" si="353"/>
        <v>1.7847918194625722E-3</v>
      </c>
      <c r="AE174" s="5">
        <f t="shared" si="354"/>
        <v>2.9648603961239962E-3</v>
      </c>
      <c r="AF174" s="5">
        <f t="shared" si="355"/>
        <v>2.4625833311897019E-3</v>
      </c>
      <c r="AG174" s="5">
        <f t="shared" si="356"/>
        <v>1.363598023250681E-3</v>
      </c>
      <c r="AH174" s="5">
        <f t="shared" si="357"/>
        <v>2.5679636859466004E-2</v>
      </c>
      <c r="AI174" s="5">
        <f t="shared" si="358"/>
        <v>2.190308216825421E-2</v>
      </c>
      <c r="AJ174" s="5">
        <f t="shared" si="359"/>
        <v>9.3409616945664131E-3</v>
      </c>
      <c r="AK174" s="5">
        <f t="shared" si="360"/>
        <v>2.6557469464524421E-3</v>
      </c>
      <c r="AL174" s="5">
        <f t="shared" si="361"/>
        <v>3.2094904060726964E-5</v>
      </c>
      <c r="AM174" s="5">
        <f t="shared" si="362"/>
        <v>3.0446257545504535E-4</v>
      </c>
      <c r="AN174" s="5">
        <f t="shared" si="363"/>
        <v>5.0576712769805901E-4</v>
      </c>
      <c r="AO174" s="5">
        <f t="shared" si="364"/>
        <v>4.2008510746785417E-4</v>
      </c>
      <c r="AP174" s="5">
        <f t="shared" si="365"/>
        <v>2.3261232011323512E-4</v>
      </c>
      <c r="AQ174" s="5">
        <f t="shared" si="366"/>
        <v>9.660273092269049E-5</v>
      </c>
      <c r="AR174" s="5">
        <f t="shared" si="367"/>
        <v>8.5316996056607423E-3</v>
      </c>
      <c r="AS174" s="5">
        <f t="shared" si="368"/>
        <v>7.2769922145049818E-3</v>
      </c>
      <c r="AT174" s="5">
        <f t="shared" si="369"/>
        <v>3.1034036673555036E-3</v>
      </c>
      <c r="AU174" s="5">
        <f t="shared" si="370"/>
        <v>8.8233471913100033E-4</v>
      </c>
      <c r="AV174" s="5">
        <f t="shared" si="371"/>
        <v>1.8814372219116797E-4</v>
      </c>
      <c r="AW174" s="5">
        <f t="shared" si="372"/>
        <v>1.2631840045812512E-6</v>
      </c>
      <c r="AX174" s="5">
        <f t="shared" si="373"/>
        <v>4.3281172833848925E-5</v>
      </c>
      <c r="AY174" s="5">
        <f t="shared" si="374"/>
        <v>7.1897816783761563E-5</v>
      </c>
      <c r="AZ174" s="5">
        <f t="shared" si="375"/>
        <v>5.9717606060672566E-5</v>
      </c>
      <c r="BA174" s="5">
        <f t="shared" si="376"/>
        <v>3.3067230069431131E-5</v>
      </c>
      <c r="BB174" s="5">
        <f t="shared" si="377"/>
        <v>1.3732654947944875E-5</v>
      </c>
      <c r="BC174" s="5">
        <f t="shared" si="378"/>
        <v>4.5624822284380493E-6</v>
      </c>
      <c r="BD174" s="5">
        <f t="shared" si="379"/>
        <v>2.3621147292561232E-3</v>
      </c>
      <c r="BE174" s="5">
        <f t="shared" si="380"/>
        <v>2.0147322677839564E-3</v>
      </c>
      <c r="BF174" s="5">
        <f t="shared" si="381"/>
        <v>8.59218661264643E-4</v>
      </c>
      <c r="BG174" s="5">
        <f t="shared" si="382"/>
        <v>2.4428612498388476E-4</v>
      </c>
      <c r="BH174" s="5">
        <f t="shared" si="383"/>
        <v>5.2090096691866812E-5</v>
      </c>
      <c r="BI174" s="5">
        <f t="shared" si="384"/>
        <v>8.8859018859037789E-6</v>
      </c>
      <c r="BJ174" s="8">
        <f t="shared" si="385"/>
        <v>0.19156145041803629</v>
      </c>
      <c r="BK174" s="8">
        <f t="shared" si="386"/>
        <v>0.24329392273003597</v>
      </c>
      <c r="BL174" s="8">
        <f t="shared" si="387"/>
        <v>0.50170084126522774</v>
      </c>
      <c r="BM174" s="8">
        <f t="shared" si="388"/>
        <v>0.458122926605815</v>
      </c>
      <c r="BN174" s="8">
        <f t="shared" si="389"/>
        <v>0.54019734306899225</v>
      </c>
    </row>
    <row r="175" spans="1:66" x14ac:dyDescent="0.25">
      <c r="A175" t="s">
        <v>363</v>
      </c>
      <c r="B175" t="s">
        <v>163</v>
      </c>
      <c r="C175" t="s">
        <v>158</v>
      </c>
      <c r="D175" t="s">
        <v>365</v>
      </c>
      <c r="E175">
        <f>VLOOKUP(A175,home!$A$2:$E$405,3,FALSE)</f>
        <v>1.1839</v>
      </c>
      <c r="F175">
        <f>VLOOKUP(B175,home!$B$2:$E$405,3,FALSE)</f>
        <v>1.0860000000000001</v>
      </c>
      <c r="G175">
        <f>VLOOKUP(C175,away!$B$2:$E$405,4,FALSE)</f>
        <v>1.6893</v>
      </c>
      <c r="H175">
        <f>VLOOKUP(A175,away!$A$2:$E$405,3,FALSE)</f>
        <v>1.1264000000000001</v>
      </c>
      <c r="I175">
        <f>VLOOKUP(C175,away!$B$2:$E$405,3,FALSE)</f>
        <v>0.88780000000000003</v>
      </c>
      <c r="J175">
        <f>VLOOKUP(B175,home!$B$2:$E$405,4,FALSE)</f>
        <v>0.88780000000000003</v>
      </c>
      <c r="K175" s="3">
        <f t="shared" si="334"/>
        <v>2.1719590252200001</v>
      </c>
      <c r="L175" s="3">
        <f t="shared" si="335"/>
        <v>0.88781590937600019</v>
      </c>
      <c r="M175" s="5">
        <f t="shared" si="336"/>
        <v>4.6898249205679768E-2</v>
      </c>
      <c r="N175" s="5">
        <f t="shared" si="337"/>
        <v>0.10186107562929286</v>
      </c>
      <c r="O175" s="5">
        <f t="shared" si="338"/>
        <v>4.1637011766682858E-2</v>
      </c>
      <c r="P175" s="5">
        <f t="shared" si="339"/>
        <v>9.0433883489838177E-2</v>
      </c>
      <c r="Q175" s="5">
        <f t="shared" si="340"/>
        <v>0.11061904126582983</v>
      </c>
      <c r="R175" s="5">
        <f t="shared" si="341"/>
        <v>1.848300073266838E-2</v>
      </c>
      <c r="S175" s="5">
        <f t="shared" si="342"/>
        <v>4.3595909344005784E-2</v>
      </c>
      <c r="T175" s="5">
        <f t="shared" si="343"/>
        <v>9.8209344715723998E-2</v>
      </c>
      <c r="U175" s="5">
        <f t="shared" si="344"/>
        <v>4.0144320254466959E-2</v>
      </c>
      <c r="V175" s="5">
        <f t="shared" si="345"/>
        <v>9.3406646967392846E-3</v>
      </c>
      <c r="W175" s="5">
        <f t="shared" si="346"/>
        <v>8.008667501283423E-2</v>
      </c>
      <c r="X175" s="5">
        <f t="shared" si="347"/>
        <v>7.1102224205419617E-2</v>
      </c>
      <c r="Y175" s="5">
        <f t="shared" si="348"/>
        <v>3.1562842920795427E-2</v>
      </c>
      <c r="Z175" s="5">
        <f t="shared" si="349"/>
        <v>5.4698340344904199E-3</v>
      </c>
      <c r="AA175" s="5">
        <f t="shared" si="350"/>
        <v>1.1880255397666992E-2</v>
      </c>
      <c r="AB175" s="5">
        <f t="shared" si="351"/>
        <v>1.2901713966440725E-2</v>
      </c>
      <c r="AC175" s="5">
        <f t="shared" si="352"/>
        <v>1.1257251032948253E-3</v>
      </c>
      <c r="AD175" s="5">
        <f t="shared" si="353"/>
        <v>4.3486244148496597E-2</v>
      </c>
      <c r="AE175" s="5">
        <f t="shared" si="354"/>
        <v>3.8607779394044278E-2</v>
      </c>
      <c r="AF175" s="5">
        <f t="shared" si="355"/>
        <v>1.7138300385855707E-2</v>
      </c>
      <c r="AG175" s="5">
        <f t="shared" si="356"/>
        <v>5.0718852474091816E-3</v>
      </c>
      <c r="AH175" s="5">
        <f t="shared" si="357"/>
        <v>1.2140514193667267E-3</v>
      </c>
      <c r="AI175" s="5">
        <f t="shared" si="358"/>
        <v>2.6368699373747135E-3</v>
      </c>
      <c r="AJ175" s="5">
        <f t="shared" si="359"/>
        <v>2.8635867294061531E-3</v>
      </c>
      <c r="AK175" s="5">
        <f t="shared" si="360"/>
        <v>2.0731976804779719E-3</v>
      </c>
      <c r="AL175" s="5">
        <f t="shared" si="361"/>
        <v>8.6829418630511378E-5</v>
      </c>
      <c r="AM175" s="5">
        <f t="shared" si="362"/>
        <v>1.8890068090249536E-2</v>
      </c>
      <c r="AN175" s="5">
        <f t="shared" si="363"/>
        <v>1.6770902979719456E-2</v>
      </c>
      <c r="AO175" s="5">
        <f t="shared" si="364"/>
        <v>7.4447372399981488E-3</v>
      </c>
      <c r="AP175" s="5">
        <f t="shared" si="365"/>
        <v>2.2031853875981106E-3</v>
      </c>
      <c r="AQ175" s="5">
        <f t="shared" si="366"/>
        <v>4.8900575960358298E-4</v>
      </c>
      <c r="AR175" s="5">
        <f t="shared" si="367"/>
        <v>2.1557083298285893E-4</v>
      </c>
      <c r="AS175" s="5">
        <f t="shared" si="368"/>
        <v>4.6821101627131373E-4</v>
      </c>
      <c r="AT175" s="5">
        <f t="shared" si="369"/>
        <v>5.0846757124895414E-4</v>
      </c>
      <c r="AU175" s="5">
        <f t="shared" si="370"/>
        <v>3.6812357680195303E-4</v>
      </c>
      <c r="AV175" s="5">
        <f t="shared" si="371"/>
        <v>1.9988733125781747E-4</v>
      </c>
      <c r="AW175" s="5">
        <f t="shared" si="372"/>
        <v>4.6509207942001984E-6</v>
      </c>
      <c r="AX175" s="5">
        <f t="shared" si="373"/>
        <v>6.8380756459396324E-3</v>
      </c>
      <c r="AY175" s="5">
        <f t="shared" si="374"/>
        <v>6.0709523479817746E-3</v>
      </c>
      <c r="AZ175" s="5">
        <f t="shared" si="375"/>
        <v>2.6949440398009012E-3</v>
      </c>
      <c r="BA175" s="5">
        <f t="shared" si="376"/>
        <v>7.975380644710898E-4</v>
      </c>
      <c r="BB175" s="5">
        <f t="shared" si="377"/>
        <v>1.7701674549259387E-4</v>
      </c>
      <c r="BC175" s="5">
        <f t="shared" si="378"/>
        <v>3.1431656574857448E-5</v>
      </c>
      <c r="BD175" s="5">
        <f t="shared" si="379"/>
        <v>3.1897869186603114E-5</v>
      </c>
      <c r="BE175" s="5">
        <f t="shared" si="380"/>
        <v>6.9280864865129573E-5</v>
      </c>
      <c r="BF175" s="5">
        <f t="shared" si="381"/>
        <v>7.5237599859432686E-5</v>
      </c>
      <c r="BG175" s="5">
        <f t="shared" si="382"/>
        <v>5.4470994683528603E-5</v>
      </c>
      <c r="BH175" s="5">
        <f t="shared" si="383"/>
        <v>2.9577192128900156E-5</v>
      </c>
      <c r="BI175" s="5">
        <f t="shared" si="384"/>
        <v>1.2848089877006138E-5</v>
      </c>
      <c r="BJ175" s="8">
        <f t="shared" si="385"/>
        <v>0.66015327088313147</v>
      </c>
      <c r="BK175" s="8">
        <f t="shared" si="386"/>
        <v>0.19755221360617012</v>
      </c>
      <c r="BL175" s="8">
        <f t="shared" si="387"/>
        <v>0.135867580823715</v>
      </c>
      <c r="BM175" s="8">
        <f t="shared" si="388"/>
        <v>0.58304433583032733</v>
      </c>
      <c r="BN175" s="8">
        <f t="shared" si="389"/>
        <v>0.40993226208999189</v>
      </c>
    </row>
    <row r="176" spans="1:66" x14ac:dyDescent="0.25">
      <c r="A176" t="s">
        <v>363</v>
      </c>
      <c r="B176" t="s">
        <v>167</v>
      </c>
      <c r="C176" t="s">
        <v>165</v>
      </c>
      <c r="D176" t="s">
        <v>365</v>
      </c>
      <c r="E176">
        <f>VLOOKUP(A176,home!$A$2:$E$405,3,FALSE)</f>
        <v>1.1839</v>
      </c>
      <c r="F176">
        <f>VLOOKUP(B176,home!$B$2:$E$405,3,FALSE)</f>
        <v>1.4782</v>
      </c>
      <c r="G176">
        <f>VLOOKUP(C176,away!$B$2:$E$405,4,FALSE)</f>
        <v>1.3726</v>
      </c>
      <c r="H176">
        <f>VLOOKUP(A176,away!$A$2:$E$405,3,FALSE)</f>
        <v>1.1264000000000001</v>
      </c>
      <c r="I176">
        <f>VLOOKUP(C176,away!$B$2:$E$405,3,FALSE)</f>
        <v>0.88780000000000003</v>
      </c>
      <c r="J176">
        <f>VLOOKUP(B176,home!$B$2:$E$405,4,FALSE)</f>
        <v>0.88780000000000003</v>
      </c>
      <c r="K176" s="3">
        <f t="shared" ref="K176:K218" si="390">E176*F176*G176</f>
        <v>2.4021062491479999</v>
      </c>
      <c r="L176" s="3">
        <f t="shared" ref="L176:L218" si="391">H176*I176*J176</f>
        <v>0.88781590937600019</v>
      </c>
      <c r="M176" s="5">
        <f t="shared" ref="M176:M218" si="392">_xlfn.POISSON.DIST(0,K176,FALSE) * _xlfn.POISSON.DIST(0,L176,FALSE)</f>
        <v>3.7256749403708454E-2</v>
      </c>
      <c r="N176" s="5">
        <f t="shared" ref="N176:N218" si="393">_xlfn.POISSON.DIST(1,K176,FALSE) * _xlfn.POISSON.DIST(0,L176,FALSE)</f>
        <v>8.9494670565589088E-2</v>
      </c>
      <c r="O176" s="5">
        <f t="shared" ref="O176:O218" si="394">_xlfn.POISSON.DIST(0,K176,FALSE) * _xlfn.POISSON.DIST(1,L176,FALSE)</f>
        <v>3.307713485224717E-2</v>
      </c>
      <c r="P176" s="5">
        <f t="shared" ref="P176:P218" si="395">_xlfn.POISSON.DIST(1,K176,FALSE) * _xlfn.POISSON.DIST(1,L176,FALSE)</f>
        <v>7.9454792332494042E-2</v>
      </c>
      <c r="Q176" s="5">
        <f t="shared" ref="Q176:Q218" si="396">_xlfn.POISSON.DIST(2,K176,FALSE) * _xlfn.POISSON.DIST(0,L176,FALSE)</f>
        <v>0.10748785371552158</v>
      </c>
      <c r="R176" s="5">
        <f t="shared" ref="R176:R218" si="397">_xlfn.POISSON.DIST(0,K176,FALSE) * _xlfn.POISSON.DIST(2,L176,FALSE)</f>
        <v>1.4683203279200205E-2</v>
      </c>
      <c r="S176" s="5">
        <f t="shared" ref="S176:S218" si="398">_xlfn.POISSON.DIST(2,K176,FALSE) * _xlfn.POISSON.DIST(2,L176,FALSE)</f>
        <v>4.2361881576089437E-2</v>
      </c>
      <c r="T176" s="5">
        <f t="shared" ref="T176:T218" si="399">_xlfn.POISSON.DIST(2,K176,FALSE) * _xlfn.POISSON.DIST(1,L176,FALSE)</f>
        <v>9.5429426593320266E-2</v>
      </c>
      <c r="U176" s="5">
        <f t="shared" ref="U176:U218" si="400">_xlfn.POISSON.DIST(1,K176,FALSE) * _xlfn.POISSON.DIST(2,L176,FALSE)</f>
        <v>3.5270614354477217E-2</v>
      </c>
      <c r="V176" s="5">
        <f t="shared" ref="V176:V218" si="401">_xlfn.POISSON.DIST(3,K176,FALSE) * _xlfn.POISSON.DIST(3,L176,FALSE)</f>
        <v>1.0038015653575519E-2</v>
      </c>
      <c r="W176" s="5">
        <f t="shared" ref="W176:W218" si="402">_xlfn.POISSON.DIST(3,K176,FALSE) * _xlfn.POISSON.DIST(0,L176,FALSE)</f>
        <v>8.6065748372520151E-2</v>
      </c>
      <c r="X176" s="5">
        <f t="shared" ref="X176:X218" si="403">_xlfn.POISSON.DIST(3,K176,FALSE) * _xlfn.POISSON.DIST(1,L176,FALSE)</f>
        <v>7.6410540657474976E-2</v>
      </c>
      <c r="Y176" s="5">
        <f t="shared" ref="Y176:Y218" si="404">_xlfn.POISSON.DIST(3,K176,FALSE) * _xlfn.POISSON.DIST(2,L176,FALSE)</f>
        <v>3.3919246819863989E-2</v>
      </c>
      <c r="Z176" s="5">
        <f t="shared" ref="Z176:Z218" si="405">_xlfn.POISSON.DIST(0,K176,FALSE) * _xlfn.POISSON.DIST(3,L176,FALSE)</f>
        <v>4.3453271572919342E-3</v>
      </c>
      <c r="AA176" s="5">
        <f t="shared" ref="AA176:AA218" si="406">_xlfn.POISSON.DIST(1,K176,FALSE) * _xlfn.POISSON.DIST(3,L176,FALSE)</f>
        <v>1.0437937519123468E-2</v>
      </c>
      <c r="AB176" s="5">
        <f t="shared" ref="AB176:AB218" si="407">_xlfn.POISSON.DIST(2,K176,FALSE) * _xlfn.POISSON.DIST(3,L176,FALSE)</f>
        <v>1.2536517471451429E-2</v>
      </c>
      <c r="AC176" s="5">
        <f t="shared" ref="AC176:AC218" si="408">_xlfn.POISSON.DIST(4,K176,FALSE) * _xlfn.POISSON.DIST(4,L176,FALSE)</f>
        <v>1.3379596682986839E-3</v>
      </c>
      <c r="AD176" s="5">
        <f t="shared" ref="AD176:AD218" si="409">_xlfn.POISSON.DIST(4,K176,FALSE) * _xlfn.POISSON.DIST(0,L176,FALSE)</f>
        <v>5.1684768000807492E-2</v>
      </c>
      <c r="AE176" s="5">
        <f t="shared" ref="AE176:AE218" si="410">_xlfn.POISSON.DIST(4,K176,FALSE) * _xlfn.POISSON.DIST(1,L176,FALSE)</f>
        <v>4.5886559303524498E-2</v>
      </c>
      <c r="AF176" s="5">
        <f t="shared" ref="AF176:AF218" si="411">_xlfn.POISSON.DIST(4,K176,FALSE) * _xlfn.POISSON.DIST(2,L176,FALSE)</f>
        <v>2.0369408688097179E-2</v>
      </c>
      <c r="AG176" s="5">
        <f t="shared" ref="AG176:AG218" si="412">_xlfn.POISSON.DIST(4,K176,FALSE) * _xlfn.POISSON.DIST(3,L176,FALSE)</f>
        <v>6.0280950326248002E-3</v>
      </c>
      <c r="AH176" s="5">
        <f t="shared" ref="AH176:AH218" si="413">_xlfn.POISSON.DIST(0,K176,FALSE) * _xlfn.POISSON.DIST(4,L176,FALSE)</f>
        <v>9.6446264542184186E-4</v>
      </c>
      <c r="AI176" s="5">
        <f t="shared" ref="AI176:AI218" si="414">_xlfn.POISSON.DIST(1,K176,FALSE) * _xlfn.POISSON.DIST(4,L176,FALSE)</f>
        <v>2.3167417476376178E-3</v>
      </c>
      <c r="AJ176" s="5">
        <f t="shared" ref="AJ176:AJ218" si="415">_xlfn.POISSON.DIST(2,K176,FALSE) * _xlfn.POISSON.DIST(4,L176,FALSE)</f>
        <v>2.7825299148311906E-3</v>
      </c>
      <c r="AK176" s="5">
        <f t="shared" ref="AK176:AK218" si="416">_xlfn.POISSON.DIST(3,K176,FALSE) * _xlfn.POISSON.DIST(4,L176,FALSE)</f>
        <v>2.2279774989524184E-3</v>
      </c>
      <c r="AL176" s="5">
        <f t="shared" ref="AL176:AL218" si="417">_xlfn.POISSON.DIST(5,K176,FALSE) * _xlfn.POISSON.DIST(5,L176,FALSE)</f>
        <v>1.1413481776630038E-4</v>
      </c>
      <c r="AM176" s="5">
        <f t="shared" ref="AM176:AM218" si="418">_xlfn.POISSON.DIST(5,K176,FALSE) * _xlfn.POISSON.DIST(0,L176,FALSE)</f>
        <v>2.4830460840100863E-2</v>
      </c>
      <c r="AN176" s="5">
        <f t="shared" ref="AN176:AN218" si="419">_xlfn.POISSON.DIST(5,K176,FALSE) * _xlfn.POISSON.DIST(1,L176,FALSE)</f>
        <v>2.2044878170979307E-2</v>
      </c>
      <c r="AO176" s="5">
        <f t="shared" ref="AO176:AO218" si="420">_xlfn.POISSON.DIST(5,K176,FALSE) * _xlfn.POISSON.DIST(2,L176,FALSE)</f>
        <v>9.7858967802255635E-3</v>
      </c>
      <c r="AP176" s="5">
        <f t="shared" ref="AP176:AP218" si="421">_xlfn.POISSON.DIST(5,K176,FALSE) * _xlfn.POISSON.DIST(3,L176,FALSE)</f>
        <v>2.8960249496652111E-3</v>
      </c>
      <c r="AQ176" s="5">
        <f t="shared" ref="AQ176:AQ218" si="422">_xlfn.POISSON.DIST(5,K176,FALSE) * _xlfn.POISSON.DIST(4,L176,FALSE)</f>
        <v>6.4278425606565108E-4</v>
      </c>
      <c r="AR176" s="5">
        <f t="shared" ref="AR176:AR218" si="423">_xlfn.POISSON.DIST(0,K176,FALSE) * _xlfn.POISSON.DIST(5,L176,FALSE)</f>
        <v>1.7125305612087513E-4</v>
      </c>
      <c r="AS176" s="5">
        <f t="shared" ref="AS176:AS218" si="424">_xlfn.POISSON.DIST(1,K176,FALSE) * _xlfn.POISSON.DIST(5,L176,FALSE)</f>
        <v>4.1136803629364724E-4</v>
      </c>
      <c r="AT176" s="5">
        <f t="shared" ref="AT176:AT218" si="425">_xlfn.POISSON.DIST(2,K176,FALSE) * _xlfn.POISSON.DIST(5,L176,FALSE)</f>
        <v>4.9407486534035574E-4</v>
      </c>
      <c r="AU176" s="5">
        <f t="shared" ref="AU176:AU218" si="426">_xlfn.POISSON.DIST(3,K176,FALSE) * _xlfn.POISSON.DIST(5,L176,FALSE)</f>
        <v>3.9560677386034165E-4</v>
      </c>
      <c r="AV176" s="5">
        <f t="shared" ref="AV176:AV218" si="427">_xlfn.POISSON.DIST(4,K176,FALSE) * _xlfn.POISSON.DIST(5,L176,FALSE)</f>
        <v>2.375723759238016E-4</v>
      </c>
      <c r="AW176" s="5">
        <f t="shared" ref="AW176:AW218" si="428">_xlfn.POISSON.DIST(6,K176,FALSE) * _xlfn.POISSON.DIST(6,L176,FALSE)</f>
        <v>6.7613090160918299E-6</v>
      </c>
      <c r="AX176" s="5">
        <f t="shared" ref="AX176:AX218" si="429">_xlfn.POISSON.DIST(6,K176,FALSE) * _xlfn.POISSON.DIST(0,L176,FALSE)</f>
        <v>9.9409008588718286E-3</v>
      </c>
      <c r="AY176" s="5">
        <f t="shared" ref="AY176:AY218" si="430">_xlfn.POISSON.DIST(6,K176,FALSE) * _xlfn.POISSON.DIST(1,L176,FALSE)</f>
        <v>8.8256899360359548E-3</v>
      </c>
      <c r="AZ176" s="5">
        <f t="shared" ref="AZ176:AZ218" si="431">_xlfn.POISSON.DIST(6,K176,FALSE) * _xlfn.POISSON.DIST(2,L176,FALSE)</f>
        <v>3.9177939682161862E-3</v>
      </c>
      <c r="BA176" s="5">
        <f t="shared" ref="BA176:BA218" si="432">_xlfn.POISSON.DIST(6,K176,FALSE) * _xlfn.POISSON.DIST(3,L176,FALSE)</f>
        <v>1.1594266048798876E-3</v>
      </c>
      <c r="BB176" s="5">
        <f t="shared" ref="BB176:BB218" si="433">_xlfn.POISSON.DIST(6,K176,FALSE) * _xlfn.POISSON.DIST(4,L176,FALSE)</f>
        <v>2.5733934639154141E-4</v>
      </c>
      <c r="BC176" s="5">
        <f t="shared" ref="BC176:BC218" si="434">_xlfn.POISSON.DIST(6,K176,FALSE) * _xlfn.POISSON.DIST(5,L176,FALSE)</f>
        <v>4.569399316696639E-5</v>
      </c>
      <c r="BD176" s="5">
        <f t="shared" ref="BD176:BD218" si="435">_xlfn.POISSON.DIST(0,K176,FALSE) * _xlfn.POISSON.DIST(6,L176,FALSE)</f>
        <v>2.5340197958895646E-5</v>
      </c>
      <c r="BE176" s="5">
        <f t="shared" ref="BE176:BE218" si="436">_xlfn.POISSON.DIST(1,K176,FALSE) * _xlfn.POISSON.DIST(6,L176,FALSE)</f>
        <v>6.0869847871710615E-5</v>
      </c>
      <c r="BF176" s="5">
        <f t="shared" ref="BF176:BF218" si="437">_xlfn.POISSON.DIST(2,K176,FALSE) * _xlfn.POISSON.DIST(6,L176,FALSE)</f>
        <v>7.3107920978662084E-5</v>
      </c>
      <c r="BG176" s="5">
        <f t="shared" ref="BG176:BG218" si="438">_xlfn.POISSON.DIST(3,K176,FALSE) * _xlfn.POISSON.DIST(6,L176,FALSE)</f>
        <v>5.8537664615020786E-5</v>
      </c>
      <c r="BH176" s="5">
        <f t="shared" ref="BH176:BH218" si="439">_xlfn.POISSON.DIST(4,K176,FALSE) * _xlfn.POISSON.DIST(6,L176,FALSE)</f>
        <v>3.5153422495567795E-5</v>
      </c>
      <c r="BI176" s="5">
        <f t="shared" ref="BI176:BI218" si="440">_xlfn.POISSON.DIST(5,K176,FALSE) * _xlfn.POISSON.DIST(6,L176,FALSE)</f>
        <v>1.6888451171108663E-5</v>
      </c>
      <c r="BJ176" s="8">
        <f t="shared" ref="BJ176:BJ218" si="441">SUM(N176,Q176,T176,W176,X176,Y176,AD176,AE176,AF176,AG176,AM176,AN176,AO176,AP176,AQ176,AX176,AY176,AZ176,BA176,BB176,BC176)</f>
        <v>0.69712320745394307</v>
      </c>
      <c r="BK176" s="8">
        <f t="shared" ref="BK176:BK218" si="442">SUM(M176,P176,S176,V176,AC176,AL176,AY176)</f>
        <v>0.17938922338796837</v>
      </c>
      <c r="BL176" s="8">
        <f t="shared" ref="BL176:BL218" si="443">SUM(O176,R176,U176,AA176,AB176,AH176,AI176,AJ176,AK176,AR176,AS176,AT176,AU176,AV176,BD176,BE176,BF176,BG176,BH176,BI176)</f>
        <v>0.11627689189597254</v>
      </c>
      <c r="BM176" s="8">
        <f t="shared" ref="BM176:BM218" si="444">SUM(S176:BI176)</f>
        <v>0.62686131711939552</v>
      </c>
      <c r="BN176" s="8">
        <f t="shared" ref="BN176:BN218" si="445">SUM(M176:R176)</f>
        <v>0.36145440414876057</v>
      </c>
    </row>
    <row r="177" spans="1:66" x14ac:dyDescent="0.25">
      <c r="A177" t="s">
        <v>354</v>
      </c>
      <c r="B177" t="s">
        <v>172</v>
      </c>
      <c r="C177" t="s">
        <v>179</v>
      </c>
      <c r="D177" t="s">
        <v>365</v>
      </c>
      <c r="E177">
        <f>VLOOKUP(A177,home!$A$2:$E$405,3,FALSE)</f>
        <v>1.3063</v>
      </c>
      <c r="F177">
        <f>VLOOKUP(B177,home!$B$2:$E$405,3,FALSE)</f>
        <v>1.1134999999999999</v>
      </c>
      <c r="G177">
        <f>VLOOKUP(C177,away!$B$2:$E$405,4,FALSE)</f>
        <v>1.2121</v>
      </c>
      <c r="H177">
        <f>VLOOKUP(A177,away!$A$2:$E$405,3,FALSE)</f>
        <v>1.2072000000000001</v>
      </c>
      <c r="I177">
        <f>VLOOKUP(C177,away!$B$2:$E$405,3,FALSE)</f>
        <v>0.75929999999999997</v>
      </c>
      <c r="J177">
        <f>VLOOKUP(B177,home!$B$2:$E$405,4,FALSE)</f>
        <v>0.90369999999999995</v>
      </c>
      <c r="K177" s="3">
        <f t="shared" si="390"/>
        <v>1.7630782971049999</v>
      </c>
      <c r="L177" s="3">
        <f t="shared" si="391"/>
        <v>0.82835578375199992</v>
      </c>
      <c r="M177" s="5">
        <f t="shared" si="392"/>
        <v>7.4912532387739691E-2</v>
      </c>
      <c r="N177" s="5">
        <f t="shared" si="393"/>
        <v>0.13207666003399926</v>
      </c>
      <c r="O177" s="5">
        <f t="shared" si="394"/>
        <v>6.2054229478893191E-2</v>
      </c>
      <c r="P177" s="5">
        <f t="shared" si="395"/>
        <v>0.10940646523780989</v>
      </c>
      <c r="Q177" s="5">
        <f t="shared" si="396"/>
        <v>0.11643074643002971</v>
      </c>
      <c r="R177" s="5">
        <f t="shared" si="397"/>
        <v>2.5701489947557509E-2</v>
      </c>
      <c r="S177" s="5">
        <f t="shared" si="398"/>
        <v>3.9945835010214849E-2</v>
      </c>
      <c r="T177" s="5">
        <f t="shared" si="399"/>
        <v>9.6446082211877629E-2</v>
      </c>
      <c r="U177" s="5">
        <f t="shared" si="400"/>
        <v>4.5313739129800967E-2</v>
      </c>
      <c r="V177" s="5">
        <f t="shared" si="401"/>
        <v>6.4821265105104494E-3</v>
      </c>
      <c r="W177" s="5">
        <f t="shared" si="402"/>
        <v>6.8425507382173623E-2</v>
      </c>
      <c r="X177" s="5">
        <f t="shared" si="403"/>
        <v>5.6680664796188683E-2</v>
      </c>
      <c r="Y177" s="5">
        <f t="shared" si="404"/>
        <v>2.3475878255415632E-2</v>
      </c>
      <c r="Z177" s="5">
        <f t="shared" si="405"/>
        <v>7.0966592830343832E-3</v>
      </c>
      <c r="AA177" s="5">
        <f t="shared" si="406"/>
        <v>1.251196596386665E-2</v>
      </c>
      <c r="AB177" s="5">
        <f t="shared" si="407"/>
        <v>1.1029787822504867E-2</v>
      </c>
      <c r="AC177" s="5">
        <f t="shared" si="408"/>
        <v>5.9167882707242617E-4</v>
      </c>
      <c r="AD177" s="5">
        <f t="shared" si="409"/>
        <v>3.0159881758477065E-2</v>
      </c>
      <c r="AE177" s="5">
        <f t="shared" si="410"/>
        <v>2.4983112491910913E-2</v>
      </c>
      <c r="AF177" s="5">
        <f t="shared" si="411"/>
        <v>1.0347452864400621E-2</v>
      </c>
      <c r="AG177" s="5">
        <f t="shared" si="412"/>
        <v>2.8571241424424844E-3</v>
      </c>
      <c r="AH177" s="5">
        <f t="shared" si="413"/>
        <v>1.469639690604713E-3</v>
      </c>
      <c r="AI177" s="5">
        <f t="shared" si="414"/>
        <v>2.5910898430692758E-3</v>
      </c>
      <c r="AJ177" s="5">
        <f t="shared" si="415"/>
        <v>2.2841471340823206E-3</v>
      </c>
      <c r="AK177" s="5">
        <f t="shared" si="416"/>
        <v>1.3423767464983748E-3</v>
      </c>
      <c r="AL177" s="5">
        <f t="shared" si="417"/>
        <v>3.4564838198764164E-5</v>
      </c>
      <c r="AM177" s="5">
        <f t="shared" si="418"/>
        <v>1.0634846594324782E-2</v>
      </c>
      <c r="AN177" s="5">
        <f t="shared" si="419"/>
        <v>8.8094366857241913E-3</v>
      </c>
      <c r="AO177" s="5">
        <f t="shared" si="420"/>
        <v>3.6486739151083409E-3</v>
      </c>
      <c r="AP177" s="5">
        <f t="shared" si="421"/>
        <v>1.0074667135350161E-3</v>
      </c>
      <c r="AQ177" s="5">
        <f t="shared" si="422"/>
        <v>2.0863521977358744E-4</v>
      </c>
      <c r="AR177" s="5">
        <f t="shared" si="423"/>
        <v>2.434769075487828E-4</v>
      </c>
      <c r="AS177" s="5">
        <f t="shared" si="424"/>
        <v>4.2926885154549944E-4</v>
      </c>
      <c r="AT177" s="5">
        <f t="shared" si="425"/>
        <v>3.7841729789152913E-4</v>
      </c>
      <c r="AU177" s="5">
        <f t="shared" si="426"/>
        <v>2.2239310838722425E-4</v>
      </c>
      <c r="AV177" s="5">
        <f t="shared" si="427"/>
        <v>9.802411570580874E-5</v>
      </c>
      <c r="AW177" s="5">
        <f t="shared" si="428"/>
        <v>1.4022341375666483E-6</v>
      </c>
      <c r="AX177" s="5">
        <f t="shared" si="429"/>
        <v>3.1250112039158356E-3</v>
      </c>
      <c r="AY177" s="5">
        <f t="shared" si="430"/>
        <v>2.588621105053483E-3</v>
      </c>
      <c r="AZ177" s="5">
        <f t="shared" si="431"/>
        <v>1.0721496321567728E-3</v>
      </c>
      <c r="BA177" s="5">
        <f t="shared" si="432"/>
        <v>2.9604044961488066E-4</v>
      </c>
      <c r="BB177" s="5">
        <f t="shared" si="433"/>
        <v>6.1306704665757222E-5</v>
      </c>
      <c r="BC177" s="5">
        <f t="shared" si="434"/>
        <v>1.0156752678531146E-5</v>
      </c>
      <c r="BD177" s="5">
        <f t="shared" si="435"/>
        <v>3.3614250763014188E-5</v>
      </c>
      <c r="BE177" s="5">
        <f t="shared" si="436"/>
        <v>5.9264555993715498E-5</v>
      </c>
      <c r="BF177" s="5">
        <f t="shared" si="437"/>
        <v>5.2244026230041925E-5</v>
      </c>
      <c r="BG177" s="5">
        <f t="shared" si="438"/>
        <v>3.0703436266523762E-5</v>
      </c>
      <c r="BH177" s="5">
        <f t="shared" si="439"/>
        <v>1.3533140532013651E-5</v>
      </c>
      <c r="BI177" s="5">
        <f t="shared" si="440"/>
        <v>4.7719972727330575E-6</v>
      </c>
      <c r="BJ177" s="8">
        <f t="shared" si="441"/>
        <v>0.59334545534346672</v>
      </c>
      <c r="BK177" s="8">
        <f t="shared" si="442"/>
        <v>0.23396182391659956</v>
      </c>
      <c r="BL177" s="8">
        <f t="shared" si="443"/>
        <v>0.16586417744501475</v>
      </c>
      <c r="BM177" s="8">
        <f t="shared" si="444"/>
        <v>0.47709877360117042</v>
      </c>
      <c r="BN177" s="8">
        <f t="shared" si="445"/>
        <v>0.52058212351602928</v>
      </c>
    </row>
    <row r="178" spans="1:66" x14ac:dyDescent="0.25">
      <c r="A178" t="s">
        <v>354</v>
      </c>
      <c r="B178" t="s">
        <v>176</v>
      </c>
      <c r="C178" t="s">
        <v>178</v>
      </c>
      <c r="D178" t="s">
        <v>365</v>
      </c>
      <c r="E178">
        <f>VLOOKUP(A178,home!$A$2:$E$405,3,FALSE)</f>
        <v>1.3063</v>
      </c>
      <c r="F178">
        <f>VLOOKUP(B178,home!$B$2:$E$405,3,FALSE)</f>
        <v>1.2759</v>
      </c>
      <c r="G178">
        <f>VLOOKUP(C178,away!$B$2:$E$405,4,FALSE)</f>
        <v>1.0845</v>
      </c>
      <c r="H178">
        <f>VLOOKUP(A178,away!$A$2:$E$405,3,FALSE)</f>
        <v>1.2072000000000001</v>
      </c>
      <c r="I178">
        <f>VLOOKUP(C178,away!$B$2:$E$405,3,FALSE)</f>
        <v>1.3806</v>
      </c>
      <c r="J178">
        <f>VLOOKUP(B178,home!$B$2:$E$405,4,FALSE)</f>
        <v>0.69030000000000002</v>
      </c>
      <c r="K178" s="3">
        <f t="shared" si="390"/>
        <v>1.8075450103650001</v>
      </c>
      <c r="L178" s="3">
        <f t="shared" si="391"/>
        <v>1.150495618896</v>
      </c>
      <c r="M178" s="5">
        <f t="shared" si="392"/>
        <v>5.1920549177634105E-2</v>
      </c>
      <c r="N178" s="5">
        <f t="shared" si="393"/>
        <v>9.3848729601443151E-2</v>
      </c>
      <c r="O178" s="5">
        <f t="shared" si="394"/>
        <v>5.9734364359542352E-2</v>
      </c>
      <c r="P178" s="5">
        <f t="shared" si="395"/>
        <v>0.10797255224541569</v>
      </c>
      <c r="Q178" s="5">
        <f t="shared" si="396"/>
        <v>8.4817901460091327E-2</v>
      </c>
      <c r="R178" s="5">
        <f t="shared" si="397"/>
        <v>3.436206224659543E-2</v>
      </c>
      <c r="S178" s="5">
        <f t="shared" si="398"/>
        <v>5.6134190715624151E-2</v>
      </c>
      <c r="T178" s="5">
        <f t="shared" si="399"/>
        <v>9.7582624033787715E-2</v>
      </c>
      <c r="U178" s="5">
        <f t="shared" si="400"/>
        <v>6.2110974159685119E-2</v>
      </c>
      <c r="V178" s="5">
        <f t="shared" si="401"/>
        <v>1.2970569533206329E-2</v>
      </c>
      <c r="W178" s="5">
        <f t="shared" si="402"/>
        <v>5.1104058191272769E-2</v>
      </c>
      <c r="X178" s="5">
        <f t="shared" si="403"/>
        <v>5.8794995056865564E-2</v>
      </c>
      <c r="Y178" s="5">
        <f t="shared" si="404"/>
        <v>3.3821692112967906E-2</v>
      </c>
      <c r="Z178" s="5">
        <f t="shared" si="405"/>
        <v>1.3177800690313232E-2</v>
      </c>
      <c r="AA178" s="5">
        <f t="shared" si="406"/>
        <v>2.3819467885360136E-2</v>
      </c>
      <c r="AB178" s="5">
        <f t="shared" si="407"/>
        <v>2.1527380162866042E-2</v>
      </c>
      <c r="AC178" s="5">
        <f t="shared" si="408"/>
        <v>1.6858275754479579E-3</v>
      </c>
      <c r="AD178" s="5">
        <f t="shared" si="409"/>
        <v>2.3093221348259432E-2</v>
      </c>
      <c r="AE178" s="5">
        <f t="shared" si="410"/>
        <v>2.6568649987368055E-2</v>
      </c>
      <c r="AF178" s="5">
        <f t="shared" si="411"/>
        <v>1.528355770522411E-2</v>
      </c>
      <c r="AG178" s="5">
        <f t="shared" si="412"/>
        <v>5.8612220603348484E-3</v>
      </c>
      <c r="AH178" s="5">
        <f t="shared" si="413"/>
        <v>3.7902504902225151E-3</v>
      </c>
      <c r="AI178" s="5">
        <f t="shared" si="414"/>
        <v>6.8510483616352038E-3</v>
      </c>
      <c r="AJ178" s="5">
        <f t="shared" si="415"/>
        <v>6.1917891409215119E-3</v>
      </c>
      <c r="AK178" s="5">
        <f t="shared" si="416"/>
        <v>3.7306458556349551E-3</v>
      </c>
      <c r="AL178" s="5">
        <f t="shared" si="417"/>
        <v>1.4023203440631347E-4</v>
      </c>
      <c r="AM178" s="5">
        <f t="shared" si="418"/>
        <v>8.3484074042601639E-3</v>
      </c>
      <c r="AN178" s="5">
        <f t="shared" si="419"/>
        <v>9.604806143360246E-3</v>
      </c>
      <c r="AO178" s="5">
        <f t="shared" si="420"/>
        <v>5.5251436941406761E-3</v>
      </c>
      <c r="AP178" s="5">
        <f t="shared" si="421"/>
        <v>2.1188845379599033E-3</v>
      </c>
      <c r="AQ178" s="5">
        <f t="shared" si="422"/>
        <v>6.0944184446733618E-4</v>
      </c>
      <c r="AR178" s="5">
        <f t="shared" si="423"/>
        <v>8.7213331670388358E-4</v>
      </c>
      <c r="AS178" s="5">
        <f t="shared" si="424"/>
        <v>1.5764202249811835E-3</v>
      </c>
      <c r="AT178" s="5">
        <f t="shared" si="425"/>
        <v>1.4247252559516047E-3</v>
      </c>
      <c r="AU178" s="5">
        <f t="shared" si="426"/>
        <v>8.5841834251210668E-4</v>
      </c>
      <c r="AV178" s="5">
        <f t="shared" si="427"/>
        <v>3.8790744795338809E-4</v>
      </c>
      <c r="AW178" s="5">
        <f t="shared" si="428"/>
        <v>8.1006305152975523E-6</v>
      </c>
      <c r="AX178" s="5">
        <f t="shared" si="429"/>
        <v>2.5150203580107814E-3</v>
      </c>
      <c r="AY178" s="5">
        <f t="shared" si="430"/>
        <v>2.8935199033256532E-3</v>
      </c>
      <c r="AZ178" s="5">
        <f t="shared" si="431"/>
        <v>1.6644909859822711E-3</v>
      </c>
      <c r="BA178" s="5">
        <f t="shared" si="432"/>
        <v>6.3832986235482891E-4</v>
      </c>
      <c r="BB178" s="5">
        <f t="shared" si="433"/>
        <v>1.835989275124294E-4</v>
      </c>
      <c r="BC178" s="5">
        <f t="shared" si="434"/>
        <v>4.2245952347410838E-5</v>
      </c>
      <c r="BD178" s="5">
        <f t="shared" si="435"/>
        <v>1.6723092666017582E-4</v>
      </c>
      <c r="BE178" s="5">
        <f t="shared" si="436"/>
        <v>3.0227742706331613E-4</v>
      </c>
      <c r="BF178" s="5">
        <f t="shared" si="437"/>
        <v>2.7319002751713368E-4</v>
      </c>
      <c r="BG178" s="5">
        <f t="shared" si="438"/>
        <v>1.6460109037335729E-4</v>
      </c>
      <c r="BH178" s="5">
        <f t="shared" si="439"/>
        <v>7.4380969901250137E-5</v>
      </c>
      <c r="BI178" s="5">
        <f t="shared" si="440"/>
        <v>2.6889390202222773E-5</v>
      </c>
      <c r="BJ178" s="8">
        <f t="shared" si="441"/>
        <v>0.52492054117133657</v>
      </c>
      <c r="BK178" s="8">
        <f t="shared" si="442"/>
        <v>0.23371744118506019</v>
      </c>
      <c r="BL178" s="8">
        <f t="shared" si="443"/>
        <v>0.22824615708228291</v>
      </c>
      <c r="BM178" s="8">
        <f t="shared" si="444"/>
        <v>0.56452036176546028</v>
      </c>
      <c r="BN178" s="8">
        <f t="shared" si="445"/>
        <v>0.43265615909072203</v>
      </c>
    </row>
    <row r="179" spans="1:66" x14ac:dyDescent="0.25">
      <c r="A179" t="s">
        <v>355</v>
      </c>
      <c r="B179" t="s">
        <v>184</v>
      </c>
      <c r="C179" t="s">
        <v>183</v>
      </c>
      <c r="D179" t="s">
        <v>365</v>
      </c>
      <c r="E179">
        <f>VLOOKUP(A179,home!$A$2:$E$405,3,FALSE)</f>
        <v>1.2982</v>
      </c>
      <c r="F179">
        <f>VLOOKUP(B179,home!$B$2:$E$405,3,FALSE)</f>
        <v>1.4005000000000001</v>
      </c>
      <c r="G179">
        <f>VLOOKUP(C179,away!$B$2:$E$405,4,FALSE)</f>
        <v>0.51349999999999996</v>
      </c>
      <c r="H179">
        <f>VLOOKUP(A179,away!$A$2:$E$405,3,FALSE)</f>
        <v>1.0965</v>
      </c>
      <c r="I179">
        <f>VLOOKUP(C179,away!$B$2:$E$405,3,FALSE)</f>
        <v>0.53200000000000003</v>
      </c>
      <c r="J179">
        <f>VLOOKUP(B179,home!$B$2:$E$405,4,FALSE)</f>
        <v>1.1607000000000001</v>
      </c>
      <c r="K179" s="3">
        <f t="shared" si="390"/>
        <v>0.93360929285000005</v>
      </c>
      <c r="L179" s="3">
        <f t="shared" si="391"/>
        <v>0.67708041660000007</v>
      </c>
      <c r="M179" s="5">
        <f t="shared" si="392"/>
        <v>0.19974979723103203</v>
      </c>
      <c r="N179" s="5">
        <f t="shared" si="393"/>
        <v>0.18648826693979473</v>
      </c>
      <c r="O179" s="5">
        <f t="shared" si="394"/>
        <v>0.13524667592495274</v>
      </c>
      <c r="P179" s="5">
        <f t="shared" si="395"/>
        <v>0.12626755347060825</v>
      </c>
      <c r="Q179" s="5">
        <f t="shared" si="396"/>
        <v>8.7053589511241897E-2</v>
      </c>
      <c r="R179" s="5">
        <f t="shared" si="397"/>
        <v>4.5786437839516088E-2</v>
      </c>
      <c r="S179" s="5">
        <f t="shared" si="398"/>
        <v>1.9954331969874978E-2</v>
      </c>
      <c r="T179" s="5">
        <f t="shared" si="399"/>
        <v>5.8942280652797066E-2</v>
      </c>
      <c r="U179" s="5">
        <f t="shared" si="400"/>
        <v>4.27466438534711E-2</v>
      </c>
      <c r="V179" s="5">
        <f t="shared" si="401"/>
        <v>1.4015225902623053E-3</v>
      </c>
      <c r="W179" s="5">
        <f t="shared" si="402"/>
        <v>2.7091346714548246E-2</v>
      </c>
      <c r="X179" s="5">
        <f t="shared" si="403"/>
        <v>1.834302031974137E-2</v>
      </c>
      <c r="Y179" s="5">
        <f t="shared" si="404"/>
        <v>6.209849919896376E-3</v>
      </c>
      <c r="Z179" s="5">
        <f t="shared" si="405"/>
        <v>1.0333700135669855E-2</v>
      </c>
      <c r="AA179" s="5">
        <f t="shared" si="406"/>
        <v>9.6476384761866839E-3</v>
      </c>
      <c r="AB179" s="5">
        <f t="shared" si="407"/>
        <v>4.503562467712551E-3</v>
      </c>
      <c r="AC179" s="5">
        <f t="shared" si="408"/>
        <v>5.5371404332869549E-5</v>
      </c>
      <c r="AD179" s="5">
        <f t="shared" si="409"/>
        <v>6.3231832621308886E-3</v>
      </c>
      <c r="AE179" s="5">
        <f t="shared" si="410"/>
        <v>4.2813035573617299E-3</v>
      </c>
      <c r="AF179" s="5">
        <f t="shared" si="411"/>
        <v>1.4493933981047709E-3</v>
      </c>
      <c r="AG179" s="5">
        <f t="shared" si="412"/>
        <v>3.2711862860202275E-4</v>
      </c>
      <c r="AH179" s="5">
        <f t="shared" si="413"/>
        <v>1.7491864982197051E-3</v>
      </c>
      <c r="AI179" s="5">
        <f t="shared" si="414"/>
        <v>1.6330567696656668E-3</v>
      </c>
      <c r="AJ179" s="5">
        <f t="shared" si="415"/>
        <v>7.6231848795573431E-4</v>
      </c>
      <c r="AK179" s="5">
        <f t="shared" si="416"/>
        <v>2.3723587482227815E-4</v>
      </c>
      <c r="AL179" s="5">
        <f t="shared" si="417"/>
        <v>1.4000738632553865E-6</v>
      </c>
      <c r="AM179" s="5">
        <f t="shared" si="418"/>
        <v>1.1806765307837955E-3</v>
      </c>
      <c r="AN179" s="5">
        <f t="shared" si="419"/>
        <v>7.9941295733293514E-4</v>
      </c>
      <c r="AO179" s="5">
        <f t="shared" si="420"/>
        <v>2.7063342909321083E-4</v>
      </c>
      <c r="AP179" s="5">
        <f t="shared" si="421"/>
        <v>6.1080198305439267E-5</v>
      </c>
      <c r="AQ179" s="5">
        <f t="shared" si="422"/>
        <v>1.0339051528664357E-5</v>
      </c>
      <c r="AR179" s="5">
        <f t="shared" si="423"/>
        <v>2.3686798458513871E-4</v>
      </c>
      <c r="AS179" s="5">
        <f t="shared" si="424"/>
        <v>2.2114215158733607E-4</v>
      </c>
      <c r="AT179" s="5">
        <f t="shared" si="425"/>
        <v>1.0323018388139018E-4</v>
      </c>
      <c r="AU179" s="5">
        <f t="shared" si="426"/>
        <v>3.212555299142672E-5</v>
      </c>
      <c r="AV179" s="5">
        <f t="shared" si="427"/>
        <v>7.4981787026852747E-6</v>
      </c>
      <c r="AW179" s="5">
        <f t="shared" si="428"/>
        <v>2.4584074655451056E-8</v>
      </c>
      <c r="AX179" s="5">
        <f t="shared" si="429"/>
        <v>1.8371509683160839E-4</v>
      </c>
      <c r="AY179" s="5">
        <f t="shared" si="430"/>
        <v>1.2438989429845479E-4</v>
      </c>
      <c r="AZ179" s="5">
        <f t="shared" si="431"/>
        <v>4.2110980726213857E-5</v>
      </c>
      <c r="BA179" s="5">
        <f t="shared" si="432"/>
        <v>9.5041734578464876E-6</v>
      </c>
      <c r="BB179" s="5">
        <f t="shared" si="433"/>
        <v>1.60877243106934E-6</v>
      </c>
      <c r="BC179" s="5">
        <f t="shared" si="434"/>
        <v>2.178536615686048E-7</v>
      </c>
      <c r="BD179" s="5">
        <f t="shared" si="435"/>
        <v>2.6729778947018013E-5</v>
      </c>
      <c r="BE179" s="5">
        <f t="shared" si="436"/>
        <v>2.4955170020762308E-5</v>
      </c>
      <c r="BF179" s="5">
        <f t="shared" si="437"/>
        <v>1.1649189318017709E-5</v>
      </c>
      <c r="BG179" s="5">
        <f t="shared" si="438"/>
        <v>3.6252638004900965E-6</v>
      </c>
      <c r="BH179" s="5">
        <f t="shared" si="439"/>
        <v>8.4614499329256548E-7</v>
      </c>
      <c r="BI179" s="5">
        <f t="shared" si="440"/>
        <v>1.5799376576728805E-7</v>
      </c>
      <c r="BJ179" s="8">
        <f t="shared" si="441"/>
        <v>0.3991930418426699</v>
      </c>
      <c r="BK179" s="8">
        <f t="shared" si="442"/>
        <v>0.34755436663427214</v>
      </c>
      <c r="BL179" s="8">
        <f t="shared" si="443"/>
        <v>0.24298158378509585</v>
      </c>
      <c r="BM179" s="8">
        <f t="shared" si="444"/>
        <v>0.2193460061703382</v>
      </c>
      <c r="BN179" s="8">
        <f t="shared" si="445"/>
        <v>0.7805923209171457</v>
      </c>
    </row>
    <row r="180" spans="1:66" x14ac:dyDescent="0.25">
      <c r="A180" t="s">
        <v>358</v>
      </c>
      <c r="B180" t="s">
        <v>249</v>
      </c>
      <c r="C180" t="s">
        <v>334</v>
      </c>
      <c r="D180" t="s">
        <v>365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358</v>
      </c>
      <c r="B181" t="s">
        <v>235</v>
      </c>
      <c r="C181" t="s">
        <v>237</v>
      </c>
      <c r="D181" t="s">
        <v>365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359</v>
      </c>
      <c r="B182" t="s">
        <v>262</v>
      </c>
      <c r="C182" t="s">
        <v>256</v>
      </c>
      <c r="D182" t="s">
        <v>365</v>
      </c>
      <c r="E182">
        <f>VLOOKUP(A182,home!$A$2:$E$405,3,FALSE)</f>
        <v>1.1584000000000001</v>
      </c>
      <c r="F182">
        <f>VLOOKUP(B182,home!$B$2:$E$405,3,FALSE)</f>
        <v>1.1654</v>
      </c>
      <c r="G182">
        <f>VLOOKUP(C182,away!$B$2:$E$405,4,FALSE)</f>
        <v>1.2266999999999999</v>
      </c>
      <c r="H182">
        <f>VLOOKUP(A182,away!$A$2:$E$405,3,FALSE)</f>
        <v>1.0775999999999999</v>
      </c>
      <c r="I182">
        <f>VLOOKUP(C182,away!$B$2:$E$405,3,FALSE)</f>
        <v>0.83030000000000004</v>
      </c>
      <c r="J182">
        <f>VLOOKUP(B182,home!$B$2:$E$405,4,FALSE)</f>
        <v>1.1599999999999999</v>
      </c>
      <c r="K182" s="3">
        <f t="shared" si="390"/>
        <v>1.656044214912</v>
      </c>
      <c r="L182" s="3">
        <f t="shared" si="391"/>
        <v>1.0378882847999997</v>
      </c>
      <c r="M182" s="5">
        <f t="shared" si="392"/>
        <v>6.7614521784110732E-2</v>
      </c>
      <c r="N182" s="5">
        <f t="shared" si="393"/>
        <v>0.111972637644618</v>
      </c>
      <c r="O182" s="5">
        <f t="shared" si="394"/>
        <v>7.0176320042082907E-2</v>
      </c>
      <c r="P182" s="5">
        <f t="shared" si="395"/>
        <v>0.11621508882950445</v>
      </c>
      <c r="Q182" s="5">
        <f t="shared" si="396"/>
        <v>9.2715819399903643E-2</v>
      </c>
      <c r="R182" s="5">
        <f t="shared" si="397"/>
        <v>3.6417590221026641E-2</v>
      </c>
      <c r="S182" s="5">
        <f t="shared" si="398"/>
        <v>4.9937300875887727E-2</v>
      </c>
      <c r="T182" s="5">
        <f t="shared" si="399"/>
        <v>9.6228662770792533E-2</v>
      </c>
      <c r="U182" s="5">
        <f t="shared" si="400"/>
        <v>6.0309139606566989E-2</v>
      </c>
      <c r="V182" s="5">
        <f t="shared" si="401"/>
        <v>9.5368531033862836E-3</v>
      </c>
      <c r="W182" s="5">
        <f t="shared" si="402"/>
        <v>5.1180498782678746E-2</v>
      </c>
      <c r="X182" s="5">
        <f t="shared" si="403"/>
        <v>5.311964009676292E-2</v>
      </c>
      <c r="Y182" s="5">
        <f t="shared" si="404"/>
        <v>2.7566126074611279E-2</v>
      </c>
      <c r="Z182" s="5">
        <f t="shared" si="405"/>
        <v>1.2599130083683527E-2</v>
      </c>
      <c r="AA182" s="5">
        <f t="shared" si="406"/>
        <v>2.0864716488007851E-2</v>
      </c>
      <c r="AB182" s="5">
        <f t="shared" si="407"/>
        <v>1.7276446517872215E-2</v>
      </c>
      <c r="AC182" s="5">
        <f t="shared" si="408"/>
        <v>1.0244898223406003E-3</v>
      </c>
      <c r="AD182" s="5">
        <f t="shared" si="409"/>
        <v>2.1189292231341455E-2</v>
      </c>
      <c r="AE182" s="5">
        <f t="shared" si="410"/>
        <v>2.1992118170112939E-2</v>
      </c>
      <c r="AF182" s="5">
        <f t="shared" si="411"/>
        <v>1.1412680903348713E-2</v>
      </c>
      <c r="AG182" s="5">
        <f t="shared" si="412"/>
        <v>3.9483626025821027E-3</v>
      </c>
      <c r="AH182" s="5">
        <f t="shared" si="413"/>
        <v>3.2691223781315926E-3</v>
      </c>
      <c r="AI182" s="5">
        <f t="shared" si="414"/>
        <v>5.4138112021441843E-3</v>
      </c>
      <c r="AJ182" s="5">
        <f t="shared" si="415"/>
        <v>4.4827553609683287E-3</v>
      </c>
      <c r="AK182" s="5">
        <f t="shared" si="416"/>
        <v>2.4745470274657858E-3</v>
      </c>
      <c r="AL182" s="5">
        <f t="shared" si="417"/>
        <v>7.0435268972775746E-5</v>
      </c>
      <c r="AM182" s="5">
        <f t="shared" si="418"/>
        <v>7.0180809635585588E-3</v>
      </c>
      <c r="AN182" s="5">
        <f t="shared" si="419"/>
        <v>7.2839840138553217E-3</v>
      </c>
      <c r="AO182" s="5">
        <f t="shared" si="420"/>
        <v>3.7799808373254586E-3</v>
      </c>
      <c r="AP182" s="5">
        <f t="shared" si="421"/>
        <v>1.3077326092761957E-3</v>
      </c>
      <c r="AQ182" s="5">
        <f t="shared" si="422"/>
        <v>3.3932008870467468E-4</v>
      </c>
      <c r="AR182" s="5">
        <f t="shared" si="423"/>
        <v>6.7859676356805921E-4</v>
      </c>
      <c r="AS182" s="5">
        <f t="shared" si="424"/>
        <v>1.1237862445648908E-3</v>
      </c>
      <c r="AT182" s="5">
        <f t="shared" si="425"/>
        <v>9.3051985455468481E-4</v>
      </c>
      <c r="AU182" s="5">
        <f t="shared" si="426"/>
        <v>5.1366067399868064E-4</v>
      </c>
      <c r="AV182" s="5">
        <f t="shared" si="427"/>
        <v>2.1266119690082849E-4</v>
      </c>
      <c r="AW182" s="5">
        <f t="shared" si="428"/>
        <v>3.3628710488396147E-6</v>
      </c>
      <c r="AX182" s="5">
        <f t="shared" si="429"/>
        <v>1.9370420632475321E-3</v>
      </c>
      <c r="AY182" s="5">
        <f t="shared" si="430"/>
        <v>2.0104332646094336E-3</v>
      </c>
      <c r="AZ182" s="5">
        <f t="shared" si="431"/>
        <v>1.0433025663551746E-3</v>
      </c>
      <c r="BA182" s="5">
        <f t="shared" si="432"/>
        <v>3.6094383704060335E-4</v>
      </c>
      <c r="BB182" s="5">
        <f t="shared" si="433"/>
        <v>9.3654844983800589E-5</v>
      </c>
      <c r="BC182" s="5">
        <f t="shared" si="434"/>
        <v>1.9440653284689335E-5</v>
      </c>
      <c r="BD182" s="5">
        <f t="shared" si="435"/>
        <v>1.1738460516841393E-4</v>
      </c>
      <c r="BE182" s="5">
        <f t="shared" si="436"/>
        <v>1.9439409630888117E-4</v>
      </c>
      <c r="BF182" s="5">
        <f t="shared" si="437"/>
        <v>1.6096260930268443E-4</v>
      </c>
      <c r="BG182" s="5">
        <f t="shared" si="438"/>
        <v>8.8853732650950363E-5</v>
      </c>
      <c r="BH182" s="5">
        <f t="shared" si="439"/>
        <v>3.6786427482485963E-5</v>
      </c>
      <c r="BI182" s="5">
        <f t="shared" si="440"/>
        <v>1.2183990083930136E-5</v>
      </c>
      <c r="BJ182" s="8">
        <f t="shared" si="441"/>
        <v>0.51651975441899378</v>
      </c>
      <c r="BK182" s="8">
        <f t="shared" si="442"/>
        <v>0.24640912294881198</v>
      </c>
      <c r="BL182" s="8">
        <f t="shared" si="443"/>
        <v>0.22475423903885094</v>
      </c>
      <c r="BM182" s="8">
        <f t="shared" si="444"/>
        <v>0.50316319817553334</v>
      </c>
      <c r="BN182" s="8">
        <f t="shared" si="445"/>
        <v>0.49511197792124634</v>
      </c>
    </row>
    <row r="183" spans="1:66" x14ac:dyDescent="0.25">
      <c r="A183" t="s">
        <v>359</v>
      </c>
      <c r="B183" t="s">
        <v>335</v>
      </c>
      <c r="C183" t="s">
        <v>336</v>
      </c>
      <c r="D183" t="s">
        <v>365</v>
      </c>
      <c r="E183">
        <f>VLOOKUP(A183,home!$A$2:$E$405,3,FALSE)</f>
        <v>1.1584000000000001</v>
      </c>
      <c r="F183" t="e">
        <f>VLOOKUP(B183,home!$B$2:$E$405,3,FALSE)</f>
        <v>#N/A</v>
      </c>
      <c r="G183" t="e">
        <f>VLOOKUP(C183,away!$B$2:$E$405,4,FALSE)</f>
        <v>#N/A</v>
      </c>
      <c r="H183">
        <f>VLOOKUP(A183,away!$A$2:$E$405,3,FALSE)</f>
        <v>1.0775999999999999</v>
      </c>
      <c r="I183" t="e">
        <f>VLOOKUP(C183,away!$B$2:$E$405,3,FALSE)</f>
        <v>#N/A</v>
      </c>
      <c r="J183" t="e">
        <f>VLOOKUP(B183,home!$B$2:$E$405,4,FALSE)</f>
        <v>#N/A</v>
      </c>
      <c r="K183" s="3" t="e">
        <f t="shared" si="390"/>
        <v>#N/A</v>
      </c>
      <c r="L183" s="3" t="e">
        <f t="shared" si="391"/>
        <v>#N/A</v>
      </c>
      <c r="M183" s="5" t="e">
        <f t="shared" si="392"/>
        <v>#N/A</v>
      </c>
      <c r="N183" s="5" t="e">
        <f t="shared" si="393"/>
        <v>#N/A</v>
      </c>
      <c r="O183" s="5" t="e">
        <f t="shared" si="394"/>
        <v>#N/A</v>
      </c>
      <c r="P183" s="5" t="e">
        <f t="shared" si="395"/>
        <v>#N/A</v>
      </c>
      <c r="Q183" s="5" t="e">
        <f t="shared" si="396"/>
        <v>#N/A</v>
      </c>
      <c r="R183" s="5" t="e">
        <f t="shared" si="397"/>
        <v>#N/A</v>
      </c>
      <c r="S183" s="5" t="e">
        <f t="shared" si="398"/>
        <v>#N/A</v>
      </c>
      <c r="T183" s="5" t="e">
        <f t="shared" si="399"/>
        <v>#N/A</v>
      </c>
      <c r="U183" s="5" t="e">
        <f t="shared" si="400"/>
        <v>#N/A</v>
      </c>
      <c r="V183" s="5" t="e">
        <f t="shared" si="401"/>
        <v>#N/A</v>
      </c>
      <c r="W183" s="5" t="e">
        <f t="shared" si="402"/>
        <v>#N/A</v>
      </c>
      <c r="X183" s="5" t="e">
        <f t="shared" si="403"/>
        <v>#N/A</v>
      </c>
      <c r="Y183" s="5" t="e">
        <f t="shared" si="404"/>
        <v>#N/A</v>
      </c>
      <c r="Z183" s="5" t="e">
        <f t="shared" si="405"/>
        <v>#N/A</v>
      </c>
      <c r="AA183" s="5" t="e">
        <f t="shared" si="406"/>
        <v>#N/A</v>
      </c>
      <c r="AB183" s="5" t="e">
        <f t="shared" si="407"/>
        <v>#N/A</v>
      </c>
      <c r="AC183" s="5" t="e">
        <f t="shared" si="408"/>
        <v>#N/A</v>
      </c>
      <c r="AD183" s="5" t="e">
        <f t="shared" si="409"/>
        <v>#N/A</v>
      </c>
      <c r="AE183" s="5" t="e">
        <f t="shared" si="410"/>
        <v>#N/A</v>
      </c>
      <c r="AF183" s="5" t="e">
        <f t="shared" si="411"/>
        <v>#N/A</v>
      </c>
      <c r="AG183" s="5" t="e">
        <f t="shared" si="412"/>
        <v>#N/A</v>
      </c>
      <c r="AH183" s="5" t="e">
        <f t="shared" si="413"/>
        <v>#N/A</v>
      </c>
      <c r="AI183" s="5" t="e">
        <f t="shared" si="414"/>
        <v>#N/A</v>
      </c>
      <c r="AJ183" s="5" t="e">
        <f t="shared" si="415"/>
        <v>#N/A</v>
      </c>
      <c r="AK183" s="5" t="e">
        <f t="shared" si="416"/>
        <v>#N/A</v>
      </c>
      <c r="AL183" s="5" t="e">
        <f t="shared" si="417"/>
        <v>#N/A</v>
      </c>
      <c r="AM183" s="5" t="e">
        <f t="shared" si="418"/>
        <v>#N/A</v>
      </c>
      <c r="AN183" s="5" t="e">
        <f t="shared" si="419"/>
        <v>#N/A</v>
      </c>
      <c r="AO183" s="5" t="e">
        <f t="shared" si="420"/>
        <v>#N/A</v>
      </c>
      <c r="AP183" s="5" t="e">
        <f t="shared" si="421"/>
        <v>#N/A</v>
      </c>
      <c r="AQ183" s="5" t="e">
        <f t="shared" si="422"/>
        <v>#N/A</v>
      </c>
      <c r="AR183" s="5" t="e">
        <f t="shared" si="423"/>
        <v>#N/A</v>
      </c>
      <c r="AS183" s="5" t="e">
        <f t="shared" si="424"/>
        <v>#N/A</v>
      </c>
      <c r="AT183" s="5" t="e">
        <f t="shared" si="425"/>
        <v>#N/A</v>
      </c>
      <c r="AU183" s="5" t="e">
        <f t="shared" si="426"/>
        <v>#N/A</v>
      </c>
      <c r="AV183" s="5" t="e">
        <f t="shared" si="427"/>
        <v>#N/A</v>
      </c>
      <c r="AW183" s="5" t="e">
        <f t="shared" si="428"/>
        <v>#N/A</v>
      </c>
      <c r="AX183" s="5" t="e">
        <f t="shared" si="429"/>
        <v>#N/A</v>
      </c>
      <c r="AY183" s="5" t="e">
        <f t="shared" si="430"/>
        <v>#N/A</v>
      </c>
      <c r="AZ183" s="5" t="e">
        <f t="shared" si="431"/>
        <v>#N/A</v>
      </c>
      <c r="BA183" s="5" t="e">
        <f t="shared" si="432"/>
        <v>#N/A</v>
      </c>
      <c r="BB183" s="5" t="e">
        <f t="shared" si="433"/>
        <v>#N/A</v>
      </c>
      <c r="BC183" s="5" t="e">
        <f t="shared" si="434"/>
        <v>#N/A</v>
      </c>
      <c r="BD183" s="5" t="e">
        <f t="shared" si="435"/>
        <v>#N/A</v>
      </c>
      <c r="BE183" s="5" t="e">
        <f t="shared" si="436"/>
        <v>#N/A</v>
      </c>
      <c r="BF183" s="5" t="e">
        <f t="shared" si="437"/>
        <v>#N/A</v>
      </c>
      <c r="BG183" s="5" t="e">
        <f t="shared" si="438"/>
        <v>#N/A</v>
      </c>
      <c r="BH183" s="5" t="e">
        <f t="shared" si="439"/>
        <v>#N/A</v>
      </c>
      <c r="BI183" s="5" t="e">
        <f t="shared" si="440"/>
        <v>#N/A</v>
      </c>
      <c r="BJ183" s="8" t="e">
        <f t="shared" si="441"/>
        <v>#N/A</v>
      </c>
      <c r="BK183" s="8" t="e">
        <f t="shared" si="442"/>
        <v>#N/A</v>
      </c>
      <c r="BL183" s="8" t="e">
        <f t="shared" si="443"/>
        <v>#N/A</v>
      </c>
      <c r="BM183" s="8" t="e">
        <f t="shared" si="444"/>
        <v>#N/A</v>
      </c>
      <c r="BN183" s="8" t="e">
        <f t="shared" si="445"/>
        <v>#N/A</v>
      </c>
    </row>
    <row r="184" spans="1:66" x14ac:dyDescent="0.25">
      <c r="A184" t="s">
        <v>360</v>
      </c>
      <c r="B184" t="s">
        <v>271</v>
      </c>
      <c r="C184" t="s">
        <v>279</v>
      </c>
      <c r="D184" t="s">
        <v>365</v>
      </c>
      <c r="E184">
        <f>VLOOKUP(A184,home!$A$2:$E$405,3,FALSE)</f>
        <v>1.5583</v>
      </c>
      <c r="F184">
        <f>VLOOKUP(B184,home!$B$2:$E$405,3,FALSE)</f>
        <v>0.94120000000000004</v>
      </c>
      <c r="G184">
        <f>VLOOKUP(C184,away!$B$2:$E$405,4,FALSE)</f>
        <v>0.6845</v>
      </c>
      <c r="H184">
        <f>VLOOKUP(A184,away!$A$2:$E$405,3,FALSE)</f>
        <v>1.0958000000000001</v>
      </c>
      <c r="I184">
        <f>VLOOKUP(C184,away!$B$2:$E$405,3,FALSE)</f>
        <v>1.4601</v>
      </c>
      <c r="J184">
        <f>VLOOKUP(B184,home!$B$2:$E$405,4,FALSE)</f>
        <v>1.2168000000000001</v>
      </c>
      <c r="K184" s="3">
        <f t="shared" si="390"/>
        <v>1.00393695662</v>
      </c>
      <c r="L184" s="3">
        <f t="shared" si="391"/>
        <v>1.9468527193440002</v>
      </c>
      <c r="M184" s="5">
        <f t="shared" si="392"/>
        <v>5.229839085559692E-2</v>
      </c>
      <c r="N184" s="5">
        <f t="shared" si="393"/>
        <v>5.2504287351691215E-2</v>
      </c>
      <c r="O184" s="5">
        <f t="shared" si="394"/>
        <v>0.10181726445453426</v>
      </c>
      <c r="P184" s="5">
        <f t="shared" si="395"/>
        <v>0.10221811460785885</v>
      </c>
      <c r="Q184" s="5">
        <f t="shared" si="396"/>
        <v>2.6355497226679417E-2</v>
      </c>
      <c r="R184" s="5">
        <f t="shared" si="397"/>
        <v>9.9111609089738636E-2</v>
      </c>
      <c r="S184" s="5">
        <f t="shared" si="398"/>
        <v>4.9946770746901341E-2</v>
      </c>
      <c r="T184" s="5">
        <f t="shared" si="399"/>
        <v>5.1310271445424084E-2</v>
      </c>
      <c r="U184" s="5">
        <f t="shared" si="400"/>
        <v>9.9501807195263345E-2</v>
      </c>
      <c r="V184" s="5">
        <f t="shared" si="401"/>
        <v>1.0846870244580661E-2</v>
      </c>
      <c r="W184" s="5">
        <f t="shared" si="402"/>
        <v>8.8197525586531291E-3</v>
      </c>
      <c r="X184" s="5">
        <f t="shared" si="403"/>
        <v>1.717075925275505E-2</v>
      </c>
      <c r="Y184" s="5">
        <f t="shared" si="404"/>
        <v>1.6714469672213662E-2</v>
      </c>
      <c r="Z184" s="5">
        <f t="shared" si="405"/>
        <v>6.4318568558305728E-2</v>
      </c>
      <c r="AA184" s="5">
        <f t="shared" si="406"/>
        <v>6.4571787972580272E-2</v>
      </c>
      <c r="AB184" s="5">
        <f t="shared" si="407"/>
        <v>3.2413002150352081E-2</v>
      </c>
      <c r="AC184" s="5">
        <f t="shared" si="408"/>
        <v>1.3250247852492755E-3</v>
      </c>
      <c r="AD184" s="5">
        <f t="shared" si="409"/>
        <v>2.2136188854689196E-3</v>
      </c>
      <c r="AE184" s="5">
        <f t="shared" si="410"/>
        <v>4.3095899467664022E-3</v>
      </c>
      <c r="AF184" s="5">
        <f t="shared" si="411"/>
        <v>4.1950684535598673E-3</v>
      </c>
      <c r="AG184" s="5">
        <f t="shared" si="412"/>
        <v>2.7223934755490858E-3</v>
      </c>
      <c r="AH184" s="5">
        <f t="shared" si="413"/>
        <v>3.1304695025512759E-2</v>
      </c>
      <c r="AI184" s="5">
        <f t="shared" si="414"/>
        <v>3.142794025183053E-2</v>
      </c>
      <c r="AJ184" s="5">
        <f t="shared" si="415"/>
        <v>1.577583534462897E-2</v>
      </c>
      <c r="AK184" s="5">
        <f t="shared" si="416"/>
        <v>5.2793147080083458E-3</v>
      </c>
      <c r="AL184" s="5">
        <f t="shared" si="417"/>
        <v>1.0359135961244908E-4</v>
      </c>
      <c r="AM184" s="5">
        <f t="shared" si="418"/>
        <v>4.4446676139884493E-4</v>
      </c>
      <c r="AN184" s="5">
        <f t="shared" si="419"/>
        <v>8.6531132308736221E-4</v>
      </c>
      <c r="AO184" s="5">
        <f t="shared" si="420"/>
        <v>8.4231685121589309E-4</v>
      </c>
      <c r="AP184" s="5">
        <f t="shared" si="421"/>
        <v>5.4662228411297899E-4</v>
      </c>
      <c r="AQ184" s="5">
        <f t="shared" si="422"/>
        <v>2.6604827006984546E-4</v>
      </c>
      <c r="AR184" s="5">
        <f t="shared" si="423"/>
        <v>1.2189126127730815E-2</v>
      </c>
      <c r="AS184" s="5">
        <f t="shared" si="424"/>
        <v>1.2237114188531401E-2</v>
      </c>
      <c r="AT184" s="5">
        <f t="shared" si="425"/>
        <v>6.1426455881228173E-3</v>
      </c>
      <c r="AU184" s="5">
        <f t="shared" si="426"/>
        <v>2.0556096391117639E-3</v>
      </c>
      <c r="AV184" s="5">
        <f t="shared" si="427"/>
        <v>5.1592562127215013E-4</v>
      </c>
      <c r="AW184" s="5">
        <f t="shared" si="428"/>
        <v>5.6241976176489759E-6</v>
      </c>
      <c r="AX184" s="5">
        <f t="shared" si="429"/>
        <v>7.4369434626250658E-5</v>
      </c>
      <c r="AY184" s="5">
        <f t="shared" si="430"/>
        <v>1.4478633603819198E-4</v>
      </c>
      <c r="AZ184" s="5">
        <f t="shared" si="431"/>
        <v>1.4093883601990414E-4</v>
      </c>
      <c r="BA184" s="5">
        <f t="shared" si="432"/>
        <v>9.1462385388842827E-5</v>
      </c>
      <c r="BB184" s="5">
        <f t="shared" si="433"/>
        <v>4.4515948427989407E-5</v>
      </c>
      <c r="BC184" s="5">
        <f t="shared" si="434"/>
        <v>1.7333199050241681E-5</v>
      </c>
      <c r="BD184" s="5">
        <f t="shared" si="435"/>
        <v>3.955072224699957E-3</v>
      </c>
      <c r="BE184" s="5">
        <f t="shared" si="436"/>
        <v>3.9706431724775681E-3</v>
      </c>
      <c r="BF184" s="5">
        <f t="shared" si="437"/>
        <v>1.9931377112005553E-3</v>
      </c>
      <c r="BG184" s="5">
        <f t="shared" si="438"/>
        <v>6.6699486930241279E-4</v>
      </c>
      <c r="BH184" s="5">
        <f t="shared" si="439"/>
        <v>1.6740519979215472E-4</v>
      </c>
      <c r="BI184" s="5">
        <f t="shared" si="440"/>
        <v>3.3612853360339785E-5</v>
      </c>
      <c r="BJ184" s="8">
        <f t="shared" si="441"/>
        <v>0.18979387989819718</v>
      </c>
      <c r="BK184" s="8">
        <f t="shared" si="442"/>
        <v>0.21688354893583769</v>
      </c>
      <c r="BL184" s="8">
        <f t="shared" si="443"/>
        <v>0.52513054338805121</v>
      </c>
      <c r="BM184" s="8">
        <f t="shared" si="444"/>
        <v>0.5616822150558719</v>
      </c>
      <c r="BN184" s="8">
        <f t="shared" si="445"/>
        <v>0.43430516358609933</v>
      </c>
    </row>
    <row r="185" spans="1:66" x14ac:dyDescent="0.25">
      <c r="A185" t="s">
        <v>360</v>
      </c>
      <c r="B185" t="s">
        <v>338</v>
      </c>
      <c r="C185" t="s">
        <v>281</v>
      </c>
      <c r="D185" t="s">
        <v>365</v>
      </c>
      <c r="E185">
        <f>VLOOKUP(A185,home!$A$2:$E$405,3,FALSE)</f>
        <v>1.5583</v>
      </c>
      <c r="F185" t="e">
        <f>VLOOKUP(B185,home!$B$2:$E$405,3,FALSE)</f>
        <v>#N/A</v>
      </c>
      <c r="G185">
        <f>VLOOKUP(C185,away!$B$2:$E$405,4,FALSE)</f>
        <v>0.89839999999999998</v>
      </c>
      <c r="H185">
        <f>VLOOKUP(A185,away!$A$2:$E$405,3,FALSE)</f>
        <v>1.0958000000000001</v>
      </c>
      <c r="I185">
        <f>VLOOKUP(C185,away!$B$2:$E$405,3,FALSE)</f>
        <v>1.5209999999999999</v>
      </c>
      <c r="J185" t="e">
        <f>VLOOKUP(B185,home!$B$2:$E$405,4,FALSE)</f>
        <v>#N/A</v>
      </c>
      <c r="K185" s="3" t="e">
        <f t="shared" si="390"/>
        <v>#N/A</v>
      </c>
      <c r="L185" s="3" t="e">
        <f t="shared" si="391"/>
        <v>#N/A</v>
      </c>
      <c r="M185" s="5" t="e">
        <f t="shared" si="392"/>
        <v>#N/A</v>
      </c>
      <c r="N185" s="5" t="e">
        <f t="shared" si="393"/>
        <v>#N/A</v>
      </c>
      <c r="O185" s="5" t="e">
        <f t="shared" si="394"/>
        <v>#N/A</v>
      </c>
      <c r="P185" s="5" t="e">
        <f t="shared" si="395"/>
        <v>#N/A</v>
      </c>
      <c r="Q185" s="5" t="e">
        <f t="shared" si="396"/>
        <v>#N/A</v>
      </c>
      <c r="R185" s="5" t="e">
        <f t="shared" si="397"/>
        <v>#N/A</v>
      </c>
      <c r="S185" s="5" t="e">
        <f t="shared" si="398"/>
        <v>#N/A</v>
      </c>
      <c r="T185" s="5" t="e">
        <f t="shared" si="399"/>
        <v>#N/A</v>
      </c>
      <c r="U185" s="5" t="e">
        <f t="shared" si="400"/>
        <v>#N/A</v>
      </c>
      <c r="V185" s="5" t="e">
        <f t="shared" si="401"/>
        <v>#N/A</v>
      </c>
      <c r="W185" s="5" t="e">
        <f t="shared" si="402"/>
        <v>#N/A</v>
      </c>
      <c r="X185" s="5" t="e">
        <f t="shared" si="403"/>
        <v>#N/A</v>
      </c>
      <c r="Y185" s="5" t="e">
        <f t="shared" si="404"/>
        <v>#N/A</v>
      </c>
      <c r="Z185" s="5" t="e">
        <f t="shared" si="405"/>
        <v>#N/A</v>
      </c>
      <c r="AA185" s="5" t="e">
        <f t="shared" si="406"/>
        <v>#N/A</v>
      </c>
      <c r="AB185" s="5" t="e">
        <f t="shared" si="407"/>
        <v>#N/A</v>
      </c>
      <c r="AC185" s="5" t="e">
        <f t="shared" si="408"/>
        <v>#N/A</v>
      </c>
      <c r="AD185" s="5" t="e">
        <f t="shared" si="409"/>
        <v>#N/A</v>
      </c>
      <c r="AE185" s="5" t="e">
        <f t="shared" si="410"/>
        <v>#N/A</v>
      </c>
      <c r="AF185" s="5" t="e">
        <f t="shared" si="411"/>
        <v>#N/A</v>
      </c>
      <c r="AG185" s="5" t="e">
        <f t="shared" si="412"/>
        <v>#N/A</v>
      </c>
      <c r="AH185" s="5" t="e">
        <f t="shared" si="413"/>
        <v>#N/A</v>
      </c>
      <c r="AI185" s="5" t="e">
        <f t="shared" si="414"/>
        <v>#N/A</v>
      </c>
      <c r="AJ185" s="5" t="e">
        <f t="shared" si="415"/>
        <v>#N/A</v>
      </c>
      <c r="AK185" s="5" t="e">
        <f t="shared" si="416"/>
        <v>#N/A</v>
      </c>
      <c r="AL185" s="5" t="e">
        <f t="shared" si="417"/>
        <v>#N/A</v>
      </c>
      <c r="AM185" s="5" t="e">
        <f t="shared" si="418"/>
        <v>#N/A</v>
      </c>
      <c r="AN185" s="5" t="e">
        <f t="shared" si="419"/>
        <v>#N/A</v>
      </c>
      <c r="AO185" s="5" t="e">
        <f t="shared" si="420"/>
        <v>#N/A</v>
      </c>
      <c r="AP185" s="5" t="e">
        <f t="shared" si="421"/>
        <v>#N/A</v>
      </c>
      <c r="AQ185" s="5" t="e">
        <f t="shared" si="422"/>
        <v>#N/A</v>
      </c>
      <c r="AR185" s="5" t="e">
        <f t="shared" si="423"/>
        <v>#N/A</v>
      </c>
      <c r="AS185" s="5" t="e">
        <f t="shared" si="424"/>
        <v>#N/A</v>
      </c>
      <c r="AT185" s="5" t="e">
        <f t="shared" si="425"/>
        <v>#N/A</v>
      </c>
      <c r="AU185" s="5" t="e">
        <f t="shared" si="426"/>
        <v>#N/A</v>
      </c>
      <c r="AV185" s="5" t="e">
        <f t="shared" si="427"/>
        <v>#N/A</v>
      </c>
      <c r="AW185" s="5" t="e">
        <f t="shared" si="428"/>
        <v>#N/A</v>
      </c>
      <c r="AX185" s="5" t="e">
        <f t="shared" si="429"/>
        <v>#N/A</v>
      </c>
      <c r="AY185" s="5" t="e">
        <f t="shared" si="430"/>
        <v>#N/A</v>
      </c>
      <c r="AZ185" s="5" t="e">
        <f t="shared" si="431"/>
        <v>#N/A</v>
      </c>
      <c r="BA185" s="5" t="e">
        <f t="shared" si="432"/>
        <v>#N/A</v>
      </c>
      <c r="BB185" s="5" t="e">
        <f t="shared" si="433"/>
        <v>#N/A</v>
      </c>
      <c r="BC185" s="5" t="e">
        <f t="shared" si="434"/>
        <v>#N/A</v>
      </c>
      <c r="BD185" s="5" t="e">
        <f t="shared" si="435"/>
        <v>#N/A</v>
      </c>
      <c r="BE185" s="5" t="e">
        <f t="shared" si="436"/>
        <v>#N/A</v>
      </c>
      <c r="BF185" s="5" t="e">
        <f t="shared" si="437"/>
        <v>#N/A</v>
      </c>
      <c r="BG185" s="5" t="e">
        <f t="shared" si="438"/>
        <v>#N/A</v>
      </c>
      <c r="BH185" s="5" t="e">
        <f t="shared" si="439"/>
        <v>#N/A</v>
      </c>
      <c r="BI185" s="5" t="e">
        <f t="shared" si="440"/>
        <v>#N/A</v>
      </c>
      <c r="BJ185" s="8" t="e">
        <f t="shared" si="441"/>
        <v>#N/A</v>
      </c>
      <c r="BK185" s="8" t="e">
        <f t="shared" si="442"/>
        <v>#N/A</v>
      </c>
      <c r="BL185" s="8" t="e">
        <f t="shared" si="443"/>
        <v>#N/A</v>
      </c>
      <c r="BM185" s="8" t="e">
        <f t="shared" si="444"/>
        <v>#N/A</v>
      </c>
      <c r="BN185" s="8" t="e">
        <f t="shared" si="445"/>
        <v>#N/A</v>
      </c>
    </row>
    <row r="186" spans="1:66" x14ac:dyDescent="0.25">
      <c r="A186" t="s">
        <v>350</v>
      </c>
      <c r="B186" t="s">
        <v>78</v>
      </c>
      <c r="C186" t="s">
        <v>82</v>
      </c>
      <c r="D186" t="s">
        <v>366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350</v>
      </c>
      <c r="B187" t="s">
        <v>85</v>
      </c>
      <c r="C187" t="s">
        <v>95</v>
      </c>
      <c r="D187" t="s">
        <v>366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350</v>
      </c>
      <c r="B188" t="s">
        <v>89</v>
      </c>
      <c r="C188" t="s">
        <v>93</v>
      </c>
      <c r="D188" t="s">
        <v>366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362</v>
      </c>
      <c r="B189" t="s">
        <v>98</v>
      </c>
      <c r="C189" t="s">
        <v>97</v>
      </c>
      <c r="D189" t="s">
        <v>366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362</v>
      </c>
      <c r="B190" t="s">
        <v>101</v>
      </c>
      <c r="C190" t="s">
        <v>99</v>
      </c>
      <c r="D190" t="s">
        <v>366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362</v>
      </c>
      <c r="B191" t="s">
        <v>102</v>
      </c>
      <c r="C191" t="s">
        <v>103</v>
      </c>
      <c r="D191" t="s">
        <v>366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351</v>
      </c>
      <c r="B192" t="s">
        <v>128</v>
      </c>
      <c r="C192" t="s">
        <v>126</v>
      </c>
      <c r="D192" t="s">
        <v>366</v>
      </c>
      <c r="E192">
        <f>VLOOKUP(A192,home!$A$2:$E$405,3,FALSE)</f>
        <v>1.1721999999999999</v>
      </c>
      <c r="F192">
        <f>VLOOKUP(B192,home!$B$2:$E$405,3,FALSE)</f>
        <v>0.60940000000000005</v>
      </c>
      <c r="G192">
        <f>VLOOKUP(C192,away!$B$2:$E$405,4,FALSE)</f>
        <v>0.60940000000000005</v>
      </c>
      <c r="H192">
        <f>VLOOKUP(A192,away!$A$2:$E$405,3,FALSE)</f>
        <v>1.0596000000000001</v>
      </c>
      <c r="I192">
        <f>VLOOKUP(C192,away!$B$2:$E$405,3,FALSE)</f>
        <v>1.3482000000000001</v>
      </c>
      <c r="J192">
        <f>VLOOKUP(B192,home!$B$2:$E$405,4,FALSE)</f>
        <v>0.80889999999999995</v>
      </c>
      <c r="K192" s="3">
        <f t="shared" si="390"/>
        <v>0.43531799159200002</v>
      </c>
      <c r="L192" s="3">
        <f t="shared" si="391"/>
        <v>1.1555562952080001</v>
      </c>
      <c r="M192" s="5">
        <f t="shared" si="392"/>
        <v>0.20374740017904916</v>
      </c>
      <c r="N192" s="5">
        <f t="shared" si="393"/>
        <v>8.8694909038035175E-2</v>
      </c>
      <c r="O192" s="5">
        <f t="shared" si="394"/>
        <v>0.23544159090916383</v>
      </c>
      <c r="P192" s="5">
        <f t="shared" si="395"/>
        <v>0.10249196049180247</v>
      </c>
      <c r="Q192" s="5">
        <f t="shared" si="396"/>
        <v>1.9305244833436302E-2</v>
      </c>
      <c r="R192" s="5">
        <f t="shared" si="397"/>
        <v>0.13603300626443549</v>
      </c>
      <c r="S192" s="5">
        <f t="shared" si="398"/>
        <v>1.288924663114961E-2</v>
      </c>
      <c r="T192" s="5">
        <f t="shared" si="399"/>
        <v>2.2308297197809034E-2</v>
      </c>
      <c r="U192" s="5">
        <f t="shared" si="400"/>
        <v>5.9217615077256001E-2</v>
      </c>
      <c r="V192" s="5">
        <f t="shared" si="401"/>
        <v>7.2041500370228432E-4</v>
      </c>
      <c r="W192" s="5">
        <f t="shared" si="402"/>
        <v>2.8013068026944421E-3</v>
      </c>
      <c r="X192" s="5">
        <f t="shared" si="403"/>
        <v>3.2370677106625572E-3</v>
      </c>
      <c r="Y192" s="5">
        <f t="shared" si="404"/>
        <v>1.8703069855353339E-3</v>
      </c>
      <c r="Z192" s="5">
        <f t="shared" si="405"/>
        <v>5.2397932248312573E-2</v>
      </c>
      <c r="AA192" s="5">
        <f t="shared" si="406"/>
        <v>2.2809762629909115E-2</v>
      </c>
      <c r="AB192" s="5">
        <f t="shared" si="407"/>
        <v>4.9647500283711461E-3</v>
      </c>
      <c r="AC192" s="5">
        <f t="shared" si="408"/>
        <v>2.2649597624396066E-5</v>
      </c>
      <c r="AD192" s="5">
        <f t="shared" si="409"/>
        <v>3.0486481279548788E-4</v>
      </c>
      <c r="AE192" s="5">
        <f t="shared" si="410"/>
        <v>3.522884536132344E-4</v>
      </c>
      <c r="AF192" s="5">
        <f t="shared" si="411"/>
        <v>2.035445701509323E-4</v>
      </c>
      <c r="AG192" s="5">
        <f t="shared" si="412"/>
        <v>7.8402403131105401E-5</v>
      </c>
      <c r="AH192" s="5">
        <f t="shared" si="413"/>
        <v>1.5137190116354967E-2</v>
      </c>
      <c r="AI192" s="5">
        <f t="shared" si="414"/>
        <v>6.5894911997979172E-3</v>
      </c>
      <c r="AJ192" s="5">
        <f t="shared" si="415"/>
        <v>1.434262037354594E-3</v>
      </c>
      <c r="AK192" s="5">
        <f t="shared" si="416"/>
        <v>2.0812002317261734E-4</v>
      </c>
      <c r="AL192" s="5">
        <f t="shared" si="417"/>
        <v>4.5574111136334985E-7</v>
      </c>
      <c r="AM192" s="5">
        <f t="shared" si="418"/>
        <v>2.654262760264057E-5</v>
      </c>
      <c r="AN192" s="5">
        <f t="shared" si="419"/>
        <v>3.0671500417592934E-5</v>
      </c>
      <c r="AO192" s="5">
        <f t="shared" si="420"/>
        <v>1.7721322695512163E-5</v>
      </c>
      <c r="AP192" s="5">
        <f t="shared" si="421"/>
        <v>6.8259953334038275E-6</v>
      </c>
      <c r="AQ192" s="5">
        <f t="shared" si="422"/>
        <v>1.9719554696438061E-6</v>
      </c>
      <c r="AR192" s="5">
        <f t="shared" si="423"/>
        <v>3.4983750661428618E-3</v>
      </c>
      <c r="AS192" s="5">
        <f t="shared" si="424"/>
        <v>1.5229056076288407E-3</v>
      </c>
      <c r="AT192" s="5">
        <f t="shared" si="425"/>
        <v>3.3147410524859066E-4</v>
      </c>
      <c r="AU192" s="5">
        <f t="shared" si="426"/>
        <v>4.8098880587190581E-5</v>
      </c>
      <c r="AV192" s="5">
        <f t="shared" si="427"/>
        <v>5.2345770237598097E-6</v>
      </c>
      <c r="AW192" s="5">
        <f t="shared" si="428"/>
        <v>6.3681521470123858E-9</v>
      </c>
      <c r="AX192" s="5">
        <f t="shared" si="429"/>
        <v>1.9257472232593119E-6</v>
      </c>
      <c r="AY192" s="5">
        <f t="shared" si="430"/>
        <v>2.2253093268166235E-6</v>
      </c>
      <c r="AZ192" s="5">
        <f t="shared" si="431"/>
        <v>1.2857351006940131E-6</v>
      </c>
      <c r="BA192" s="5">
        <f t="shared" si="432"/>
        <v>4.9524642985895293E-7</v>
      </c>
      <c r="BB192" s="5">
        <f t="shared" si="433"/>
        <v>1.4307128242570009E-7</v>
      </c>
      <c r="BC192" s="5">
        <f t="shared" si="434"/>
        <v>3.3065384214099901E-8</v>
      </c>
      <c r="BD192" s="5">
        <f t="shared" si="435"/>
        <v>6.7376155511334693E-4</v>
      </c>
      <c r="BE192" s="5">
        <f t="shared" si="436"/>
        <v>2.9330052698384477E-4</v>
      </c>
      <c r="BF192" s="5">
        <f t="shared" si="437"/>
        <v>6.3839498169741268E-5</v>
      </c>
      <c r="BG192" s="5">
        <f t="shared" si="438"/>
        <v>9.2634940424976442E-6</v>
      </c>
      <c r="BH192" s="5">
        <f t="shared" si="439"/>
        <v>1.0081414054261328E-6</v>
      </c>
      <c r="BI192" s="5">
        <f t="shared" si="440"/>
        <v>8.777241837016807E-8</v>
      </c>
      <c r="BJ192" s="8">
        <f t="shared" si="441"/>
        <v>0.1392460743841297</v>
      </c>
      <c r="BK192" s="8">
        <f t="shared" si="442"/>
        <v>0.31987435295376604</v>
      </c>
      <c r="BL192" s="8">
        <f t="shared" si="443"/>
        <v>0.48828313751058017</v>
      </c>
      <c r="BM192" s="8">
        <f t="shared" si="444"/>
        <v>0.21408516643969142</v>
      </c>
      <c r="BN192" s="8">
        <f t="shared" si="445"/>
        <v>0.78571411171592243</v>
      </c>
    </row>
    <row r="193" spans="1:66" x14ac:dyDescent="0.25">
      <c r="A193" t="s">
        <v>352</v>
      </c>
      <c r="B193" t="s">
        <v>145</v>
      </c>
      <c r="C193" t="s">
        <v>132</v>
      </c>
      <c r="D193" t="s">
        <v>366</v>
      </c>
      <c r="E193">
        <f>VLOOKUP(A193,home!$A$2:$E$405,3,FALSE)</f>
        <v>1.34</v>
      </c>
      <c r="F193">
        <f>VLOOKUP(B193,home!$B$2:$E$405,3,FALSE)</f>
        <v>0.59699999999999998</v>
      </c>
      <c r="G193">
        <f>VLOOKUP(C193,away!$B$2:$E$405,4,FALSE)</f>
        <v>0.87060000000000004</v>
      </c>
      <c r="H193">
        <f>VLOOKUP(A193,away!$A$2:$E$405,3,FALSE)</f>
        <v>1.29</v>
      </c>
      <c r="I193">
        <f>VLOOKUP(C193,away!$B$2:$E$405,3,FALSE)</f>
        <v>1.4212</v>
      </c>
      <c r="J193">
        <f>VLOOKUP(B193,home!$B$2:$E$405,4,FALSE)</f>
        <v>1.2403</v>
      </c>
      <c r="K193" s="3">
        <f t="shared" si="390"/>
        <v>0.69646258800000005</v>
      </c>
      <c r="L193" s="3">
        <f t="shared" si="391"/>
        <v>2.2739015243999998</v>
      </c>
      <c r="M193" s="5">
        <f t="shared" si="392"/>
        <v>5.1284633560894528E-2</v>
      </c>
      <c r="N193" s="5">
        <f t="shared" si="393"/>
        <v>3.571782861445226E-2</v>
      </c>
      <c r="O193" s="5">
        <f t="shared" si="394"/>
        <v>0.11661620643241347</v>
      </c>
      <c r="P193" s="5">
        <f t="shared" si="395"/>
        <v>8.1218824934660927E-2</v>
      </c>
      <c r="Q193" s="5">
        <f t="shared" si="396"/>
        <v>1.2438065677280938E-2</v>
      </c>
      <c r="R193" s="5">
        <f t="shared" si="397"/>
        <v>0.13258688478820504</v>
      </c>
      <c r="S193" s="5">
        <f t="shared" si="398"/>
        <v>3.2156306215654872E-2</v>
      </c>
      <c r="T193" s="5">
        <f t="shared" si="399"/>
        <v>2.828293650415644E-2</v>
      </c>
      <c r="U193" s="5">
        <f t="shared" si="400"/>
        <v>9.2341804914451125E-2</v>
      </c>
      <c r="V193" s="5">
        <f t="shared" si="401"/>
        <v>5.658392785809453E-3</v>
      </c>
      <c r="W193" s="5">
        <f t="shared" si="402"/>
        <v>2.8875491371043514E-3</v>
      </c>
      <c r="X193" s="5">
        <f t="shared" si="403"/>
        <v>6.5660023846414893E-3</v>
      </c>
      <c r="Y193" s="5">
        <f t="shared" si="404"/>
        <v>7.4652214158251601E-3</v>
      </c>
      <c r="Z193" s="5">
        <f t="shared" si="405"/>
        <v>0.10049650647844888</v>
      </c>
      <c r="AA193" s="5">
        <f t="shared" si="406"/>
        <v>6.9992056986939277E-2</v>
      </c>
      <c r="AB193" s="5">
        <f t="shared" si="407"/>
        <v>2.4373424574283604E-2</v>
      </c>
      <c r="AC193" s="5">
        <f t="shared" si="408"/>
        <v>5.6007031391835254E-4</v>
      </c>
      <c r="AD193" s="5">
        <f t="shared" si="409"/>
        <v>5.0276748625121583E-4</v>
      </c>
      <c r="AE193" s="5">
        <f t="shared" si="410"/>
        <v>1.1432437534053957E-3</v>
      </c>
      <c r="AF193" s="5">
        <f t="shared" si="411"/>
        <v>1.2998118568146536E-3</v>
      </c>
      <c r="AG193" s="5">
        <f t="shared" si="412"/>
        <v>9.8521472088134517E-4</v>
      </c>
      <c r="AH193" s="5">
        <f t="shared" si="413"/>
        <v>5.712978981955482E-2</v>
      </c>
      <c r="AI193" s="5">
        <f t="shared" si="414"/>
        <v>3.9788761269623205E-2</v>
      </c>
      <c r="AJ193" s="5">
        <f t="shared" si="415"/>
        <v>1.3855691823577971E-2</v>
      </c>
      <c r="AK193" s="5">
        <f t="shared" si="416"/>
        <v>3.2166569953265178E-3</v>
      </c>
      <c r="AL193" s="5">
        <f t="shared" si="417"/>
        <v>3.5479050638607603E-5</v>
      </c>
      <c r="AM193" s="5">
        <f t="shared" si="418"/>
        <v>7.0031748927355279E-5</v>
      </c>
      <c r="AN193" s="5">
        <f t="shared" si="419"/>
        <v>1.592453006423112E-4</v>
      </c>
      <c r="AO193" s="5">
        <f t="shared" si="420"/>
        <v>1.8105406594204392E-4</v>
      </c>
      <c r="AP193" s="5">
        <f t="shared" si="421"/>
        <v>1.3723303884814392E-4</v>
      </c>
      <c r="AQ193" s="5">
        <f t="shared" si="422"/>
        <v>7.8013604058709682E-5</v>
      </c>
      <c r="AR193" s="5">
        <f t="shared" si="423"/>
        <v>2.5981503231867466E-2</v>
      </c>
      <c r="AS193" s="5">
        <f t="shared" si="424"/>
        <v>1.8095144980996781E-2</v>
      </c>
      <c r="AT193" s="5">
        <f t="shared" si="425"/>
        <v>6.3012957518501144E-3</v>
      </c>
      <c r="AU193" s="5">
        <f t="shared" si="426"/>
        <v>1.4628722490289789E-3</v>
      </c>
      <c r="AV193" s="5">
        <f t="shared" si="427"/>
        <v>2.5470894811802574E-4</v>
      </c>
      <c r="AW193" s="5">
        <f t="shared" si="428"/>
        <v>1.5607700930768807E-6</v>
      </c>
      <c r="AX193" s="5">
        <f t="shared" si="429"/>
        <v>8.1290821833520083E-6</v>
      </c>
      <c r="AY193" s="5">
        <f t="shared" si="430"/>
        <v>1.848473236869701E-5</v>
      </c>
      <c r="AZ193" s="5">
        <f t="shared" si="431"/>
        <v>2.1016230555653081E-5</v>
      </c>
      <c r="BA193" s="5">
        <f t="shared" si="432"/>
        <v>1.5929612899213799E-5</v>
      </c>
      <c r="BB193" s="5">
        <f t="shared" si="433"/>
        <v>9.0555927636560366E-6</v>
      </c>
      <c r="BC193" s="5">
        <f t="shared" si="434"/>
        <v>4.1183052379246147E-6</v>
      </c>
      <c r="BD193" s="5">
        <f t="shared" si="435"/>
        <v>9.8465633008578239E-3</v>
      </c>
      <c r="BE193" s="5">
        <f t="shared" si="436"/>
        <v>6.8577629594212619E-3</v>
      </c>
      <c r="BF193" s="5">
        <f t="shared" si="437"/>
        <v>2.3880876693045355E-3</v>
      </c>
      <c r="BG193" s="5">
        <f t="shared" si="438"/>
        <v>5.5440457284490832E-4</v>
      </c>
      <c r="BH193" s="5">
        <f t="shared" si="439"/>
        <v>9.6530510900649842E-5</v>
      </c>
      <c r="BI193" s="5">
        <f t="shared" si="440"/>
        <v>1.3445977888565766E-5</v>
      </c>
      <c r="BJ193" s="8">
        <f t="shared" si="441"/>
        <v>9.7990952865240302E-2</v>
      </c>
      <c r="BK193" s="8">
        <f t="shared" si="442"/>
        <v>0.17093219159394546</v>
      </c>
      <c r="BL193" s="8">
        <f t="shared" si="443"/>
        <v>0.62175359775745409</v>
      </c>
      <c r="BM193" s="8">
        <f t="shared" si="444"/>
        <v>0.56129388072490616</v>
      </c>
      <c r="BN193" s="8">
        <f t="shared" si="445"/>
        <v>0.42986244400790719</v>
      </c>
    </row>
    <row r="194" spans="1:66" x14ac:dyDescent="0.25">
      <c r="A194" t="s">
        <v>352</v>
      </c>
      <c r="B194" t="s">
        <v>134</v>
      </c>
      <c r="C194" t="s">
        <v>130</v>
      </c>
      <c r="D194" t="s">
        <v>366</v>
      </c>
      <c r="E194">
        <f>VLOOKUP(A194,home!$A$2:$E$405,3,FALSE)</f>
        <v>1.34</v>
      </c>
      <c r="F194">
        <f>VLOOKUP(B194,home!$B$2:$E$405,3,FALSE)</f>
        <v>0.53300000000000003</v>
      </c>
      <c r="G194">
        <f>VLOOKUP(C194,away!$B$2:$E$405,4,FALSE)</f>
        <v>1.0661</v>
      </c>
      <c r="H194">
        <f>VLOOKUP(A194,away!$A$2:$E$405,3,FALSE)</f>
        <v>1.29</v>
      </c>
      <c r="I194">
        <f>VLOOKUP(C194,away!$B$2:$E$405,3,FALSE)</f>
        <v>0.66449999999999998</v>
      </c>
      <c r="J194">
        <f>VLOOKUP(B194,home!$B$2:$E$405,4,FALSE)</f>
        <v>1.5504</v>
      </c>
      <c r="K194" s="3">
        <f t="shared" si="390"/>
        <v>0.76142994200000014</v>
      </c>
      <c r="L194" s="3">
        <f t="shared" si="391"/>
        <v>1.3290106319999999</v>
      </c>
      <c r="M194" s="5">
        <f t="shared" si="392"/>
        <v>0.12363265448369</v>
      </c>
      <c r="N194" s="5">
        <f t="shared" si="393"/>
        <v>9.4137604932822125E-2</v>
      </c>
      <c r="O194" s="5">
        <f t="shared" si="394"/>
        <v>0.16430911227120648</v>
      </c>
      <c r="P194" s="5">
        <f t="shared" si="395"/>
        <v>0.12510987782673624</v>
      </c>
      <c r="Q194" s="5">
        <f t="shared" si="396"/>
        <v>3.5839595532008842E-2</v>
      </c>
      <c r="R194" s="5">
        <f t="shared" si="397"/>
        <v>0.10918427857145753</v>
      </c>
      <c r="S194" s="5">
        <f t="shared" si="398"/>
        <v>3.1651187938955466E-2</v>
      </c>
      <c r="T194" s="5">
        <f t="shared" si="399"/>
        <v>4.7631203508619442E-2</v>
      </c>
      <c r="U194" s="5">
        <f t="shared" si="400"/>
        <v>8.3136178899976751E-2</v>
      </c>
      <c r="V194" s="5">
        <f t="shared" si="401"/>
        <v>3.558819088021394E-3</v>
      </c>
      <c r="W194" s="5">
        <f t="shared" si="402"/>
        <v>9.0964470490803202E-3</v>
      </c>
      <c r="X194" s="5">
        <f t="shared" si="403"/>
        <v>1.2089274841652772E-2</v>
      </c>
      <c r="Y194" s="5">
        <f t="shared" si="404"/>
        <v>8.0333873988633238E-3</v>
      </c>
      <c r="Z194" s="5">
        <f t="shared" si="405"/>
        <v>4.8369022356238939E-2</v>
      </c>
      <c r="AA194" s="5">
        <f t="shared" si="406"/>
        <v>3.682962188730772E-2</v>
      </c>
      <c r="AB194" s="5">
        <f t="shared" si="407"/>
        <v>1.4021588428767327E-2</v>
      </c>
      <c r="AC194" s="5">
        <f t="shared" si="408"/>
        <v>2.2508384979742096E-4</v>
      </c>
      <c r="AD194" s="5">
        <f t="shared" si="409"/>
        <v>1.7315767872468247E-3</v>
      </c>
      <c r="AE194" s="5">
        <f t="shared" si="410"/>
        <v>2.3012839603754318E-3</v>
      </c>
      <c r="AF194" s="5">
        <f t="shared" si="411"/>
        <v>1.5292154252950078E-3</v>
      </c>
      <c r="AG194" s="5">
        <f t="shared" si="412"/>
        <v>6.7744785294515555E-4</v>
      </c>
      <c r="AH194" s="5">
        <f t="shared" si="413"/>
        <v>1.6070736242721803E-2</v>
      </c>
      <c r="AI194" s="5">
        <f t="shared" si="414"/>
        <v>1.2236739765192961E-2</v>
      </c>
      <c r="AJ194" s="5">
        <f t="shared" si="415"/>
        <v>4.6587100248399859E-3</v>
      </c>
      <c r="AK194" s="5">
        <f t="shared" si="416"/>
        <v>1.1824271013362434E-3</v>
      </c>
      <c r="AL194" s="5">
        <f t="shared" si="417"/>
        <v>9.1109304630005484E-6</v>
      </c>
      <c r="AM194" s="5">
        <f t="shared" si="418"/>
        <v>2.6369488253637934E-4</v>
      </c>
      <c r="AN194" s="5">
        <f t="shared" si="419"/>
        <v>3.5045330249483926E-4</v>
      </c>
      <c r="AO194" s="5">
        <f t="shared" si="420"/>
        <v>2.3287808251757673E-4</v>
      </c>
      <c r="AP194" s="5">
        <f t="shared" si="421"/>
        <v>1.0316581587521093E-4</v>
      </c>
      <c r="AQ194" s="5">
        <f t="shared" si="422"/>
        <v>3.4277116539277412E-5</v>
      </c>
      <c r="AR194" s="5">
        <f t="shared" si="423"/>
        <v>4.2716358661290029E-3</v>
      </c>
      <c r="AS194" s="5">
        <f t="shared" si="424"/>
        <v>3.2525514497917267E-3</v>
      </c>
      <c r="AT194" s="5">
        <f t="shared" si="425"/>
        <v>1.2382950308834654E-3</v>
      </c>
      <c r="AU194" s="5">
        <f t="shared" si="426"/>
        <v>3.1429163784816189E-4</v>
      </c>
      <c r="AV194" s="5">
        <f t="shared" si="427"/>
        <v>5.9827765894452719E-5</v>
      </c>
      <c r="AW194" s="5">
        <f t="shared" si="428"/>
        <v>2.5610534195349321E-7</v>
      </c>
      <c r="AX194" s="5">
        <f t="shared" si="429"/>
        <v>3.3464196519228689E-5</v>
      </c>
      <c r="AY194" s="5">
        <f t="shared" si="430"/>
        <v>4.4474272965392316E-5</v>
      </c>
      <c r="AZ194" s="5">
        <f t="shared" si="431"/>
        <v>2.9553390810738277E-5</v>
      </c>
      <c r="BA194" s="5">
        <f t="shared" si="432"/>
        <v>1.3092256866374089E-5</v>
      </c>
      <c r="BB194" s="5">
        <f t="shared" si="433"/>
        <v>4.3499371430715398E-6</v>
      </c>
      <c r="BC194" s="5">
        <f t="shared" si="434"/>
        <v>1.1562225423347566E-6</v>
      </c>
      <c r="BD194" s="5">
        <f t="shared" si="435"/>
        <v>9.4617491368632748E-4</v>
      </c>
      <c r="BE194" s="5">
        <f t="shared" si="436"/>
        <v>7.2044590965003531E-4</v>
      </c>
      <c r="BF194" s="5">
        <f t="shared" si="437"/>
        <v>2.7428454359948191E-4</v>
      </c>
      <c r="BG194" s="5">
        <f t="shared" si="438"/>
        <v>6.961615470815001E-5</v>
      </c>
      <c r="BH194" s="5">
        <f t="shared" si="439"/>
        <v>1.3251956160422422E-5</v>
      </c>
      <c r="BI194" s="5">
        <f t="shared" si="440"/>
        <v>2.0180872421233986E-6</v>
      </c>
      <c r="BJ194" s="8">
        <f t="shared" si="441"/>
        <v>0.21417759676571968</v>
      </c>
      <c r="BK194" s="8">
        <f t="shared" si="442"/>
        <v>0.28423120839062893</v>
      </c>
      <c r="BL194" s="8">
        <f t="shared" si="443"/>
        <v>0.45279178650840018</v>
      </c>
      <c r="BM194" s="8">
        <f t="shared" si="444"/>
        <v>0.34731227223544298</v>
      </c>
      <c r="BN194" s="8">
        <f t="shared" si="445"/>
        <v>0.65221312361792128</v>
      </c>
    </row>
    <row r="195" spans="1:66" x14ac:dyDescent="0.25">
      <c r="A195" t="s">
        <v>352</v>
      </c>
      <c r="B195" t="s">
        <v>137</v>
      </c>
      <c r="C195" t="s">
        <v>144</v>
      </c>
      <c r="D195" t="s">
        <v>366</v>
      </c>
      <c r="E195">
        <f>VLOOKUP(A195,home!$A$2:$E$405,3,FALSE)</f>
        <v>1.34</v>
      </c>
      <c r="F195">
        <f>VLOOKUP(B195,home!$B$2:$E$405,3,FALSE)</f>
        <v>0.87060000000000004</v>
      </c>
      <c r="G195">
        <f>VLOOKUP(C195,away!$B$2:$E$405,4,FALSE)</f>
        <v>0.59699999999999998</v>
      </c>
      <c r="H195">
        <f>VLOOKUP(A195,away!$A$2:$E$405,3,FALSE)</f>
        <v>1.29</v>
      </c>
      <c r="I195">
        <f>VLOOKUP(C195,away!$B$2:$E$405,3,FALSE)</f>
        <v>0.31009999999999999</v>
      </c>
      <c r="J195">
        <f>VLOOKUP(B195,home!$B$2:$E$405,4,FALSE)</f>
        <v>0.51680000000000004</v>
      </c>
      <c r="K195" s="3">
        <f t="shared" si="390"/>
        <v>0.69646258800000005</v>
      </c>
      <c r="L195" s="3">
        <f t="shared" si="391"/>
        <v>0.2067349872</v>
      </c>
      <c r="M195" s="5">
        <f t="shared" si="392"/>
        <v>0.40527169894907394</v>
      </c>
      <c r="N195" s="5">
        <f t="shared" si="393"/>
        <v>0.28225657629322892</v>
      </c>
      <c r="O195" s="5">
        <f t="shared" si="394"/>
        <v>8.378383949475908E-2</v>
      </c>
      <c r="P195" s="5">
        <f t="shared" si="395"/>
        <v>5.8352309687096517E-2</v>
      </c>
      <c r="Q195" s="5">
        <f t="shared" si="396"/>
        <v>9.8290572802600826E-2</v>
      </c>
      <c r="R195" s="5">
        <f t="shared" si="397"/>
        <v>8.6605254927579357E-3</v>
      </c>
      <c r="S195" s="5">
        <f t="shared" si="398"/>
        <v>2.100437838768681E-3</v>
      </c>
      <c r="T195" s="5">
        <f t="shared" si="399"/>
        <v>2.0320100310226356E-2</v>
      </c>
      <c r="U195" s="5">
        <f t="shared" si="400"/>
        <v>6.0317319981261679E-3</v>
      </c>
      <c r="V195" s="5">
        <f t="shared" si="401"/>
        <v>3.3603080919172381E-5</v>
      </c>
      <c r="W195" s="5">
        <f t="shared" si="402"/>
        <v>2.2818568903367264E-2</v>
      </c>
      <c r="X195" s="5">
        <f t="shared" si="403"/>
        <v>4.7173965501599502E-3</v>
      </c>
      <c r="Y195" s="5">
        <f t="shared" si="404"/>
        <v>4.8762545770732077E-4</v>
      </c>
      <c r="Z195" s="5">
        <f t="shared" si="405"/>
        <v>5.9681120896352882E-4</v>
      </c>
      <c r="AA195" s="5">
        <f t="shared" si="406"/>
        <v>4.1565667914214804E-4</v>
      </c>
      <c r="AB195" s="5">
        <f t="shared" si="407"/>
        <v>1.4474466323741302E-4</v>
      </c>
      <c r="AC195" s="5">
        <f t="shared" si="408"/>
        <v>3.0239241188701032E-7</v>
      </c>
      <c r="AD195" s="5">
        <f t="shared" si="409"/>
        <v>3.9730698882238713E-3</v>
      </c>
      <c r="AE195" s="5">
        <f t="shared" si="410"/>
        <v>8.2137255248666764E-4</v>
      </c>
      <c r="AF195" s="5">
        <f t="shared" si="411"/>
        <v>8.4903222062381284E-5</v>
      </c>
      <c r="AG195" s="5">
        <f t="shared" si="412"/>
        <v>5.8508221754350535E-6</v>
      </c>
      <c r="AH195" s="5">
        <f t="shared" si="413"/>
        <v>3.08454394114729E-5</v>
      </c>
      <c r="AI195" s="5">
        <f t="shared" si="414"/>
        <v>2.1482694560511612E-5</v>
      </c>
      <c r="AJ195" s="5">
        <f t="shared" si="415"/>
        <v>7.4809465254137196E-6</v>
      </c>
      <c r="AK195" s="5">
        <f t="shared" si="416"/>
        <v>1.7367331259264158E-6</v>
      </c>
      <c r="AL195" s="5">
        <f t="shared" si="417"/>
        <v>1.7415768938433743E-9</v>
      </c>
      <c r="AM195" s="5">
        <f t="shared" si="418"/>
        <v>5.5341890733145386E-4</v>
      </c>
      <c r="AN195" s="5">
        <f t="shared" si="419"/>
        <v>1.1441105072340613E-4</v>
      </c>
      <c r="AO195" s="5">
        <f t="shared" si="420"/>
        <v>1.1826383553420959E-5</v>
      </c>
      <c r="AP195" s="5">
        <f t="shared" si="421"/>
        <v>8.1497575084625786E-7</v>
      </c>
      <c r="AQ195" s="5">
        <f t="shared" si="422"/>
        <v>4.2121000354877857E-8</v>
      </c>
      <c r="AR195" s="5">
        <f t="shared" si="423"/>
        <v>1.2753663043818455E-6</v>
      </c>
      <c r="AS195" s="5">
        <f t="shared" si="424"/>
        <v>8.8824491699777581E-7</v>
      </c>
      <c r="AT195" s="5">
        <f t="shared" si="425"/>
        <v>3.0931467683505805E-7</v>
      </c>
      <c r="AU195" s="5">
        <f t="shared" si="426"/>
        <v>7.1808700111642729E-8</v>
      </c>
      <c r="AV195" s="5">
        <f t="shared" si="427"/>
        <v>1.2503018280167645E-8</v>
      </c>
      <c r="AW195" s="5">
        <f t="shared" si="428"/>
        <v>6.9654940758788103E-12</v>
      </c>
      <c r="AX195" s="5">
        <f t="shared" si="429"/>
        <v>6.4239260741366059E-5</v>
      </c>
      <c r="AY195" s="5">
        <f t="shared" si="430"/>
        <v>1.3280502747103776E-5</v>
      </c>
      <c r="AZ195" s="5">
        <f t="shared" si="431"/>
        <v>1.3727722827160322E-6</v>
      </c>
      <c r="BA195" s="5">
        <f t="shared" si="432"/>
        <v>9.4600020098604594E-8</v>
      </c>
      <c r="BB195" s="5">
        <f t="shared" si="433"/>
        <v>4.889283486051189E-9</v>
      </c>
      <c r="BC195" s="5">
        <f t="shared" si="434"/>
        <v>2.0215719178119282E-10</v>
      </c>
      <c r="BD195" s="5">
        <f t="shared" si="435"/>
        <v>4.3943806101948704E-8</v>
      </c>
      <c r="BE195" s="5">
        <f t="shared" si="436"/>
        <v>3.0605216924333384E-8</v>
      </c>
      <c r="BF195" s="5">
        <f t="shared" si="437"/>
        <v>1.0657694292711315E-8</v>
      </c>
      <c r="BG195" s="5">
        <f t="shared" si="438"/>
        <v>2.4742284497381841E-9</v>
      </c>
      <c r="BH195" s="5">
        <f t="shared" si="439"/>
        <v>4.3080188735197084E-10</v>
      </c>
      <c r="BI195" s="5">
        <f t="shared" si="440"/>
        <v>6.0007479476087647E-11</v>
      </c>
      <c r="BJ195" s="8">
        <f t="shared" si="441"/>
        <v>0.43453554246783038</v>
      </c>
      <c r="BK195" s="8">
        <f t="shared" si="442"/>
        <v>0.46577163419259421</v>
      </c>
      <c r="BL195" s="8">
        <f t="shared" si="443"/>
        <v>9.9100689551017807E-2</v>
      </c>
      <c r="BM195" s="8">
        <f t="shared" si="444"/>
        <v>6.3375874205107152E-2</v>
      </c>
      <c r="BN195" s="8">
        <f t="shared" si="445"/>
        <v>0.9366155227195172</v>
      </c>
    </row>
    <row r="196" spans="1:66" x14ac:dyDescent="0.25">
      <c r="A196" t="s">
        <v>352</v>
      </c>
      <c r="B196" t="s">
        <v>141</v>
      </c>
      <c r="C196" t="s">
        <v>142</v>
      </c>
      <c r="D196" t="s">
        <v>366</v>
      </c>
      <c r="E196">
        <f>VLOOKUP(A196,home!$A$2:$E$405,3,FALSE)</f>
        <v>1.34</v>
      </c>
      <c r="F196">
        <f>VLOOKUP(B196,home!$B$2:$E$405,3,FALSE)</f>
        <v>1.3682000000000001</v>
      </c>
      <c r="G196">
        <f>VLOOKUP(C196,away!$B$2:$E$405,4,FALSE)</f>
        <v>0.87060000000000004</v>
      </c>
      <c r="H196">
        <f>VLOOKUP(A196,away!$A$2:$E$405,3,FALSE)</f>
        <v>1.29</v>
      </c>
      <c r="I196">
        <f>VLOOKUP(C196,away!$B$2:$E$405,3,FALSE)</f>
        <v>1.4212</v>
      </c>
      <c r="J196">
        <f>VLOOKUP(B196,home!$B$2:$E$405,4,FALSE)</f>
        <v>0.12920000000000001</v>
      </c>
      <c r="K196" s="3">
        <f t="shared" si="390"/>
        <v>1.5961475928000002</v>
      </c>
      <c r="L196" s="3">
        <f t="shared" si="391"/>
        <v>0.23686856160000003</v>
      </c>
      <c r="M196" s="5">
        <f t="shared" si="392"/>
        <v>0.15993046461001653</v>
      </c>
      <c r="N196" s="5">
        <f t="shared" si="393"/>
        <v>0.25527262610266349</v>
      </c>
      <c r="O196" s="5">
        <f t="shared" si="394"/>
        <v>3.7882499108194315E-2</v>
      </c>
      <c r="P196" s="5">
        <f t="shared" si="395"/>
        <v>6.0466059760792515E-2</v>
      </c>
      <c r="Q196" s="5">
        <f t="shared" si="396"/>
        <v>0.20372639383075047</v>
      </c>
      <c r="R196" s="5">
        <f t="shared" si="397"/>
        <v>4.4865865367856358E-3</v>
      </c>
      <c r="S196" s="5">
        <f t="shared" si="398"/>
        <v>5.715209406649136E-3</v>
      </c>
      <c r="T196" s="5">
        <f t="shared" si="399"/>
        <v>4.8256377866644974E-2</v>
      </c>
      <c r="U196" s="5">
        <f t="shared" si="400"/>
        <v>7.1612543005792817E-3</v>
      </c>
      <c r="V196" s="5">
        <f t="shared" si="401"/>
        <v>2.4008780897412201E-4</v>
      </c>
      <c r="W196" s="5">
        <f t="shared" si="402"/>
        <v>0.10839246436759235</v>
      </c>
      <c r="X196" s="5">
        <f t="shared" si="403"/>
        <v>2.5674767123030854E-2</v>
      </c>
      <c r="Y196" s="5">
        <f t="shared" si="404"/>
        <v>3.0407725789236444E-3</v>
      </c>
      <c r="Z196" s="5">
        <f t="shared" si="405"/>
        <v>3.5424376648744628E-4</v>
      </c>
      <c r="AA196" s="5">
        <f t="shared" si="406"/>
        <v>5.6542533514334281E-4</v>
      </c>
      <c r="AB196" s="5">
        <f t="shared" si="407"/>
        <v>4.5125114379859001E-4</v>
      </c>
      <c r="AC196" s="5">
        <f t="shared" si="408"/>
        <v>5.6732326767239427E-6</v>
      </c>
      <c r="AD196" s="5">
        <f t="shared" si="409"/>
        <v>4.3252592769498076E-2</v>
      </c>
      <c r="AE196" s="5">
        <f t="shared" si="410"/>
        <v>1.024517943478157E-2</v>
      </c>
      <c r="AF196" s="5">
        <f t="shared" si="411"/>
        <v>1.2133804580253056E-3</v>
      </c>
      <c r="AG196" s="5">
        <f t="shared" si="412"/>
        <v>9.5803894588667769E-5</v>
      </c>
      <c r="AH196" s="5">
        <f t="shared" si="413"/>
        <v>2.0977302855911932E-5</v>
      </c>
      <c r="AI196" s="5">
        <f t="shared" si="414"/>
        <v>3.3482871456900398E-5</v>
      </c>
      <c r="AJ196" s="5">
        <f t="shared" si="415"/>
        <v>2.6721802337981709E-5</v>
      </c>
      <c r="AK196" s="5">
        <f t="shared" si="416"/>
        <v>1.4217313492348969E-5</v>
      </c>
      <c r="AL196" s="5">
        <f t="shared" si="417"/>
        <v>8.5796793476253368E-8</v>
      </c>
      <c r="AM196" s="5">
        <f t="shared" si="418"/>
        <v>1.3807504366278601E-2</v>
      </c>
      <c r="AN196" s="5">
        <f t="shared" si="419"/>
        <v>3.2705636985261317E-3</v>
      </c>
      <c r="AO196" s="5">
        <f t="shared" si="420"/>
        <v>3.8734685944553042E-4</v>
      </c>
      <c r="AP196" s="5">
        <f t="shared" si="421"/>
        <v>3.0583431145713385E-5</v>
      </c>
      <c r="AQ196" s="5">
        <f t="shared" si="422"/>
        <v>1.8110633360694433E-6</v>
      </c>
      <c r="AR196" s="5">
        <f t="shared" si="423"/>
        <v>9.9377271074548706E-7</v>
      </c>
      <c r="AS196" s="5">
        <f t="shared" si="424"/>
        <v>1.5862079200467402E-6</v>
      </c>
      <c r="AT196" s="5">
        <f t="shared" si="425"/>
        <v>1.26591097663145E-6</v>
      </c>
      <c r="AU196" s="5">
        <f t="shared" si="426"/>
        <v>6.7352691934979519E-7</v>
      </c>
      <c r="AV196" s="5">
        <f t="shared" si="427"/>
        <v>2.6876209275154385E-7</v>
      </c>
      <c r="AW196" s="5">
        <f t="shared" si="428"/>
        <v>9.0105028079785128E-10</v>
      </c>
      <c r="AX196" s="5">
        <f t="shared" si="429"/>
        <v>3.6731358094685149E-3</v>
      </c>
      <c r="AY196" s="5">
        <f t="shared" si="430"/>
        <v>8.7005039575025866E-4</v>
      </c>
      <c r="AZ196" s="5">
        <f t="shared" si="431"/>
        <v>1.0304379288043727E-4</v>
      </c>
      <c r="BA196" s="5">
        <f t="shared" si="432"/>
        <v>8.1359450004658318E-6</v>
      </c>
      <c r="BB196" s="5">
        <f t="shared" si="433"/>
        <v>4.8178739737926346E-7</v>
      </c>
      <c r="BC196" s="5">
        <f t="shared" si="434"/>
        <v>2.2824057562846767E-8</v>
      </c>
      <c r="BD196" s="5">
        <f t="shared" si="435"/>
        <v>3.9232252091936008E-8</v>
      </c>
      <c r="BE196" s="5">
        <f t="shared" si="436"/>
        <v>6.2620464736666437E-8</v>
      </c>
      <c r="BF196" s="5">
        <f t="shared" si="437"/>
        <v>4.9975752024723724E-8</v>
      </c>
      <c r="BG196" s="5">
        <f t="shared" si="438"/>
        <v>2.6589558764210827E-8</v>
      </c>
      <c r="BH196" s="5">
        <f t="shared" si="439"/>
        <v>1.0610215053777314E-8</v>
      </c>
      <c r="BI196" s="5">
        <f t="shared" si="440"/>
        <v>3.3870938434353947E-9</v>
      </c>
      <c r="BJ196" s="8">
        <f t="shared" si="441"/>
        <v>0.72132303839978607</v>
      </c>
      <c r="BK196" s="8">
        <f t="shared" si="442"/>
        <v>0.22722763101165272</v>
      </c>
      <c r="BL196" s="8">
        <f t="shared" si="443"/>
        <v>5.0647396310600355E-2</v>
      </c>
      <c r="BM196" s="8">
        <f t="shared" si="444"/>
        <v>0.27691763004462383</v>
      </c>
      <c r="BN196" s="8">
        <f t="shared" si="445"/>
        <v>0.72176462994920298</v>
      </c>
    </row>
    <row r="197" spans="1:66" x14ac:dyDescent="0.25">
      <c r="A197" t="s">
        <v>353</v>
      </c>
      <c r="B197" t="s">
        <v>331</v>
      </c>
      <c r="C197" t="s">
        <v>152</v>
      </c>
      <c r="D197" t="s">
        <v>366</v>
      </c>
      <c r="E197">
        <f>VLOOKUP(A197,home!$A$2:$E$405,3,FALSE)</f>
        <v>1.5907</v>
      </c>
      <c r="F197" t="e">
        <f>VLOOKUP(B197,home!$B$2:$E$405,3,FALSE)</f>
        <v>#N/A</v>
      </c>
      <c r="G197">
        <f>VLOOKUP(C197,away!$B$2:$E$405,4,FALSE)</f>
        <v>1.0216000000000001</v>
      </c>
      <c r="H197">
        <f>VLOOKUP(A197,away!$A$2:$E$405,3,FALSE)</f>
        <v>1.2952999999999999</v>
      </c>
      <c r="I197">
        <f>VLOOKUP(C197,away!$B$2:$E$405,3,FALSE)</f>
        <v>1.1579999999999999</v>
      </c>
      <c r="J197" t="e">
        <f>VLOOKUP(B197,home!$B$2:$E$405,4,FALSE)</f>
        <v>#N/A</v>
      </c>
      <c r="K197" s="3" t="e">
        <f t="shared" si="390"/>
        <v>#N/A</v>
      </c>
      <c r="L197" s="3" t="e">
        <f t="shared" si="391"/>
        <v>#N/A</v>
      </c>
      <c r="M197" s="5" t="e">
        <f t="shared" si="392"/>
        <v>#N/A</v>
      </c>
      <c r="N197" s="5" t="e">
        <f t="shared" si="393"/>
        <v>#N/A</v>
      </c>
      <c r="O197" s="5" t="e">
        <f t="shared" si="394"/>
        <v>#N/A</v>
      </c>
      <c r="P197" s="5" t="e">
        <f t="shared" si="395"/>
        <v>#N/A</v>
      </c>
      <c r="Q197" s="5" t="e">
        <f t="shared" si="396"/>
        <v>#N/A</v>
      </c>
      <c r="R197" s="5" t="e">
        <f t="shared" si="397"/>
        <v>#N/A</v>
      </c>
      <c r="S197" s="5" t="e">
        <f t="shared" si="398"/>
        <v>#N/A</v>
      </c>
      <c r="T197" s="5" t="e">
        <f t="shared" si="399"/>
        <v>#N/A</v>
      </c>
      <c r="U197" s="5" t="e">
        <f t="shared" si="400"/>
        <v>#N/A</v>
      </c>
      <c r="V197" s="5" t="e">
        <f t="shared" si="401"/>
        <v>#N/A</v>
      </c>
      <c r="W197" s="5" t="e">
        <f t="shared" si="402"/>
        <v>#N/A</v>
      </c>
      <c r="X197" s="5" t="e">
        <f t="shared" si="403"/>
        <v>#N/A</v>
      </c>
      <c r="Y197" s="5" t="e">
        <f t="shared" si="404"/>
        <v>#N/A</v>
      </c>
      <c r="Z197" s="5" t="e">
        <f t="shared" si="405"/>
        <v>#N/A</v>
      </c>
      <c r="AA197" s="5" t="e">
        <f t="shared" si="406"/>
        <v>#N/A</v>
      </c>
      <c r="AB197" s="5" t="e">
        <f t="shared" si="407"/>
        <v>#N/A</v>
      </c>
      <c r="AC197" s="5" t="e">
        <f t="shared" si="408"/>
        <v>#N/A</v>
      </c>
      <c r="AD197" s="5" t="e">
        <f t="shared" si="409"/>
        <v>#N/A</v>
      </c>
      <c r="AE197" s="5" t="e">
        <f t="shared" si="410"/>
        <v>#N/A</v>
      </c>
      <c r="AF197" s="5" t="e">
        <f t="shared" si="411"/>
        <v>#N/A</v>
      </c>
      <c r="AG197" s="5" t="e">
        <f t="shared" si="412"/>
        <v>#N/A</v>
      </c>
      <c r="AH197" s="5" t="e">
        <f t="shared" si="413"/>
        <v>#N/A</v>
      </c>
      <c r="AI197" s="5" t="e">
        <f t="shared" si="414"/>
        <v>#N/A</v>
      </c>
      <c r="AJ197" s="5" t="e">
        <f t="shared" si="415"/>
        <v>#N/A</v>
      </c>
      <c r="AK197" s="5" t="e">
        <f t="shared" si="416"/>
        <v>#N/A</v>
      </c>
      <c r="AL197" s="5" t="e">
        <f t="shared" si="417"/>
        <v>#N/A</v>
      </c>
      <c r="AM197" s="5" t="e">
        <f t="shared" si="418"/>
        <v>#N/A</v>
      </c>
      <c r="AN197" s="5" t="e">
        <f t="shared" si="419"/>
        <v>#N/A</v>
      </c>
      <c r="AO197" s="5" t="e">
        <f t="shared" si="420"/>
        <v>#N/A</v>
      </c>
      <c r="AP197" s="5" t="e">
        <f t="shared" si="421"/>
        <v>#N/A</v>
      </c>
      <c r="AQ197" s="5" t="e">
        <f t="shared" si="422"/>
        <v>#N/A</v>
      </c>
      <c r="AR197" s="5" t="e">
        <f t="shared" si="423"/>
        <v>#N/A</v>
      </c>
      <c r="AS197" s="5" t="e">
        <f t="shared" si="424"/>
        <v>#N/A</v>
      </c>
      <c r="AT197" s="5" t="e">
        <f t="shared" si="425"/>
        <v>#N/A</v>
      </c>
      <c r="AU197" s="5" t="e">
        <f t="shared" si="426"/>
        <v>#N/A</v>
      </c>
      <c r="AV197" s="5" t="e">
        <f t="shared" si="427"/>
        <v>#N/A</v>
      </c>
      <c r="AW197" s="5" t="e">
        <f t="shared" si="428"/>
        <v>#N/A</v>
      </c>
      <c r="AX197" s="5" t="e">
        <f t="shared" si="429"/>
        <v>#N/A</v>
      </c>
      <c r="AY197" s="5" t="e">
        <f t="shared" si="430"/>
        <v>#N/A</v>
      </c>
      <c r="AZ197" s="5" t="e">
        <f t="shared" si="431"/>
        <v>#N/A</v>
      </c>
      <c r="BA197" s="5" t="e">
        <f t="shared" si="432"/>
        <v>#N/A</v>
      </c>
      <c r="BB197" s="5" t="e">
        <f t="shared" si="433"/>
        <v>#N/A</v>
      </c>
      <c r="BC197" s="5" t="e">
        <f t="shared" si="434"/>
        <v>#N/A</v>
      </c>
      <c r="BD197" s="5" t="e">
        <f t="shared" si="435"/>
        <v>#N/A</v>
      </c>
      <c r="BE197" s="5" t="e">
        <f t="shared" si="436"/>
        <v>#N/A</v>
      </c>
      <c r="BF197" s="5" t="e">
        <f t="shared" si="437"/>
        <v>#N/A</v>
      </c>
      <c r="BG197" s="5" t="e">
        <f t="shared" si="438"/>
        <v>#N/A</v>
      </c>
      <c r="BH197" s="5" t="e">
        <f t="shared" si="439"/>
        <v>#N/A</v>
      </c>
      <c r="BI197" s="5" t="e">
        <f t="shared" si="440"/>
        <v>#N/A</v>
      </c>
      <c r="BJ197" s="8" t="e">
        <f t="shared" si="441"/>
        <v>#N/A</v>
      </c>
      <c r="BK197" s="8" t="e">
        <f t="shared" si="442"/>
        <v>#N/A</v>
      </c>
      <c r="BL197" s="8" t="e">
        <f t="shared" si="443"/>
        <v>#N/A</v>
      </c>
      <c r="BM197" s="8" t="e">
        <f t="shared" si="444"/>
        <v>#N/A</v>
      </c>
      <c r="BN197" s="8" t="e">
        <f t="shared" si="445"/>
        <v>#N/A</v>
      </c>
    </row>
    <row r="198" spans="1:66" x14ac:dyDescent="0.25">
      <c r="A198" t="s">
        <v>363</v>
      </c>
      <c r="B198" t="s">
        <v>159</v>
      </c>
      <c r="C198" t="s">
        <v>160</v>
      </c>
      <c r="D198" t="s">
        <v>366</v>
      </c>
      <c r="E198">
        <f>VLOOKUP(A198,home!$A$2:$E$405,3,FALSE)</f>
        <v>1.1839</v>
      </c>
      <c r="F198">
        <f>VLOOKUP(B198,home!$B$2:$E$405,3,FALSE)</f>
        <v>0.56310000000000004</v>
      </c>
      <c r="G198">
        <f>VLOOKUP(C198,away!$B$2:$E$405,4,FALSE)</f>
        <v>0.28160000000000002</v>
      </c>
      <c r="H198">
        <f>VLOOKUP(A198,away!$A$2:$E$405,3,FALSE)</f>
        <v>1.1264000000000001</v>
      </c>
      <c r="I198">
        <f>VLOOKUP(C198,away!$B$2:$E$405,3,FALSE)</f>
        <v>0.88780000000000003</v>
      </c>
      <c r="J198">
        <f>VLOOKUP(B198,home!$B$2:$E$405,4,FALSE)</f>
        <v>1.1837</v>
      </c>
      <c r="K198" s="3">
        <f t="shared" si="390"/>
        <v>0.18772979174400001</v>
      </c>
      <c r="L198" s="3">
        <f t="shared" si="391"/>
        <v>1.1837212119040001</v>
      </c>
      <c r="M198" s="5">
        <f t="shared" si="392"/>
        <v>0.25373851679804121</v>
      </c>
      <c r="N198" s="5">
        <f t="shared" si="393"/>
        <v>4.7634278915927732E-2</v>
      </c>
      <c r="O198" s="5">
        <f t="shared" si="394"/>
        <v>0.3003556646109008</v>
      </c>
      <c r="P198" s="5">
        <f t="shared" si="395"/>
        <v>5.6385706366535129E-2</v>
      </c>
      <c r="Q198" s="5">
        <f t="shared" si="396"/>
        <v>4.4711866303813611E-3</v>
      </c>
      <c r="R198" s="5">
        <f t="shared" si="397"/>
        <v>0.1777686856577235</v>
      </c>
      <c r="S198" s="5">
        <f t="shared" si="398"/>
        <v>3.1325042041051923E-3</v>
      </c>
      <c r="T198" s="5">
        <f t="shared" si="399"/>
        <v>5.2926384567639866E-3</v>
      </c>
      <c r="U198" s="5">
        <f t="shared" si="400"/>
        <v>3.337247833712903E-2</v>
      </c>
      <c r="V198" s="5">
        <f t="shared" si="401"/>
        <v>7.7344917679432536E-5</v>
      </c>
      <c r="W198" s="5">
        <f t="shared" si="402"/>
        <v>2.7979164499001674E-4</v>
      </c>
      <c r="X198" s="5">
        <f t="shared" si="403"/>
        <v>3.3119530508819635E-4</v>
      </c>
      <c r="Y198" s="5">
        <f t="shared" si="404"/>
        <v>1.9602145395795746E-4</v>
      </c>
      <c r="Z198" s="5">
        <f t="shared" si="405"/>
        <v>7.0142854675113914E-2</v>
      </c>
      <c r="AA198" s="5">
        <f t="shared" si="406"/>
        <v>1.3167903500488793E-2</v>
      </c>
      <c r="AB198" s="5">
        <f t="shared" si="407"/>
        <v>1.2360038909259247E-3</v>
      </c>
      <c r="AC198" s="5">
        <f t="shared" si="408"/>
        <v>1.0742229520990235E-6</v>
      </c>
      <c r="AD198" s="5">
        <f t="shared" si="409"/>
        <v>1.3131306811421753E-5</v>
      </c>
      <c r="AE198" s="5">
        <f t="shared" si="410"/>
        <v>1.5543806412699407E-5</v>
      </c>
      <c r="AF198" s="5">
        <f t="shared" si="411"/>
        <v>9.1997666822208575E-6</v>
      </c>
      <c r="AG198" s="5">
        <f t="shared" si="412"/>
        <v>3.6299863221041725E-6</v>
      </c>
      <c r="AH198" s="5">
        <f t="shared" si="413"/>
        <v>2.0757396235607996E-2</v>
      </c>
      <c r="AI198" s="5">
        <f t="shared" si="414"/>
        <v>3.8967816724583791E-3</v>
      </c>
      <c r="AJ198" s="5">
        <f t="shared" si="415"/>
        <v>3.6577100592122372E-4</v>
      </c>
      <c r="AK198" s="5">
        <f t="shared" si="416"/>
        <v>2.2888704922528246E-5</v>
      </c>
      <c r="AL198" s="5">
        <f t="shared" si="417"/>
        <v>9.5485416583337755E-9</v>
      </c>
      <c r="AM198" s="5">
        <f t="shared" si="418"/>
        <v>4.9302749860695468E-7</v>
      </c>
      <c r="AN198" s="5">
        <f t="shared" si="419"/>
        <v>5.8360710815302207E-7</v>
      </c>
      <c r="AO198" s="5">
        <f t="shared" si="420"/>
        <v>3.4541405666934213E-7</v>
      </c>
      <c r="AP198" s="5">
        <f t="shared" si="421"/>
        <v>1.3629131525643691E-7</v>
      </c>
      <c r="AQ198" s="5">
        <f t="shared" si="422"/>
        <v>4.0332730216834904E-8</v>
      </c>
      <c r="AR198" s="5">
        <f t="shared" si="423"/>
        <v>4.9141940455970836E-3</v>
      </c>
      <c r="AS198" s="5">
        <f t="shared" si="424"/>
        <v>9.2254062476954536E-4</v>
      </c>
      <c r="AT198" s="5">
        <f t="shared" si="425"/>
        <v>8.6594179681683193E-5</v>
      </c>
      <c r="AU198" s="5">
        <f t="shared" si="426"/>
        <v>5.4187691059616354E-6</v>
      </c>
      <c r="AV198" s="5">
        <f t="shared" si="427"/>
        <v>2.5431609894274968E-7</v>
      </c>
      <c r="AW198" s="5">
        <f t="shared" si="428"/>
        <v>5.8940955893578808E-11</v>
      </c>
      <c r="AX198" s="5">
        <f t="shared" si="429"/>
        <v>1.542599160625815E-8</v>
      </c>
      <c r="AY198" s="5">
        <f t="shared" si="430"/>
        <v>1.8260073478980829E-8</v>
      </c>
      <c r="AZ198" s="5">
        <f t="shared" si="431"/>
        <v>1.0807418153997642E-8</v>
      </c>
      <c r="BA198" s="5">
        <f t="shared" si="432"/>
        <v>4.2643233716011275E-9</v>
      </c>
      <c r="BB198" s="5">
        <f t="shared" si="433"/>
        <v>1.2619425073455593E-9</v>
      </c>
      <c r="BC198" s="5">
        <f t="shared" si="434"/>
        <v>2.987576228296515E-10</v>
      </c>
      <c r="BD198" s="5">
        <f t="shared" si="435"/>
        <v>9.6950595519759903E-4</v>
      </c>
      <c r="BE198" s="5">
        <f t="shared" si="436"/>
        <v>1.8200515106381307E-4</v>
      </c>
      <c r="BF198" s="5">
        <f t="shared" si="437"/>
        <v>1.7083894552772442E-5</v>
      </c>
      <c r="BG198" s="5">
        <f t="shared" si="438"/>
        <v>1.0690519888561425E-6</v>
      </c>
      <c r="BH198" s="5">
        <f t="shared" si="439"/>
        <v>5.017322680786815E-8</v>
      </c>
      <c r="BI198" s="5">
        <f t="shared" si="440"/>
        <v>1.8838018839531124E-9</v>
      </c>
      <c r="BJ198" s="8">
        <f t="shared" si="441"/>
        <v>5.8248266264553344E-2</v>
      </c>
      <c r="BK198" s="8">
        <f t="shared" si="442"/>
        <v>0.31333517431792818</v>
      </c>
      <c r="BL198" s="8">
        <f t="shared" si="443"/>
        <v>0.55804229166116326</v>
      </c>
      <c r="BM198" s="8">
        <f t="shared" si="444"/>
        <v>0.15941452973811623</v>
      </c>
      <c r="BN198" s="8">
        <f t="shared" si="445"/>
        <v>0.84035403897950989</v>
      </c>
    </row>
    <row r="199" spans="1:66" x14ac:dyDescent="0.25">
      <c r="A199" t="s">
        <v>363</v>
      </c>
      <c r="B199" t="s">
        <v>161</v>
      </c>
      <c r="C199" t="s">
        <v>169</v>
      </c>
      <c r="D199" t="s">
        <v>366</v>
      </c>
      <c r="E199">
        <f>VLOOKUP(A199,home!$A$2:$E$405,3,FALSE)</f>
        <v>1.1839</v>
      </c>
      <c r="F199">
        <f>VLOOKUP(B199,home!$B$2:$E$405,3,FALSE)</f>
        <v>1.81</v>
      </c>
      <c r="G199">
        <f>VLOOKUP(C199,away!$B$2:$E$405,4,FALSE)</f>
        <v>0.48270000000000002</v>
      </c>
      <c r="H199">
        <f>VLOOKUP(A199,away!$A$2:$E$405,3,FALSE)</f>
        <v>1.1264000000000001</v>
      </c>
      <c r="I199">
        <f>VLOOKUP(C199,away!$B$2:$E$405,3,FALSE)</f>
        <v>0.76100000000000001</v>
      </c>
      <c r="J199">
        <f>VLOOKUP(B199,home!$B$2:$E$405,4,FALSE)</f>
        <v>0.50729999999999997</v>
      </c>
      <c r="K199" s="3">
        <f t="shared" si="390"/>
        <v>1.0343580393</v>
      </c>
      <c r="L199" s="3">
        <f t="shared" si="391"/>
        <v>0.43485268991999998</v>
      </c>
      <c r="M199" s="5">
        <f t="shared" si="392"/>
        <v>0.23010703028845664</v>
      </c>
      <c r="N199" s="5">
        <f t="shared" si="393"/>
        <v>0.23801305667831371</v>
      </c>
      <c r="O199" s="5">
        <f t="shared" si="394"/>
        <v>0.10006266109043828</v>
      </c>
      <c r="P199" s="5">
        <f t="shared" si="395"/>
        <v>0.10350061793264613</v>
      </c>
      <c r="Q199" s="5">
        <f t="shared" si="396"/>
        <v>0.12309535931679016</v>
      </c>
      <c r="R199" s="5">
        <f t="shared" si="397"/>
        <v>2.1756258667865198E-2</v>
      </c>
      <c r="S199" s="5">
        <f t="shared" si="398"/>
        <v>1.1638473082516003E-2</v>
      </c>
      <c r="T199" s="5">
        <f t="shared" si="399"/>
        <v>5.3528348115575129E-2</v>
      </c>
      <c r="U199" s="5">
        <f t="shared" si="400"/>
        <v>2.2503761058196674E-2</v>
      </c>
      <c r="V199" s="5">
        <f t="shared" si="401"/>
        <v>5.8165645512526717E-4</v>
      </c>
      <c r="W199" s="5">
        <f t="shared" si="402"/>
        <v>4.2441558169948032E-2</v>
      </c>
      <c r="X199" s="5">
        <f t="shared" si="403"/>
        <v>1.8455825734598055E-2</v>
      </c>
      <c r="Y199" s="5">
        <f t="shared" si="404"/>
        <v>4.0127827326923611E-3</v>
      </c>
      <c r="Z199" s="5">
        <f t="shared" si="405"/>
        <v>3.1535892014388327E-3</v>
      </c>
      <c r="AA199" s="5">
        <f t="shared" si="406"/>
        <v>3.2619403431579236E-3</v>
      </c>
      <c r="AB199" s="5">
        <f t="shared" si="407"/>
        <v>1.6870071088311994E-3</v>
      </c>
      <c r="AC199" s="5">
        <f t="shared" si="408"/>
        <v>1.6351576279120543E-5</v>
      </c>
      <c r="AD199" s="5">
        <f t="shared" si="409"/>
        <v>1.0974941723376083E-2</v>
      </c>
      <c r="AE199" s="5">
        <f t="shared" si="410"/>
        <v>4.7724829301253298E-3</v>
      </c>
      <c r="AF199" s="5">
        <f t="shared" si="411"/>
        <v>1.0376635198811413E-3</v>
      </c>
      <c r="AG199" s="5">
        <f t="shared" si="412"/>
        <v>1.504102576173899E-4</v>
      </c>
      <c r="AH199" s="5">
        <f t="shared" si="413"/>
        <v>3.4283668678708527E-4</v>
      </c>
      <c r="AI199" s="5">
        <f t="shared" si="414"/>
        <v>3.5461588314519767E-4</v>
      </c>
      <c r="AJ199" s="5">
        <f t="shared" si="415"/>
        <v>1.8339989479735229E-4</v>
      </c>
      <c r="AK199" s="5">
        <f t="shared" si="416"/>
        <v>6.3233718530138555E-5</v>
      </c>
      <c r="AL199" s="5">
        <f t="shared" si="417"/>
        <v>2.9419322772367739E-7</v>
      </c>
      <c r="AM199" s="5">
        <f t="shared" si="418"/>
        <v>2.2704038404846106E-3</v>
      </c>
      <c r="AN199" s="5">
        <f t="shared" si="419"/>
        <v>9.8729121723943147E-4</v>
      </c>
      <c r="AO199" s="5">
        <f t="shared" si="420"/>
        <v>2.1466312077547887E-4</v>
      </c>
      <c r="AP199" s="5">
        <f t="shared" si="421"/>
        <v>3.1115611831946275E-5</v>
      </c>
      <c r="AQ199" s="5">
        <f t="shared" si="422"/>
        <v>3.382676875907104E-6</v>
      </c>
      <c r="AR199" s="5">
        <f t="shared" si="423"/>
        <v>2.9816691090524922E-5</v>
      </c>
      <c r="AS199" s="5">
        <f t="shared" si="424"/>
        <v>3.0841134134809134E-5</v>
      </c>
      <c r="AT199" s="5">
        <f t="shared" si="425"/>
        <v>1.5950387516734737E-5</v>
      </c>
      <c r="AU199" s="5">
        <f t="shared" si="426"/>
        <v>5.4994705192949817E-6</v>
      </c>
      <c r="AV199" s="5">
        <f t="shared" si="427"/>
        <v>1.4221053858815269E-6</v>
      </c>
      <c r="AW199" s="5">
        <f t="shared" si="428"/>
        <v>3.6757268059647782E-9</v>
      </c>
      <c r="AX199" s="5">
        <f t="shared" si="429"/>
        <v>3.9140174414380841E-4</v>
      </c>
      <c r="AY199" s="5">
        <f t="shared" si="430"/>
        <v>1.702021012803147E-4</v>
      </c>
      <c r="AZ199" s="5">
        <f t="shared" si="431"/>
        <v>3.7006420785890552E-5</v>
      </c>
      <c r="BA199" s="5">
        <f t="shared" si="432"/>
        <v>5.3641138743519695E-6</v>
      </c>
      <c r="BB199" s="5">
        <f t="shared" si="433"/>
        <v>5.831498368247866E-7</v>
      </c>
      <c r="BC199" s="5">
        <f t="shared" si="434"/>
        <v>5.071685503393353E-8</v>
      </c>
      <c r="BD199" s="5">
        <f t="shared" si="435"/>
        <v>2.1609780542047418E-6</v>
      </c>
      <c r="BE199" s="5">
        <f t="shared" si="436"/>
        <v>2.2352250231175453E-6</v>
      </c>
      <c r="BF199" s="5">
        <f t="shared" si="437"/>
        <v>1.1560114861530806E-6</v>
      </c>
      <c r="BG199" s="5">
        <f t="shared" si="438"/>
        <v>3.9857659140852667E-7</v>
      </c>
      <c r="BH199" s="5">
        <f t="shared" si="439"/>
        <v>1.0306772540005018E-7</v>
      </c>
      <c r="BI199" s="5">
        <f t="shared" si="440"/>
        <v>2.1321786071981355E-8</v>
      </c>
      <c r="BJ199" s="8">
        <f t="shared" si="441"/>
        <v>0.50059389389290099</v>
      </c>
      <c r="BK199" s="8">
        <f t="shared" si="442"/>
        <v>0.34601462562953117</v>
      </c>
      <c r="BL199" s="8">
        <f t="shared" si="443"/>
        <v>0.15030531942106268</v>
      </c>
      <c r="BM199" s="8">
        <f t="shared" si="444"/>
        <v>0.18336224574487009</v>
      </c>
      <c r="BN199" s="8">
        <f t="shared" si="445"/>
        <v>0.81653498397451008</v>
      </c>
    </row>
    <row r="200" spans="1:66" x14ac:dyDescent="0.25">
      <c r="A200" t="s">
        <v>354</v>
      </c>
      <c r="B200" t="s">
        <v>175</v>
      </c>
      <c r="C200" t="s">
        <v>171</v>
      </c>
      <c r="D200" t="s">
        <v>366</v>
      </c>
      <c r="E200">
        <f>VLOOKUP(A200,home!$A$2:$E$405,3,FALSE)</f>
        <v>1.3063</v>
      </c>
      <c r="F200">
        <f>VLOOKUP(B200,home!$B$2:$E$405,3,FALSE)</f>
        <v>0.4466</v>
      </c>
      <c r="G200">
        <f>VLOOKUP(C200,away!$B$2:$E$405,4,FALSE)</f>
        <v>0.76549999999999996</v>
      </c>
      <c r="H200">
        <f>VLOOKUP(A200,away!$A$2:$E$405,3,FALSE)</f>
        <v>1.2072000000000001</v>
      </c>
      <c r="I200">
        <f>VLOOKUP(C200,away!$B$2:$E$405,3,FALSE)</f>
        <v>0.90369999999999995</v>
      </c>
      <c r="J200">
        <f>VLOOKUP(B200,home!$B$2:$E$405,4,FALSE)</f>
        <v>1.3116000000000001</v>
      </c>
      <c r="K200" s="3">
        <f t="shared" si="390"/>
        <v>0.44658778548999994</v>
      </c>
      <c r="L200" s="3">
        <f t="shared" si="391"/>
        <v>1.4308856130240002</v>
      </c>
      <c r="M200" s="5">
        <f t="shared" si="392"/>
        <v>0.15297612760116636</v>
      </c>
      <c r="N200" s="5">
        <f t="shared" si="393"/>
        <v>6.8317270058240537E-2</v>
      </c>
      <c r="O200" s="5">
        <f t="shared" si="394"/>
        <v>0.21889134012063258</v>
      </c>
      <c r="P200" s="5">
        <f t="shared" si="395"/>
        <v>9.7754198847411669E-2</v>
      </c>
      <c r="Q200" s="5">
        <f t="shared" si="396"/>
        <v>1.5254829173015958E-2</v>
      </c>
      <c r="R200" s="5">
        <f t="shared" si="397"/>
        <v>0.15660423469707818</v>
      </c>
      <c r="S200" s="5">
        <f t="shared" si="398"/>
        <v>1.5616625192025136E-2</v>
      </c>
      <c r="T200" s="5">
        <f t="shared" si="399"/>
        <v>2.1827915592807338E-2</v>
      </c>
      <c r="U200" s="5">
        <f t="shared" si="400"/>
        <v>6.9937538371724353E-2</v>
      </c>
      <c r="V200" s="5">
        <f t="shared" si="401"/>
        <v>1.1088082160888922E-3</v>
      </c>
      <c r="W200" s="5">
        <f t="shared" si="402"/>
        <v>2.2708734594684816E-3</v>
      </c>
      <c r="X200" s="5">
        <f t="shared" si="403"/>
        <v>3.2493601621514899E-3</v>
      </c>
      <c r="Y200" s="5">
        <f t="shared" si="404"/>
        <v>2.3247313537779505E-3</v>
      </c>
      <c r="Z200" s="5">
        <f t="shared" si="405"/>
        <v>7.4694248788894371E-2</v>
      </c>
      <c r="AA200" s="5">
        <f t="shared" si="406"/>
        <v>3.3357539155471447E-2</v>
      </c>
      <c r="AB200" s="5">
        <f t="shared" si="407"/>
        <v>7.4485347704189775E-3</v>
      </c>
      <c r="AC200" s="5">
        <f t="shared" si="408"/>
        <v>4.4284139516930647E-5</v>
      </c>
      <c r="AD200" s="5">
        <f t="shared" si="409"/>
        <v>2.535360873480111E-4</v>
      </c>
      <c r="AE200" s="5">
        <f t="shared" si="410"/>
        <v>3.6278113976866524E-4</v>
      </c>
      <c r="AF200" s="5">
        <f t="shared" si="411"/>
        <v>2.5954915678571612E-4</v>
      </c>
      <c r="AG200" s="5">
        <f t="shared" si="412"/>
        <v>1.2379505143906392E-4</v>
      </c>
      <c r="AH200" s="5">
        <f t="shared" si="413"/>
        <v>2.671973149191607E-2</v>
      </c>
      <c r="AI200" s="5">
        <f t="shared" si="414"/>
        <v>1.193270571586221E-2</v>
      </c>
      <c r="AJ200" s="5">
        <f t="shared" si="415"/>
        <v>2.6645003102753841E-3</v>
      </c>
      <c r="AK200" s="5">
        <f t="shared" si="416"/>
        <v>3.9664443100110051E-4</v>
      </c>
      <c r="AL200" s="5">
        <f t="shared" si="417"/>
        <v>1.131931013814356E-6</v>
      </c>
      <c r="AM200" s="5">
        <f t="shared" si="418"/>
        <v>2.2645223958109505E-5</v>
      </c>
      <c r="AN200" s="5">
        <f t="shared" si="419"/>
        <v>3.2402725165365289E-5</v>
      </c>
      <c r="AO200" s="5">
        <f t="shared" si="420"/>
        <v>2.3182296630945964E-5</v>
      </c>
      <c r="AP200" s="5">
        <f t="shared" si="421"/>
        <v>1.1057071575358443E-5</v>
      </c>
      <c r="AQ200" s="5">
        <f t="shared" si="422"/>
        <v>3.9553511598392528E-6</v>
      </c>
      <c r="AR200" s="5">
        <f t="shared" si="423"/>
        <v>7.6465758751294039E-3</v>
      </c>
      <c r="AS200" s="5">
        <f t="shared" si="424"/>
        <v>3.4148673866552983E-3</v>
      </c>
      <c r="AT200" s="5">
        <f t="shared" si="425"/>
        <v>7.6251903197420651E-4</v>
      </c>
      <c r="AU200" s="5">
        <f t="shared" si="426"/>
        <v>1.1351056196111312E-4</v>
      </c>
      <c r="AV200" s="5">
        <f t="shared" si="427"/>
        <v>1.2673107623984733E-5</v>
      </c>
      <c r="AW200" s="5">
        <f t="shared" si="428"/>
        <v>2.0092279745628345E-8</v>
      </c>
      <c r="AX200" s="5">
        <f t="shared" si="429"/>
        <v>1.6855134032295339E-6</v>
      </c>
      <c r="AY200" s="5">
        <f t="shared" si="430"/>
        <v>2.4117768792402601E-6</v>
      </c>
      <c r="AZ200" s="5">
        <f t="shared" si="431"/>
        <v>1.7254884191644053E-6</v>
      </c>
      <c r="BA200" s="5">
        <f t="shared" si="432"/>
        <v>8.2299218480729103E-7</v>
      </c>
      <c r="BB200" s="5">
        <f t="shared" si="433"/>
        <v>2.9440191921798543E-7</v>
      </c>
      <c r="BC200" s="5">
        <f t="shared" si="434"/>
        <v>8.425109413113387E-8</v>
      </c>
      <c r="BD200" s="5">
        <f t="shared" si="435"/>
        <v>1.8235625681031755E-3</v>
      </c>
      <c r="BE200" s="5">
        <f t="shared" si="436"/>
        <v>8.1438076899165428E-4</v>
      </c>
      <c r="BF200" s="5">
        <f t="shared" si="437"/>
        <v>1.8184625208481303E-4</v>
      </c>
      <c r="BG200" s="5">
        <f t="shared" si="438"/>
        <v>2.707010500607098E-5</v>
      </c>
      <c r="BH200" s="5">
        <f t="shared" si="439"/>
        <v>3.0222945619107505E-6</v>
      </c>
      <c r="BI200" s="5">
        <f t="shared" si="440"/>
        <v>2.6994396710043845E-7</v>
      </c>
      <c r="BJ200" s="8">
        <f t="shared" si="441"/>
        <v>0.11434490832719259</v>
      </c>
      <c r="BK200" s="8">
        <f t="shared" si="442"/>
        <v>0.26750358770410199</v>
      </c>
      <c r="BL200" s="8">
        <f t="shared" si="443"/>
        <v>0.54275306696043901</v>
      </c>
      <c r="BM200" s="8">
        <f t="shared" si="444"/>
        <v>0.28949541959848341</v>
      </c>
      <c r="BN200" s="8">
        <f t="shared" si="445"/>
        <v>0.70979800049754527</v>
      </c>
    </row>
    <row r="201" spans="1:66" x14ac:dyDescent="0.25">
      <c r="A201" t="s">
        <v>356</v>
      </c>
      <c r="B201" t="s">
        <v>208</v>
      </c>
      <c r="C201" t="s">
        <v>211</v>
      </c>
      <c r="D201" t="s">
        <v>366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356</v>
      </c>
      <c r="B202" t="s">
        <v>212</v>
      </c>
      <c r="C202" t="s">
        <v>206</v>
      </c>
      <c r="D202" t="s">
        <v>366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356</v>
      </c>
      <c r="B203" t="s">
        <v>203</v>
      </c>
      <c r="C203" t="s">
        <v>204</v>
      </c>
      <c r="D203" t="s">
        <v>366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358</v>
      </c>
      <c r="B204" t="s">
        <v>245</v>
      </c>
      <c r="C204" t="s">
        <v>240</v>
      </c>
      <c r="D204" t="s">
        <v>366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358</v>
      </c>
      <c r="B205" t="s">
        <v>332</v>
      </c>
      <c r="C205" t="s">
        <v>247</v>
      </c>
      <c r="D205" t="s">
        <v>366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358</v>
      </c>
      <c r="B206" t="s">
        <v>333</v>
      </c>
      <c r="C206" t="s">
        <v>239</v>
      </c>
      <c r="D206" t="s">
        <v>366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359</v>
      </c>
      <c r="B207" t="s">
        <v>260</v>
      </c>
      <c r="C207" t="s">
        <v>337</v>
      </c>
      <c r="D207" t="s">
        <v>366</v>
      </c>
      <c r="E207">
        <f>VLOOKUP(A207,home!$A$2:$E$405,3,FALSE)</f>
        <v>1.1584000000000001</v>
      </c>
      <c r="F207">
        <f>VLOOKUP(B207,home!$B$2:$E$405,3,FALSE)</f>
        <v>0.9496</v>
      </c>
      <c r="G207" t="e">
        <f>VLOOKUP(C207,away!$B$2:$E$405,4,FALSE)</f>
        <v>#N/A</v>
      </c>
      <c r="H207">
        <f>VLOOKUP(A207,away!$A$2:$E$405,3,FALSE)</f>
        <v>1.0775999999999999</v>
      </c>
      <c r="I207" t="e">
        <f>VLOOKUP(C207,away!$B$2:$E$405,3,FALSE)</f>
        <v>#N/A</v>
      </c>
      <c r="J207">
        <f>VLOOKUP(B207,home!$B$2:$E$405,4,FALSE)</f>
        <v>0.97440000000000004</v>
      </c>
      <c r="K207" s="3" t="e">
        <f t="shared" si="390"/>
        <v>#N/A</v>
      </c>
      <c r="L207" s="3" t="e">
        <f t="shared" si="391"/>
        <v>#N/A</v>
      </c>
      <c r="M207" s="5" t="e">
        <f t="shared" si="392"/>
        <v>#N/A</v>
      </c>
      <c r="N207" s="5" t="e">
        <f t="shared" si="393"/>
        <v>#N/A</v>
      </c>
      <c r="O207" s="5" t="e">
        <f t="shared" si="394"/>
        <v>#N/A</v>
      </c>
      <c r="P207" s="5" t="e">
        <f t="shared" si="395"/>
        <v>#N/A</v>
      </c>
      <c r="Q207" s="5" t="e">
        <f t="shared" si="396"/>
        <v>#N/A</v>
      </c>
      <c r="R207" s="5" t="e">
        <f t="shared" si="397"/>
        <v>#N/A</v>
      </c>
      <c r="S207" s="5" t="e">
        <f t="shared" si="398"/>
        <v>#N/A</v>
      </c>
      <c r="T207" s="5" t="e">
        <f t="shared" si="399"/>
        <v>#N/A</v>
      </c>
      <c r="U207" s="5" t="e">
        <f t="shared" si="400"/>
        <v>#N/A</v>
      </c>
      <c r="V207" s="5" t="e">
        <f t="shared" si="401"/>
        <v>#N/A</v>
      </c>
      <c r="W207" s="5" t="e">
        <f t="shared" si="402"/>
        <v>#N/A</v>
      </c>
      <c r="X207" s="5" t="e">
        <f t="shared" si="403"/>
        <v>#N/A</v>
      </c>
      <c r="Y207" s="5" t="e">
        <f t="shared" si="404"/>
        <v>#N/A</v>
      </c>
      <c r="Z207" s="5" t="e">
        <f t="shared" si="405"/>
        <v>#N/A</v>
      </c>
      <c r="AA207" s="5" t="e">
        <f t="shared" si="406"/>
        <v>#N/A</v>
      </c>
      <c r="AB207" s="5" t="e">
        <f t="shared" si="407"/>
        <v>#N/A</v>
      </c>
      <c r="AC207" s="5" t="e">
        <f t="shared" si="408"/>
        <v>#N/A</v>
      </c>
      <c r="AD207" s="5" t="e">
        <f t="shared" si="409"/>
        <v>#N/A</v>
      </c>
      <c r="AE207" s="5" t="e">
        <f t="shared" si="410"/>
        <v>#N/A</v>
      </c>
      <c r="AF207" s="5" t="e">
        <f t="shared" si="411"/>
        <v>#N/A</v>
      </c>
      <c r="AG207" s="5" t="e">
        <f t="shared" si="412"/>
        <v>#N/A</v>
      </c>
      <c r="AH207" s="5" t="e">
        <f t="shared" si="413"/>
        <v>#N/A</v>
      </c>
      <c r="AI207" s="5" t="e">
        <f t="shared" si="414"/>
        <v>#N/A</v>
      </c>
      <c r="AJ207" s="5" t="e">
        <f t="shared" si="415"/>
        <v>#N/A</v>
      </c>
      <c r="AK207" s="5" t="e">
        <f t="shared" si="416"/>
        <v>#N/A</v>
      </c>
      <c r="AL207" s="5" t="e">
        <f t="shared" si="417"/>
        <v>#N/A</v>
      </c>
      <c r="AM207" s="5" t="e">
        <f t="shared" si="418"/>
        <v>#N/A</v>
      </c>
      <c r="AN207" s="5" t="e">
        <f t="shared" si="419"/>
        <v>#N/A</v>
      </c>
      <c r="AO207" s="5" t="e">
        <f t="shared" si="420"/>
        <v>#N/A</v>
      </c>
      <c r="AP207" s="5" t="e">
        <f t="shared" si="421"/>
        <v>#N/A</v>
      </c>
      <c r="AQ207" s="5" t="e">
        <f t="shared" si="422"/>
        <v>#N/A</v>
      </c>
      <c r="AR207" s="5" t="e">
        <f t="shared" si="423"/>
        <v>#N/A</v>
      </c>
      <c r="AS207" s="5" t="e">
        <f t="shared" si="424"/>
        <v>#N/A</v>
      </c>
      <c r="AT207" s="5" t="e">
        <f t="shared" si="425"/>
        <v>#N/A</v>
      </c>
      <c r="AU207" s="5" t="e">
        <f t="shared" si="426"/>
        <v>#N/A</v>
      </c>
      <c r="AV207" s="5" t="e">
        <f t="shared" si="427"/>
        <v>#N/A</v>
      </c>
      <c r="AW207" s="5" t="e">
        <f t="shared" si="428"/>
        <v>#N/A</v>
      </c>
      <c r="AX207" s="5" t="e">
        <f t="shared" si="429"/>
        <v>#N/A</v>
      </c>
      <c r="AY207" s="5" t="e">
        <f t="shared" si="430"/>
        <v>#N/A</v>
      </c>
      <c r="AZ207" s="5" t="e">
        <f t="shared" si="431"/>
        <v>#N/A</v>
      </c>
      <c r="BA207" s="5" t="e">
        <f t="shared" si="432"/>
        <v>#N/A</v>
      </c>
      <c r="BB207" s="5" t="e">
        <f t="shared" si="433"/>
        <v>#N/A</v>
      </c>
      <c r="BC207" s="5" t="e">
        <f t="shared" si="434"/>
        <v>#N/A</v>
      </c>
      <c r="BD207" s="5" t="e">
        <f t="shared" si="435"/>
        <v>#N/A</v>
      </c>
      <c r="BE207" s="5" t="e">
        <f t="shared" si="436"/>
        <v>#N/A</v>
      </c>
      <c r="BF207" s="5" t="e">
        <f t="shared" si="437"/>
        <v>#N/A</v>
      </c>
      <c r="BG207" s="5" t="e">
        <f t="shared" si="438"/>
        <v>#N/A</v>
      </c>
      <c r="BH207" s="5" t="e">
        <f t="shared" si="439"/>
        <v>#N/A</v>
      </c>
      <c r="BI207" s="5" t="e">
        <f t="shared" si="440"/>
        <v>#N/A</v>
      </c>
      <c r="BJ207" s="8" t="e">
        <f t="shared" si="441"/>
        <v>#N/A</v>
      </c>
      <c r="BK207" s="8" t="e">
        <f t="shared" si="442"/>
        <v>#N/A</v>
      </c>
      <c r="BL207" s="8" t="e">
        <f t="shared" si="443"/>
        <v>#N/A</v>
      </c>
      <c r="BM207" s="8" t="e">
        <f t="shared" si="444"/>
        <v>#N/A</v>
      </c>
      <c r="BN207" s="8" t="e">
        <f t="shared" si="445"/>
        <v>#N/A</v>
      </c>
    </row>
    <row r="208" spans="1:66" x14ac:dyDescent="0.25">
      <c r="A208" t="s">
        <v>359</v>
      </c>
      <c r="B208" t="s">
        <v>253</v>
      </c>
      <c r="C208" t="s">
        <v>254</v>
      </c>
      <c r="D208" t="s">
        <v>366</v>
      </c>
      <c r="E208">
        <f>VLOOKUP(A208,home!$A$2:$E$405,3,FALSE)</f>
        <v>1.1584000000000001</v>
      </c>
      <c r="F208">
        <f>VLOOKUP(B208,home!$B$2:$E$405,3,FALSE)</f>
        <v>1.2948999999999999</v>
      </c>
      <c r="G208">
        <f>VLOOKUP(C208,away!$B$2:$E$405,4,FALSE)</f>
        <v>0.36349999999999999</v>
      </c>
      <c r="H208">
        <f>VLOOKUP(A208,away!$A$2:$E$405,3,FALSE)</f>
        <v>1.0775999999999999</v>
      </c>
      <c r="I208">
        <f>VLOOKUP(C208,away!$B$2:$E$405,3,FALSE)</f>
        <v>0.5373</v>
      </c>
      <c r="J208">
        <f>VLOOKUP(B208,home!$B$2:$E$405,4,FALSE)</f>
        <v>0.46400000000000002</v>
      </c>
      <c r="K208" s="3">
        <f t="shared" si="390"/>
        <v>0.54525442016000003</v>
      </c>
      <c r="L208" s="3">
        <f t="shared" si="391"/>
        <v>0.26865343872000003</v>
      </c>
      <c r="M208" s="5">
        <f t="shared" si="392"/>
        <v>0.44312301605216825</v>
      </c>
      <c r="N208" s="5">
        <f t="shared" si="393"/>
        <v>0.24161478317707538</v>
      </c>
      <c r="O208" s="5">
        <f t="shared" si="394"/>
        <v>0.11904652203839278</v>
      </c>
      <c r="P208" s="5">
        <f t="shared" si="395"/>
        <v>6.4910642346108521E-2</v>
      </c>
      <c r="Q208" s="5">
        <f t="shared" si="396"/>
        <v>6.5870764251650185E-2</v>
      </c>
      <c r="R208" s="5">
        <f t="shared" si="397"/>
        <v>1.5991128756635244E-2</v>
      </c>
      <c r="S208" s="5">
        <f t="shared" si="398"/>
        <v>2.3771003407371985E-3</v>
      </c>
      <c r="T208" s="5">
        <f t="shared" si="399"/>
        <v>1.7696407327320272E-2</v>
      </c>
      <c r="U208" s="5">
        <f t="shared" si="400"/>
        <v>8.7192336379030514E-3</v>
      </c>
      <c r="V208" s="5">
        <f t="shared" si="401"/>
        <v>3.8689810591568106E-5</v>
      </c>
      <c r="W208" s="5">
        <f t="shared" si="402"/>
        <v>1.1972108455843193E-2</v>
      </c>
      <c r="X208" s="5">
        <f t="shared" si="403"/>
        <v>3.2163481053910639E-3</v>
      </c>
      <c r="Y208" s="5">
        <f t="shared" si="404"/>
        <v>4.320414893169332E-4</v>
      </c>
      <c r="Z208" s="5">
        <f t="shared" si="405"/>
        <v>1.432023909828113E-3</v>
      </c>
      <c r="AA208" s="5">
        <f t="shared" si="406"/>
        <v>7.8081736660858393E-4</v>
      </c>
      <c r="AB208" s="5">
        <f t="shared" si="407"/>
        <v>2.1287206024051081E-4</v>
      </c>
      <c r="AC208" s="5">
        <f t="shared" si="408"/>
        <v>3.5421603690919217E-7</v>
      </c>
      <c r="AD208" s="5">
        <f t="shared" si="409"/>
        <v>1.6319612635458537E-3</v>
      </c>
      <c r="AE208" s="5">
        <f t="shared" si="410"/>
        <v>4.3843200530942981E-4</v>
      </c>
      <c r="AF208" s="5">
        <f t="shared" si="411"/>
        <v>5.8893132935641817E-5</v>
      </c>
      <c r="AG208" s="5">
        <f t="shared" si="412"/>
        <v>5.2739475600514244E-6</v>
      </c>
      <c r="AH208" s="5">
        <f t="shared" si="413"/>
        <v>9.6179536926145433E-5</v>
      </c>
      <c r="AI208" s="5">
        <f t="shared" si="414"/>
        <v>5.2442317637922743E-5</v>
      </c>
      <c r="AJ208" s="5">
        <f t="shared" si="415"/>
        <v>1.4297202747756054E-5</v>
      </c>
      <c r="AK208" s="5">
        <f t="shared" si="416"/>
        <v>2.5985376647125618E-6</v>
      </c>
      <c r="AL208" s="5">
        <f t="shared" si="417"/>
        <v>2.0754860074667569E-9</v>
      </c>
      <c r="AM208" s="5">
        <f t="shared" si="418"/>
        <v>1.7796681849565515E-4</v>
      </c>
      <c r="AN208" s="5">
        <f t="shared" si="419"/>
        <v>4.7811397766915861E-5</v>
      </c>
      <c r="AO208" s="5">
        <f t="shared" si="420"/>
        <v>6.4223482100458385E-6</v>
      </c>
      <c r="AP208" s="5">
        <f t="shared" si="421"/>
        <v>5.7512864376201746E-7</v>
      </c>
      <c r="AQ208" s="5">
        <f t="shared" si="422"/>
        <v>3.8627571963258963E-8</v>
      </c>
      <c r="AR208" s="5">
        <f t="shared" si="423"/>
        <v>5.1677926659412398E-6</v>
      </c>
      <c r="AS208" s="5">
        <f t="shared" si="424"/>
        <v>2.8177617935748912E-6</v>
      </c>
      <c r="AT208" s="5">
        <f t="shared" si="425"/>
        <v>7.6819853645233962E-7</v>
      </c>
      <c r="AU208" s="5">
        <f t="shared" si="426"/>
        <v>1.3962121585369369E-7</v>
      </c>
      <c r="AV208" s="5">
        <f t="shared" si="427"/>
        <v>1.9032271273084989E-8</v>
      </c>
      <c r="AW208" s="5">
        <f t="shared" si="428"/>
        <v>8.4451799465725886E-12</v>
      </c>
      <c r="AX208" s="5">
        <f t="shared" si="429"/>
        <v>1.6172865737761394E-5</v>
      </c>
      <c r="AY208" s="5">
        <f t="shared" si="430"/>
        <v>4.3448959944064684E-6</v>
      </c>
      <c r="AZ208" s="5">
        <f t="shared" si="431"/>
        <v>5.8363562488902594E-7</v>
      </c>
      <c r="BA208" s="5">
        <f t="shared" si="432"/>
        <v>5.226523919531098E-8</v>
      </c>
      <c r="BB208" s="5">
        <f t="shared" si="433"/>
        <v>3.5103090588359046E-9</v>
      </c>
      <c r="BC208" s="5">
        <f t="shared" si="434"/>
        <v>1.8861131992524657E-10</v>
      </c>
      <c r="BD208" s="5">
        <f t="shared" si="435"/>
        <v>2.3139087838285163E-7</v>
      </c>
      <c r="BE208" s="5">
        <f t="shared" si="436"/>
        <v>1.2616689922295485E-7</v>
      </c>
      <c r="BF208" s="5">
        <f t="shared" si="437"/>
        <v>3.4396529739598702E-8</v>
      </c>
      <c r="BG208" s="5">
        <f t="shared" si="438"/>
        <v>6.2516199595603624E-9</v>
      </c>
      <c r="BH208" s="5">
        <f t="shared" si="439"/>
        <v>8.5218085402769213E-10</v>
      </c>
      <c r="BI208" s="5">
        <f t="shared" si="440"/>
        <v>9.2931075486864617E-11</v>
      </c>
      <c r="BJ208" s="8">
        <f t="shared" si="441"/>
        <v>0.34319098483815286</v>
      </c>
      <c r="BK208" s="8">
        <f t="shared" si="442"/>
        <v>0.51045414973712289</v>
      </c>
      <c r="BL208" s="8">
        <f t="shared" si="443"/>
        <v>0.1449254030122791</v>
      </c>
      <c r="BM208" s="8">
        <f t="shared" si="444"/>
        <v>4.9441359987803392E-2</v>
      </c>
      <c r="BN208" s="8">
        <f t="shared" si="445"/>
        <v>0.95055685662203027</v>
      </c>
    </row>
    <row r="209" spans="1:66" x14ac:dyDescent="0.25">
      <c r="A209" t="s">
        <v>360</v>
      </c>
      <c r="B209" t="s">
        <v>283</v>
      </c>
      <c r="C209" t="s">
        <v>273</v>
      </c>
      <c r="D209" t="s">
        <v>366</v>
      </c>
      <c r="E209">
        <f>VLOOKUP(A209,home!$A$2:$E$405,3,FALSE)</f>
        <v>1.5583</v>
      </c>
      <c r="F209">
        <f>VLOOKUP(B209,home!$B$2:$E$405,3,FALSE)</f>
        <v>0.64170000000000005</v>
      </c>
      <c r="G209">
        <f>VLOOKUP(C209,away!$B$2:$E$405,4,FALSE)</f>
        <v>0.98399999999999999</v>
      </c>
      <c r="H209">
        <f>VLOOKUP(A209,away!$A$2:$E$405,3,FALSE)</f>
        <v>1.0958000000000001</v>
      </c>
      <c r="I209">
        <f>VLOOKUP(C209,away!$B$2:$E$405,3,FALSE)</f>
        <v>1.0343</v>
      </c>
      <c r="J209">
        <f>VLOOKUP(B209,home!$B$2:$E$405,4,FALSE)</f>
        <v>1.1558999999999999</v>
      </c>
      <c r="K209" s="3">
        <f t="shared" si="390"/>
        <v>0.98396173224000005</v>
      </c>
      <c r="L209" s="3">
        <f t="shared" si="391"/>
        <v>1.310080808046</v>
      </c>
      <c r="M209" s="5">
        <f t="shared" si="392"/>
        <v>0.10085791444327927</v>
      </c>
      <c r="N209" s="5">
        <f t="shared" si="393"/>
        <v>9.9240328205722803E-2</v>
      </c>
      <c r="O209" s="5">
        <f t="shared" si="394"/>
        <v>0.13213201805168565</v>
      </c>
      <c r="P209" s="5">
        <f t="shared" si="395"/>
        <v>0.13001284936650356</v>
      </c>
      <c r="Q209" s="5">
        <f t="shared" si="396"/>
        <v>4.8824342624684554E-2</v>
      </c>
      <c r="R209" s="5">
        <f t="shared" si="397"/>
        <v>8.6551810488950512E-2</v>
      </c>
      <c r="S209" s="5">
        <f t="shared" si="398"/>
        <v>4.1898895822160019E-2</v>
      </c>
      <c r="T209" s="5">
        <f t="shared" si="399"/>
        <v>6.3963834238061498E-2</v>
      </c>
      <c r="U209" s="5">
        <f t="shared" si="400"/>
        <v>8.516366937721595E-2</v>
      </c>
      <c r="V209" s="5">
        <f t="shared" si="401"/>
        <v>6.0011759681022851E-3</v>
      </c>
      <c r="W209" s="5">
        <f t="shared" si="402"/>
        <v>1.6013761581487967E-2</v>
      </c>
      <c r="X209" s="5">
        <f t="shared" si="403"/>
        <v>2.0979321712531744E-2</v>
      </c>
      <c r="Y209" s="5">
        <f t="shared" si="404"/>
        <v>1.3742303370705294E-2</v>
      </c>
      <c r="Z209" s="5">
        <f t="shared" si="405"/>
        <v>3.7796621941069503E-2</v>
      </c>
      <c r="AA209" s="5">
        <f t="shared" si="406"/>
        <v>3.7190429597955148E-2</v>
      </c>
      <c r="AB209" s="5">
        <f t="shared" si="407"/>
        <v>1.8296979764976851E-2</v>
      </c>
      <c r="AC209" s="5">
        <f t="shared" si="408"/>
        <v>4.8349576200187004E-4</v>
      </c>
      <c r="AD209" s="5">
        <f t="shared" si="409"/>
        <v>3.9392321463498151E-3</v>
      </c>
      <c r="AE209" s="5">
        <f t="shared" si="410"/>
        <v>5.1607124333707434E-3</v>
      </c>
      <c r="AF209" s="5">
        <f t="shared" si="411"/>
        <v>3.3804751574016923E-3</v>
      </c>
      <c r="AG209" s="5">
        <f t="shared" si="412"/>
        <v>1.4762318752627457E-3</v>
      </c>
      <c r="AH209" s="5">
        <f t="shared" si="413"/>
        <v>1.2379157253491381E-2</v>
      </c>
      <c r="AI209" s="5">
        <f t="shared" si="414"/>
        <v>1.2180617014816741E-2</v>
      </c>
      <c r="AJ209" s="5">
        <f t="shared" si="415"/>
        <v>5.9926305088255473E-3</v>
      </c>
      <c r="AK209" s="5">
        <f t="shared" si="416"/>
        <v>1.96550636537942E-3</v>
      </c>
      <c r="AL209" s="5">
        <f t="shared" si="417"/>
        <v>2.4930383310610185E-5</v>
      </c>
      <c r="AM209" s="5">
        <f t="shared" si="418"/>
        <v>7.7521073728357157E-4</v>
      </c>
      <c r="AN209" s="5">
        <f t="shared" si="419"/>
        <v>1.0155887091063969E-3</v>
      </c>
      <c r="AO209" s="5">
        <f t="shared" si="420"/>
        <v>6.652516383342514E-4</v>
      </c>
      <c r="AP209" s="5">
        <f t="shared" si="421"/>
        <v>2.9051113463428709E-4</v>
      </c>
      <c r="AQ209" s="5">
        <f t="shared" si="422"/>
        <v>9.5148265502011792E-5</v>
      </c>
      <c r="AR209" s="5">
        <f t="shared" si="423"/>
        <v>3.2435392675164969E-3</v>
      </c>
      <c r="AS209" s="5">
        <f t="shared" si="424"/>
        <v>3.1915185162539935E-3</v>
      </c>
      <c r="AT209" s="5">
        <f t="shared" si="425"/>
        <v>1.5701660438646567E-3</v>
      </c>
      <c r="AU209" s="5">
        <f t="shared" si="426"/>
        <v>5.1499443347516522E-4</v>
      </c>
      <c r="AV209" s="5">
        <f t="shared" si="427"/>
        <v>1.2668370371404525E-4</v>
      </c>
      <c r="AW209" s="5">
        <f t="shared" si="428"/>
        <v>8.9269427191016614E-7</v>
      </c>
      <c r="AX209" s="5">
        <f t="shared" si="429"/>
        <v>1.2712961665143174E-4</v>
      </c>
      <c r="AY209" s="5">
        <f t="shared" si="430"/>
        <v>1.6655007090928591E-4</v>
      </c>
      <c r="AZ209" s="5">
        <f t="shared" si="431"/>
        <v>1.0909702573847797E-4</v>
      </c>
      <c r="BA209" s="5">
        <f t="shared" si="432"/>
        <v>4.7641973211626813E-5</v>
      </c>
      <c r="BB209" s="5">
        <f t="shared" si="433"/>
        <v>1.560370869049849E-5</v>
      </c>
      <c r="BC209" s="5">
        <f t="shared" si="434"/>
        <v>4.0884238579525294E-6</v>
      </c>
      <c r="BD209" s="5">
        <f t="shared" si="435"/>
        <v>7.0821642408615759E-4</v>
      </c>
      <c r="BE209" s="5">
        <f t="shared" si="436"/>
        <v>6.9685785944463411E-4</v>
      </c>
      <c r="BF209" s="5">
        <f t="shared" si="437"/>
        <v>3.4284073325210022E-4</v>
      </c>
      <c r="BG209" s="5">
        <f t="shared" si="438"/>
        <v>1.1244738725772281E-4</v>
      </c>
      <c r="BH209" s="5">
        <f t="shared" si="439"/>
        <v>2.7660981487992753E-5</v>
      </c>
      <c r="BI209" s="5">
        <f t="shared" si="440"/>
        <v>5.4434694520767863E-6</v>
      </c>
      <c r="BJ209" s="8">
        <f t="shared" si="441"/>
        <v>0.28003236464949871</v>
      </c>
      <c r="BK209" s="8">
        <f t="shared" si="442"/>
        <v>0.27944581181626682</v>
      </c>
      <c r="BL209" s="8">
        <f t="shared" si="443"/>
        <v>0.40239318724310225</v>
      </c>
      <c r="BM209" s="8">
        <f t="shared" si="444"/>
        <v>0.40188306509247351</v>
      </c>
      <c r="BN209" s="8">
        <f t="shared" si="445"/>
        <v>0.59761926318082648</v>
      </c>
    </row>
    <row r="210" spans="1:66" x14ac:dyDescent="0.25">
      <c r="A210" t="s">
        <v>360</v>
      </c>
      <c r="B210" t="s">
        <v>272</v>
      </c>
      <c r="C210" t="s">
        <v>277</v>
      </c>
      <c r="D210" t="s">
        <v>366</v>
      </c>
      <c r="E210">
        <f>VLOOKUP(A210,home!$A$2:$E$405,3,FALSE)</f>
        <v>1.5583</v>
      </c>
      <c r="F210">
        <f>VLOOKUP(B210,home!$B$2:$E$405,3,FALSE)</f>
        <v>1.3262</v>
      </c>
      <c r="G210">
        <f>VLOOKUP(C210,away!$B$2:$E$405,4,FALSE)</f>
        <v>1.1123000000000001</v>
      </c>
      <c r="H210">
        <f>VLOOKUP(A210,away!$A$2:$E$405,3,FALSE)</f>
        <v>1.0958000000000001</v>
      </c>
      <c r="I210">
        <f>VLOOKUP(C210,away!$B$2:$E$405,3,FALSE)</f>
        <v>1.2776000000000001</v>
      </c>
      <c r="J210">
        <f>VLOOKUP(B210,home!$B$2:$E$405,4,FALSE)</f>
        <v>1.0343</v>
      </c>
      <c r="K210" s="3">
        <f t="shared" si="390"/>
        <v>2.2986986007580006</v>
      </c>
      <c r="L210" s="3">
        <f t="shared" si="391"/>
        <v>1.4480138769440001</v>
      </c>
      <c r="M210" s="5">
        <f t="shared" si="392"/>
        <v>2.3595188196872171E-2</v>
      </c>
      <c r="N210" s="5">
        <f t="shared" si="393"/>
        <v>5.4238226092771742E-2</v>
      </c>
      <c r="O210" s="5">
        <f t="shared" si="394"/>
        <v>3.4166159938176177E-2</v>
      </c>
      <c r="P210" s="5">
        <f t="shared" si="395"/>
        <v>7.8537704043159628E-2</v>
      </c>
      <c r="Q210" s="5">
        <f t="shared" si="396"/>
        <v>6.2338667213525246E-2</v>
      </c>
      <c r="R210" s="5">
        <f t="shared" si="397"/>
        <v>2.4736536856183641E-2</v>
      </c>
      <c r="S210" s="5">
        <f t="shared" si="398"/>
        <v>6.5354119078276762E-2</v>
      </c>
      <c r="T210" s="5">
        <f t="shared" si="399"/>
        <v>9.026725519537851E-2</v>
      </c>
      <c r="U210" s="5">
        <f t="shared" si="400"/>
        <v>5.6861842658908042E-2</v>
      </c>
      <c r="V210" s="5">
        <f t="shared" si="401"/>
        <v>2.4170476432853208E-2</v>
      </c>
      <c r="W210" s="5">
        <f t="shared" si="402"/>
        <v>4.7765935698949713E-2</v>
      </c>
      <c r="X210" s="5">
        <f t="shared" si="403"/>
        <v>6.9165737737293981E-2</v>
      </c>
      <c r="Y210" s="5">
        <f t="shared" si="404"/>
        <v>5.0076474026335513E-2</v>
      </c>
      <c r="Z210" s="5">
        <f t="shared" si="405"/>
        <v>1.1939616211763544E-2</v>
      </c>
      <c r="AA210" s="5">
        <f t="shared" si="406"/>
        <v>2.7445579079568395E-2</v>
      </c>
      <c r="AB210" s="5">
        <f t="shared" si="407"/>
        <v>3.1544557113598465E-2</v>
      </c>
      <c r="AC210" s="5">
        <f t="shared" si="408"/>
        <v>5.0282861404482068E-3</v>
      </c>
      <c r="AD210" s="5">
        <f t="shared" si="409"/>
        <v>2.7449872388768087E-2</v>
      </c>
      <c r="AE210" s="5">
        <f t="shared" si="410"/>
        <v>3.974779613927814E-2</v>
      </c>
      <c r="AF210" s="5">
        <f t="shared" si="411"/>
        <v>2.8777680193807956E-2</v>
      </c>
      <c r="AG210" s="5">
        <f t="shared" si="412"/>
        <v>1.3890160088963478E-2</v>
      </c>
      <c r="AH210" s="5">
        <f t="shared" si="413"/>
        <v>4.3221824900047919E-3</v>
      </c>
      <c r="AI210" s="5">
        <f t="shared" si="414"/>
        <v>9.9353948419947467E-3</v>
      </c>
      <c r="AJ210" s="5">
        <f t="shared" si="415"/>
        <v>1.1419239110635792E-2</v>
      </c>
      <c r="AK210" s="5">
        <f t="shared" si="416"/>
        <v>8.749796321779843E-3</v>
      </c>
      <c r="AL210" s="5">
        <f t="shared" si="417"/>
        <v>6.6947556501404336E-4</v>
      </c>
      <c r="AM210" s="5">
        <f t="shared" si="418"/>
        <v>1.261979665020937E-2</v>
      </c>
      <c r="AN210" s="5">
        <f t="shared" si="419"/>
        <v>1.8273640673714574E-2</v>
      </c>
      <c r="AO210" s="5">
        <f t="shared" si="420"/>
        <v>1.323024263891351E-2</v>
      </c>
      <c r="AP210" s="5">
        <f t="shared" si="421"/>
        <v>6.3858583121609918E-3</v>
      </c>
      <c r="AQ210" s="5">
        <f t="shared" si="422"/>
        <v>2.3117028630518272E-3</v>
      </c>
      <c r="AR210" s="5">
        <f t="shared" si="423"/>
        <v>1.2517160448422607E-3</v>
      </c>
      <c r="AS210" s="5">
        <f t="shared" si="424"/>
        <v>2.8773179208252428E-3</v>
      </c>
      <c r="AT210" s="5">
        <f t="shared" si="425"/>
        <v>3.3070433392684531E-3</v>
      </c>
      <c r="AU210" s="5">
        <f t="shared" si="426"/>
        <v>2.5339652988741529E-3</v>
      </c>
      <c r="AV210" s="5">
        <f t="shared" si="427"/>
        <v>1.4562056217228363E-3</v>
      </c>
      <c r="AW210" s="5">
        <f t="shared" si="428"/>
        <v>6.1899477778752879E-5</v>
      </c>
      <c r="AX210" s="5">
        <f t="shared" si="429"/>
        <v>4.8348514836144647E-3</v>
      </c>
      <c r="AY210" s="5">
        <f t="shared" si="430"/>
        <v>7.0009320412370317E-3</v>
      </c>
      <c r="AZ210" s="5">
        <f t="shared" si="431"/>
        <v>5.0687233736265548E-3</v>
      </c>
      <c r="BA210" s="5">
        <f t="shared" si="432"/>
        <v>2.4465272611338871E-3</v>
      </c>
      <c r="BB210" s="5">
        <f t="shared" si="433"/>
        <v>8.8565135611091668E-4</v>
      </c>
      <c r="BC210" s="5">
        <f t="shared" si="434"/>
        <v>2.5648709075657561E-4</v>
      </c>
      <c r="BD210" s="5">
        <f t="shared" si="435"/>
        <v>3.0208370048750906E-4</v>
      </c>
      <c r="BE210" s="5">
        <f t="shared" si="436"/>
        <v>6.9439937962243597E-4</v>
      </c>
      <c r="BF210" s="5">
        <f t="shared" si="437"/>
        <v>7.9810744115265872E-4</v>
      </c>
      <c r="BG210" s="5">
        <f t="shared" si="438"/>
        <v>6.1153615274405491E-4</v>
      </c>
      <c r="BH210" s="5">
        <f t="shared" si="439"/>
        <v>3.5143432465642259E-4</v>
      </c>
      <c r="BI210" s="5">
        <f t="shared" si="440"/>
        <v>1.6156831806921025E-4</v>
      </c>
      <c r="BJ210" s="8">
        <f t="shared" si="441"/>
        <v>0.55703221851960216</v>
      </c>
      <c r="BK210" s="8">
        <f t="shared" si="442"/>
        <v>0.20435618149786103</v>
      </c>
      <c r="BL210" s="8">
        <f t="shared" si="443"/>
        <v>0.22352666595311516</v>
      </c>
      <c r="BM210" s="8">
        <f t="shared" si="444"/>
        <v>0.71230316727819531</v>
      </c>
      <c r="BN210" s="8">
        <f t="shared" si="445"/>
        <v>0.27761248234068864</v>
      </c>
    </row>
    <row r="211" spans="1:66" x14ac:dyDescent="0.25">
      <c r="A211" t="s">
        <v>361</v>
      </c>
      <c r="B211" t="s">
        <v>287</v>
      </c>
      <c r="C211" t="s">
        <v>301</v>
      </c>
      <c r="D211" t="s">
        <v>366</v>
      </c>
      <c r="E211">
        <f>VLOOKUP(A211,home!$A$2:$E$405,3,FALSE)</f>
        <v>1.4911000000000001</v>
      </c>
      <c r="F211">
        <f>VLOOKUP(B211,home!$B$2:$E$405,3,FALSE)</f>
        <v>1.006</v>
      </c>
      <c r="G211">
        <f>VLOOKUP(C211,away!$B$2:$E$405,4,FALSE)</f>
        <v>1.0539000000000001</v>
      </c>
      <c r="H211">
        <f>VLOOKUP(A211,away!$A$2:$E$405,3,FALSE)</f>
        <v>1.0625</v>
      </c>
      <c r="I211">
        <f>VLOOKUP(C211,away!$B$2:$E$405,3,FALSE)</f>
        <v>1.0755999999999999</v>
      </c>
      <c r="J211">
        <f>VLOOKUP(B211,home!$B$2:$E$405,4,FALSE)</f>
        <v>1.2548999999999999</v>
      </c>
      <c r="K211" s="3">
        <f t="shared" si="390"/>
        <v>1.5808991117400002</v>
      </c>
      <c r="L211" s="3">
        <f t="shared" si="391"/>
        <v>1.4341310924999999</v>
      </c>
      <c r="M211" s="5">
        <f t="shared" si="392"/>
        <v>4.9044354117202621E-2</v>
      </c>
      <c r="N211" s="5">
        <f t="shared" si="393"/>
        <v>7.7534175859747645E-2</v>
      </c>
      <c r="O211" s="5">
        <f t="shared" si="394"/>
        <v>7.0336033151060656E-2</v>
      </c>
      <c r="P211" s="5">
        <f t="shared" si="395"/>
        <v>0.11119417233182699</v>
      </c>
      <c r="Q211" s="5">
        <f t="shared" si="396"/>
        <v>6.1286854873084017E-2</v>
      </c>
      <c r="R211" s="5">
        <f t="shared" si="397"/>
        <v>5.0435546032523426E-2</v>
      </c>
      <c r="S211" s="5">
        <f t="shared" si="398"/>
        <v>6.3025317506542736E-2</v>
      </c>
      <c r="T211" s="5">
        <f t="shared" si="399"/>
        <v>8.7893384135024913E-2</v>
      </c>
      <c r="U211" s="5">
        <f t="shared" si="400"/>
        <v>7.9733509922938178E-2</v>
      </c>
      <c r="V211" s="5">
        <f t="shared" si="401"/>
        <v>1.5876893799580558E-2</v>
      </c>
      <c r="W211" s="5">
        <f t="shared" si="402"/>
        <v>3.2296111476732281E-2</v>
      </c>
      <c r="X211" s="5">
        <f t="shared" si="403"/>
        <v>4.6316857635627845E-2</v>
      </c>
      <c r="Y211" s="5">
        <f t="shared" si="404"/>
        <v>3.3212222821074971E-2</v>
      </c>
      <c r="Z211" s="5">
        <f t="shared" si="405"/>
        <v>2.4110394910818952E-2</v>
      </c>
      <c r="AA211" s="5">
        <f t="shared" si="406"/>
        <v>3.8116101898214301E-2</v>
      </c>
      <c r="AB211" s="5">
        <f t="shared" si="407"/>
        <v>3.0128855816939169E-2</v>
      </c>
      <c r="AC211" s="5">
        <f t="shared" si="408"/>
        <v>2.2497722941587348E-3</v>
      </c>
      <c r="AD211" s="5">
        <f t="shared" si="409"/>
        <v>1.2764223486555528E-2</v>
      </c>
      <c r="AE211" s="5">
        <f t="shared" si="410"/>
        <v>1.8305569773688034E-2</v>
      </c>
      <c r="AF211" s="5">
        <f t="shared" si="411"/>
        <v>1.3126293389187103E-2</v>
      </c>
      <c r="AG211" s="5">
        <f t="shared" si="412"/>
        <v>6.2749418262368082E-3</v>
      </c>
      <c r="AH211" s="5">
        <f t="shared" si="413"/>
        <v>8.6443667485148062E-3</v>
      </c>
      <c r="AI211" s="5">
        <f t="shared" si="414"/>
        <v>1.366587171428185E-2</v>
      </c>
      <c r="AJ211" s="5">
        <f t="shared" si="415"/>
        <v>1.0802182227130488E-2</v>
      </c>
      <c r="AK211" s="5">
        <f t="shared" si="416"/>
        <v>5.6923867625747358E-3</v>
      </c>
      <c r="AL211" s="5">
        <f t="shared" si="417"/>
        <v>2.0402884098441829E-4</v>
      </c>
      <c r="AM211" s="5">
        <f t="shared" si="418"/>
        <v>4.0357899143892905E-3</v>
      </c>
      <c r="AN211" s="5">
        <f t="shared" si="419"/>
        <v>5.7878517990235931E-3</v>
      </c>
      <c r="AO211" s="5">
        <f t="shared" si="420"/>
        <v>4.1502691118808993E-3</v>
      </c>
      <c r="AP211" s="5">
        <f t="shared" si="421"/>
        <v>1.9840099918635857E-3</v>
      </c>
      <c r="AQ211" s="5">
        <f t="shared" si="422"/>
        <v>7.1133260429056015E-4</v>
      </c>
      <c r="AR211" s="5">
        <f t="shared" si="423"/>
        <v>2.4794310258036425E-3</v>
      </c>
      <c r="AS211" s="5">
        <f t="shared" si="424"/>
        <v>3.9197303063135767E-3</v>
      </c>
      <c r="AT211" s="5">
        <f t="shared" si="425"/>
        <v>3.0983490797557465E-3</v>
      </c>
      <c r="AU211" s="5">
        <f t="shared" si="426"/>
        <v>1.632725769348769E-3</v>
      </c>
      <c r="AV211" s="5">
        <f t="shared" si="427"/>
        <v>6.452936796196196E-4</v>
      </c>
      <c r="AW211" s="5">
        <f t="shared" si="428"/>
        <v>1.2849376919143791E-5</v>
      </c>
      <c r="AX211" s="5">
        <f t="shared" si="429"/>
        <v>1.0633627818045475E-3</v>
      </c>
      <c r="AY211" s="5">
        <f t="shared" si="430"/>
        <v>1.5250016279931948E-3</v>
      </c>
      <c r="AZ211" s="5">
        <f t="shared" si="431"/>
        <v>1.0935261254090797E-3</v>
      </c>
      <c r="BA211" s="5">
        <f t="shared" si="432"/>
        <v>5.2275327230340513E-4</v>
      </c>
      <c r="BB211" s="5">
        <f t="shared" si="433"/>
        <v>1.8742418037910811E-4</v>
      </c>
      <c r="BC211" s="5">
        <f t="shared" si="434"/>
        <v>5.3758168913601479E-5</v>
      </c>
      <c r="BD211" s="5">
        <f t="shared" si="435"/>
        <v>5.92638187635695E-4</v>
      </c>
      <c r="BE211" s="5">
        <f t="shared" si="436"/>
        <v>9.3690118441647392E-4</v>
      </c>
      <c r="BF211" s="5">
        <f t="shared" si="437"/>
        <v>7.4057312511607897E-4</v>
      </c>
      <c r="BG211" s="5">
        <f t="shared" si="438"/>
        <v>3.9025713189150848E-4</v>
      </c>
      <c r="BH211" s="5">
        <f t="shared" si="439"/>
        <v>1.5423928828937154E-4</v>
      </c>
      <c r="BI211" s="5">
        <f t="shared" si="440"/>
        <v>4.8767350770415382E-5</v>
      </c>
      <c r="BJ211" s="8">
        <f t="shared" si="441"/>
        <v>0.41012571485520999</v>
      </c>
      <c r="BK211" s="8">
        <f t="shared" si="442"/>
        <v>0.24311954051828927</v>
      </c>
      <c r="BL211" s="8">
        <f t="shared" si="443"/>
        <v>0.32219376040313863</v>
      </c>
      <c r="BM211" s="8">
        <f t="shared" si="444"/>
        <v>0.57820612207093713</v>
      </c>
      <c r="BN211" s="8">
        <f t="shared" si="445"/>
        <v>0.41983113636544533</v>
      </c>
    </row>
    <row r="212" spans="1:66" x14ac:dyDescent="0.25">
      <c r="A212" t="s">
        <v>369</v>
      </c>
      <c r="B212" t="s">
        <v>345</v>
      </c>
      <c r="C212" t="s">
        <v>342</v>
      </c>
      <c r="D212" t="s">
        <v>366</v>
      </c>
      <c r="E212">
        <f>VLOOKUP(A212,home!$A$2:$E$405,3,FALSE)</f>
        <v>1.8667</v>
      </c>
      <c r="F212">
        <f>VLOOKUP(B212,home!$B$2:$E$405,3,FALSE)</f>
        <v>1.6071</v>
      </c>
      <c r="G212">
        <f>VLOOKUP(C212,away!$B$2:$E$405,4,FALSE)</f>
        <v>1.6071</v>
      </c>
      <c r="H212">
        <f>VLOOKUP(A212,away!$A$2:$E$405,3,FALSE)</f>
        <v>1.6</v>
      </c>
      <c r="I212">
        <f>VLOOKUP(C212,away!$B$2:$E$405,3,FALSE)</f>
        <v>0.625</v>
      </c>
      <c r="J212">
        <f>VLOOKUP(B212,home!$B$2:$E$405,4,FALSE)</f>
        <v>0.625</v>
      </c>
      <c r="K212" s="3">
        <f t="shared" si="390"/>
        <v>4.8212575243469997</v>
      </c>
      <c r="L212" s="3">
        <f t="shared" si="391"/>
        <v>0.625</v>
      </c>
      <c r="M212" s="5">
        <f t="shared" si="392"/>
        <v>4.3124136313122926E-3</v>
      </c>
      <c r="N212" s="5">
        <f t="shared" si="393"/>
        <v>2.0791256668060958E-2</v>
      </c>
      <c r="O212" s="5">
        <f t="shared" si="394"/>
        <v>2.6952585195701823E-3</v>
      </c>
      <c r="P212" s="5">
        <f t="shared" si="395"/>
        <v>1.2994535417538098E-2</v>
      </c>
      <c r="Q212" s="5">
        <f t="shared" si="396"/>
        <v>5.012000132575932E-2</v>
      </c>
      <c r="R212" s="5">
        <f t="shared" si="397"/>
        <v>8.42268287365682E-4</v>
      </c>
      <c r="S212" s="5">
        <f t="shared" si="398"/>
        <v>9.7890627589373655E-3</v>
      </c>
      <c r="T212" s="5">
        <f t="shared" si="399"/>
        <v>3.132500082859957E-2</v>
      </c>
      <c r="U212" s="5">
        <f t="shared" si="400"/>
        <v>4.0607923179806554E-3</v>
      </c>
      <c r="V212" s="5">
        <f t="shared" si="401"/>
        <v>3.2774717001966508E-3</v>
      </c>
      <c r="W212" s="5">
        <f t="shared" si="402"/>
        <v>8.0547144504032886E-2</v>
      </c>
      <c r="X212" s="5">
        <f t="shared" si="403"/>
        <v>5.0341965315020547E-2</v>
      </c>
      <c r="Y212" s="5">
        <f t="shared" si="404"/>
        <v>1.573186416094392E-2</v>
      </c>
      <c r="Z212" s="5">
        <f t="shared" si="405"/>
        <v>1.7547255986785046E-4</v>
      </c>
      <c r="AA212" s="5">
        <f t="shared" si="406"/>
        <v>8.4599839957930339E-4</v>
      </c>
      <c r="AB212" s="5">
        <f t="shared" si="407"/>
        <v>2.0393880747786182E-3</v>
      </c>
      <c r="AC212" s="5">
        <f t="shared" si="408"/>
        <v>6.1724746466435378E-4</v>
      </c>
      <c r="AD212" s="5">
        <f t="shared" si="409"/>
        <v>9.7084631626183457E-2</v>
      </c>
      <c r="AE212" s="5">
        <f t="shared" si="410"/>
        <v>6.0677894766364648E-2</v>
      </c>
      <c r="AF212" s="5">
        <f t="shared" si="411"/>
        <v>1.8961842114488953E-2</v>
      </c>
      <c r="AG212" s="5">
        <f t="shared" si="412"/>
        <v>3.9503837738518654E-3</v>
      </c>
      <c r="AH212" s="5">
        <f t="shared" si="413"/>
        <v>2.7417587479351623E-5</v>
      </c>
      <c r="AI212" s="5">
        <f t="shared" si="414"/>
        <v>1.321872499342661E-4</v>
      </c>
      <c r="AJ212" s="5">
        <f t="shared" si="415"/>
        <v>3.1865438668415895E-4</v>
      </c>
      <c r="AK212" s="5">
        <f t="shared" si="416"/>
        <v>5.1210495315572653E-4</v>
      </c>
      <c r="AL212" s="5">
        <f t="shared" si="417"/>
        <v>7.4397724584928109E-5</v>
      </c>
      <c r="AM212" s="5">
        <f t="shared" si="418"/>
        <v>9.3614002145238712E-2</v>
      </c>
      <c r="AN212" s="5">
        <f t="shared" si="419"/>
        <v>5.8508751340774184E-2</v>
      </c>
      <c r="AO212" s="5">
        <f t="shared" si="420"/>
        <v>1.8283984793991931E-2</v>
      </c>
      <c r="AP212" s="5">
        <f t="shared" si="421"/>
        <v>3.8091634987483199E-3</v>
      </c>
      <c r="AQ212" s="5">
        <f t="shared" si="422"/>
        <v>5.9518179667942476E-4</v>
      </c>
      <c r="AR212" s="5">
        <f t="shared" si="423"/>
        <v>3.4271984349189533E-6</v>
      </c>
      <c r="AS212" s="5">
        <f t="shared" si="424"/>
        <v>1.6523406241783266E-5</v>
      </c>
      <c r="AT212" s="5">
        <f t="shared" si="425"/>
        <v>3.9831798335519876E-5</v>
      </c>
      <c r="AU212" s="5">
        <f t="shared" si="426"/>
        <v>6.4013119144465817E-5</v>
      </c>
      <c r="AV212" s="5">
        <f t="shared" si="427"/>
        <v>7.7155933083044236E-5</v>
      </c>
      <c r="AW212" s="5">
        <f t="shared" si="428"/>
        <v>6.2272671779406313E-6</v>
      </c>
      <c r="AX212" s="5">
        <f t="shared" si="429"/>
        <v>7.5222868704494697E-2</v>
      </c>
      <c r="AY212" s="5">
        <f t="shared" si="430"/>
        <v>4.7014292940309177E-2</v>
      </c>
      <c r="AZ212" s="5">
        <f t="shared" si="431"/>
        <v>1.4691966543846618E-2</v>
      </c>
      <c r="BA212" s="5">
        <f t="shared" si="432"/>
        <v>3.0608263633013794E-3</v>
      </c>
      <c r="BB212" s="5">
        <f t="shared" si="433"/>
        <v>4.7825411926584037E-4</v>
      </c>
      <c r="BC212" s="5">
        <f t="shared" si="434"/>
        <v>5.9781764908230053E-5</v>
      </c>
      <c r="BD212" s="5">
        <f t="shared" si="435"/>
        <v>3.5699983697072434E-7</v>
      </c>
      <c r="BE212" s="5">
        <f t="shared" si="436"/>
        <v>1.721188150185757E-6</v>
      </c>
      <c r="BF212" s="5">
        <f t="shared" si="437"/>
        <v>4.1491456599499876E-6</v>
      </c>
      <c r="BG212" s="5">
        <f t="shared" si="438"/>
        <v>6.6680332442151907E-6</v>
      </c>
      <c r="BH212" s="5">
        <f t="shared" si="439"/>
        <v>8.0370763628171091E-6</v>
      </c>
      <c r="BI212" s="5">
        <f t="shared" si="440"/>
        <v>7.7497629775966786E-6</v>
      </c>
      <c r="BJ212" s="8">
        <f t="shared" si="441"/>
        <v>0.74487105909486462</v>
      </c>
      <c r="BK212" s="8">
        <f t="shared" si="442"/>
        <v>7.8079421637542862E-2</v>
      </c>
      <c r="BL212" s="8">
        <f t="shared" si="443"/>
        <v>1.1703703437999412E-2</v>
      </c>
      <c r="BM212" s="8">
        <f t="shared" si="444"/>
        <v>0.696065857207537</v>
      </c>
      <c r="BN212" s="8">
        <f t="shared" si="445"/>
        <v>9.175573384960653E-2</v>
      </c>
    </row>
    <row r="213" spans="1:66" x14ac:dyDescent="0.25">
      <c r="A213" t="s">
        <v>369</v>
      </c>
      <c r="B213" t="s">
        <v>341</v>
      </c>
      <c r="C213" t="s">
        <v>346</v>
      </c>
      <c r="D213" t="s">
        <v>366</v>
      </c>
      <c r="E213">
        <f>VLOOKUP(A213,home!$A$2:$E$405,3,FALSE)</f>
        <v>1.8667</v>
      </c>
      <c r="F213">
        <f>VLOOKUP(B213,home!$B$2:$E$405,3,FALSE)</f>
        <v>0</v>
      </c>
      <c r="G213">
        <f>VLOOKUP(C213,away!$B$2:$E$405,4,FALSE)</f>
        <v>0</v>
      </c>
      <c r="H213">
        <f>VLOOKUP(A213,away!$A$2:$E$405,3,FALSE)</f>
        <v>1.6</v>
      </c>
      <c r="I213">
        <f>VLOOKUP(C213,away!$B$2:$E$405,3,FALSE)</f>
        <v>0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302</v>
      </c>
      <c r="B214" t="s">
        <v>319</v>
      </c>
      <c r="C214" t="s">
        <v>308</v>
      </c>
      <c r="D214" t="s">
        <v>366</v>
      </c>
      <c r="E214">
        <f>VLOOKUP(A214,home!$A$2:$E$405,3,FALSE)</f>
        <v>1.5840000000000001</v>
      </c>
      <c r="F214">
        <f>VLOOKUP(B214,home!$B$2:$E$405,3,FALSE)</f>
        <v>1.5431999999999999</v>
      </c>
      <c r="G214">
        <f>VLOOKUP(C214,away!$B$2:$E$405,4,FALSE)</f>
        <v>0.77159999999999995</v>
      </c>
      <c r="H214">
        <f>VLOOKUP(A214,away!$A$2:$E$405,3,FALSE)</f>
        <v>1.0840000000000001</v>
      </c>
      <c r="I214">
        <f>VLOOKUP(C214,away!$B$2:$E$405,3,FALSE)</f>
        <v>0.61499999999999999</v>
      </c>
      <c r="J214">
        <f>VLOOKUP(B214,home!$B$2:$E$405,4,FALSE)</f>
        <v>0.82</v>
      </c>
      <c r="K214" s="3">
        <f t="shared" si="390"/>
        <v>1.8861212620799999</v>
      </c>
      <c r="L214" s="3">
        <f t="shared" si="391"/>
        <v>0.54666119999999996</v>
      </c>
      <c r="M214" s="5">
        <f t="shared" si="392"/>
        <v>8.7792213912976369E-2</v>
      </c>
      <c r="N214" s="5">
        <f t="shared" si="393"/>
        <v>0.16558676130634031</v>
      </c>
      <c r="O214" s="5">
        <f t="shared" si="394"/>
        <v>4.7992597008324353E-2</v>
      </c>
      <c r="P214" s="5">
        <f t="shared" si="395"/>
        <v>9.0519857639837553E-2</v>
      </c>
      <c r="Q214" s="5">
        <f t="shared" si="396"/>
        <v>0.15615835560942715</v>
      </c>
      <c r="R214" s="5">
        <f t="shared" si="397"/>
        <v>1.31178453358435E-2</v>
      </c>
      <c r="S214" s="5">
        <f t="shared" si="398"/>
        <v>2.3333061845491703E-2</v>
      </c>
      <c r="T214" s="5">
        <f t="shared" si="399"/>
        <v>8.5365714067476173E-2</v>
      </c>
      <c r="U214" s="5">
        <f t="shared" si="400"/>
        <v>2.4741847000611383E-2</v>
      </c>
      <c r="V214" s="5">
        <f t="shared" si="401"/>
        <v>2.6731115594387064E-3</v>
      </c>
      <c r="W214" s="5">
        <f t="shared" si="402"/>
        <v>9.8177864922130056E-2</v>
      </c>
      <c r="X214" s="5">
        <f t="shared" si="403"/>
        <v>5.3670029451769519E-2</v>
      </c>
      <c r="Y214" s="5">
        <f t="shared" si="404"/>
        <v>1.4669661352069834E-2</v>
      </c>
      <c r="Z214" s="5">
        <f t="shared" si="405"/>
        <v>2.3903390242355376E-3</v>
      </c>
      <c r="AA214" s="5">
        <f t="shared" si="406"/>
        <v>4.5084692571902077E-3</v>
      </c>
      <c r="AB214" s="5">
        <f t="shared" si="407"/>
        <v>4.2517598627102374E-3</v>
      </c>
      <c r="AC214" s="5">
        <f t="shared" si="408"/>
        <v>1.7226020610982607E-4</v>
      </c>
      <c r="AD214" s="5">
        <f t="shared" si="409"/>
        <v>4.6293839623811957E-2</v>
      </c>
      <c r="AE214" s="5">
        <f t="shared" si="410"/>
        <v>2.5307045921360592E-2</v>
      </c>
      <c r="AF214" s="5">
        <f t="shared" si="411"/>
        <v>6.9171900459130435E-3</v>
      </c>
      <c r="AG214" s="5">
        <f t="shared" si="412"/>
        <v>1.2604531370422934E-3</v>
      </c>
      <c r="AH214" s="5">
        <f t="shared" si="413"/>
        <v>3.2667639984885685E-4</v>
      </c>
      <c r="AI214" s="5">
        <f t="shared" si="414"/>
        <v>6.1615130357467658E-4</v>
      </c>
      <c r="AJ214" s="5">
        <f t="shared" si="415"/>
        <v>5.8106803716525309E-4</v>
      </c>
      <c r="AK214" s="5">
        <f t="shared" si="416"/>
        <v>3.6532159320415848E-4</v>
      </c>
      <c r="AL214" s="5">
        <f t="shared" si="417"/>
        <v>7.1044884912126665E-6</v>
      </c>
      <c r="AM214" s="5">
        <f t="shared" si="418"/>
        <v>1.7463159043558656E-2</v>
      </c>
      <c r="AN214" s="5">
        <f t="shared" si="419"/>
        <v>9.5464314785426267E-3</v>
      </c>
      <c r="AO214" s="5">
        <f t="shared" si="420"/>
        <v>2.609331843888943E-3</v>
      </c>
      <c r="AP214" s="5">
        <f t="shared" si="421"/>
        <v>4.7547349232618087E-4</v>
      </c>
      <c r="AQ214" s="5">
        <f t="shared" si="422"/>
        <v>6.4980727470805185E-5</v>
      </c>
      <c r="AR214" s="5">
        <f t="shared" si="423"/>
        <v>3.5716262550611191E-5</v>
      </c>
      <c r="AS214" s="5">
        <f t="shared" si="424"/>
        <v>6.7365202198739417E-5</v>
      </c>
      <c r="AT214" s="5">
        <f t="shared" si="425"/>
        <v>6.3529470095680381E-5</v>
      </c>
      <c r="AU214" s="5">
        <f t="shared" si="426"/>
        <v>3.994142810537943E-5</v>
      </c>
      <c r="AV214" s="5">
        <f t="shared" si="427"/>
        <v>1.8833594196848975E-5</v>
      </c>
      <c r="AW214" s="5">
        <f t="shared" si="428"/>
        <v>2.0347833511431328E-7</v>
      </c>
      <c r="AX214" s="5">
        <f t="shared" si="429"/>
        <v>5.4896059291901032E-3</v>
      </c>
      <c r="AY214" s="5">
        <f t="shared" si="430"/>
        <v>3.0009545647781766E-3</v>
      </c>
      <c r="AZ214" s="5">
        <f t="shared" si="431"/>
        <v>8.2025271176355786E-4</v>
      </c>
      <c r="BA214" s="5">
        <f t="shared" si="432"/>
        <v>1.4946677723864026E-4</v>
      </c>
      <c r="BB214" s="5">
        <f t="shared" si="433"/>
        <v>2.0426921951351933E-5</v>
      </c>
      <c r="BC214" s="5">
        <f t="shared" si="434"/>
        <v>2.2333211332464783E-6</v>
      </c>
      <c r="BD214" s="5">
        <f t="shared" si="435"/>
        <v>3.2541158242386953E-6</v>
      </c>
      <c r="BE214" s="5">
        <f t="shared" si="436"/>
        <v>6.1376570453675865E-6</v>
      </c>
      <c r="BF214" s="5">
        <f t="shared" si="437"/>
        <v>5.7881827263114584E-6</v>
      </c>
      <c r="BG214" s="5">
        <f t="shared" si="438"/>
        <v>3.6390715029667409E-6</v>
      </c>
      <c r="BH214" s="5">
        <f t="shared" si="439"/>
        <v>1.7159325339937491E-6</v>
      </c>
      <c r="BI214" s="5">
        <f t="shared" si="440"/>
        <v>6.4729136733208419E-7</v>
      </c>
      <c r="BJ214" s="8">
        <f t="shared" si="441"/>
        <v>0.69304923224918324</v>
      </c>
      <c r="BK214" s="8">
        <f t="shared" si="442"/>
        <v>0.20749856421712351</v>
      </c>
      <c r="BL214" s="8">
        <f t="shared" si="443"/>
        <v>9.6748304006620073E-2</v>
      </c>
      <c r="BM214" s="8">
        <f t="shared" si="444"/>
        <v>0.43551805759797024</v>
      </c>
      <c r="BN214" s="8">
        <f t="shared" si="445"/>
        <v>0.56116763081274923</v>
      </c>
    </row>
    <row r="215" spans="1:66" x14ac:dyDescent="0.25">
      <c r="A215" t="s">
        <v>302</v>
      </c>
      <c r="B215" t="s">
        <v>321</v>
      </c>
      <c r="C215" t="s">
        <v>303</v>
      </c>
      <c r="D215" t="s">
        <v>366</v>
      </c>
      <c r="E215">
        <f>VLOOKUP(A215,home!$A$2:$E$405,3,FALSE)</f>
        <v>1.5840000000000001</v>
      </c>
      <c r="F215">
        <f>VLOOKUP(B215,home!$B$2:$E$405,3,FALSE)</f>
        <v>1.1924999999999999</v>
      </c>
      <c r="G215">
        <f>VLOOKUP(C215,away!$B$2:$E$405,4,FALSE)</f>
        <v>1.0330999999999999</v>
      </c>
      <c r="H215">
        <f>VLOOKUP(A215,away!$A$2:$E$405,3,FALSE)</f>
        <v>1.0840000000000001</v>
      </c>
      <c r="I215">
        <f>VLOOKUP(C215,away!$B$2:$E$405,3,FALSE)</f>
        <v>1.0902000000000001</v>
      </c>
      <c r="J215">
        <f>VLOOKUP(B215,home!$B$2:$E$405,4,FALSE)</f>
        <v>0.71750000000000003</v>
      </c>
      <c r="K215" s="3">
        <f t="shared" si="390"/>
        <v>1.9514432519999998</v>
      </c>
      <c r="L215" s="3">
        <f t="shared" si="391"/>
        <v>0.84792485400000017</v>
      </c>
      <c r="M215" s="5">
        <f t="shared" si="392"/>
        <v>6.0848500281913805E-2</v>
      </c>
      <c r="N215" s="5">
        <f t="shared" si="393"/>
        <v>0.1187423952694608</v>
      </c>
      <c r="O215" s="5">
        <f t="shared" si="394"/>
        <v>5.1594955717660727E-2</v>
      </c>
      <c r="P215" s="5">
        <f t="shared" si="395"/>
        <v>0.10068462817246786</v>
      </c>
      <c r="Q215" s="5">
        <f t="shared" si="396"/>
        <v>0.11585952298745299</v>
      </c>
      <c r="R215" s="5">
        <f t="shared" si="397"/>
        <v>2.1874322647016969E-2</v>
      </c>
      <c r="S215" s="5">
        <f t="shared" si="398"/>
        <v>4.1650140526311684E-2</v>
      </c>
      <c r="T215" s="5">
        <f t="shared" si="399"/>
        <v>9.8240169113645734E-2</v>
      </c>
      <c r="U215" s="5">
        <f t="shared" si="400"/>
        <v>4.2686499321592047E-2</v>
      </c>
      <c r="V215" s="5">
        <f t="shared" si="401"/>
        <v>7.6575043715930583E-3</v>
      </c>
      <c r="W215" s="5">
        <f t="shared" si="402"/>
        <v>7.5364428104601353E-2</v>
      </c>
      <c r="X215" s="5">
        <f t="shared" si="403"/>
        <v>6.3903371697387606E-2</v>
      </c>
      <c r="Y215" s="5">
        <f t="shared" si="404"/>
        <v>2.7092628558307557E-2</v>
      </c>
      <c r="Z215" s="5">
        <f t="shared" si="405"/>
        <v>6.182593945606921E-3</v>
      </c>
      <c r="AA215" s="5">
        <f t="shared" si="406"/>
        <v>1.2064981235010683E-2</v>
      </c>
      <c r="AB215" s="5">
        <f t="shared" si="407"/>
        <v>1.177206310828411E-2</v>
      </c>
      <c r="AC215" s="5">
        <f t="shared" si="408"/>
        <v>7.9191863481726046E-4</v>
      </c>
      <c r="AD215" s="5">
        <f t="shared" si="409"/>
        <v>3.6767351166390849E-2</v>
      </c>
      <c r="AE215" s="5">
        <f t="shared" si="410"/>
        <v>3.1175950869728693E-2</v>
      </c>
      <c r="AF215" s="5">
        <f t="shared" si="411"/>
        <v>1.3217431794762938E-2</v>
      </c>
      <c r="AG215" s="5">
        <f t="shared" si="412"/>
        <v>3.7357963082764421E-3</v>
      </c>
      <c r="AH215" s="5">
        <f t="shared" si="413"/>
        <v>1.3105937671675084E-3</v>
      </c>
      <c r="AI215" s="5">
        <f t="shared" si="414"/>
        <v>2.5575493630522936E-3</v>
      </c>
      <c r="AJ215" s="5">
        <f t="shared" si="415"/>
        <v>2.4954562230926482E-3</v>
      </c>
      <c r="AK215" s="5">
        <f t="shared" si="416"/>
        <v>1.6232470690718517E-3</v>
      </c>
      <c r="AL215" s="5">
        <f t="shared" si="417"/>
        <v>5.2414789465648565E-5</v>
      </c>
      <c r="AM215" s="5">
        <f t="shared" si="418"/>
        <v>1.4349879865513551E-2</v>
      </c>
      <c r="AN215" s="5">
        <f t="shared" si="419"/>
        <v>1.216761978988312E-2</v>
      </c>
      <c r="AO215" s="5">
        <f t="shared" si="420"/>
        <v>5.1586136169320777E-3</v>
      </c>
      <c r="AP215" s="5">
        <f t="shared" si="421"/>
        <v>1.4580388993265152E-3</v>
      </c>
      <c r="AQ215" s="5">
        <f t="shared" si="422"/>
        <v>3.0907685520943905E-4</v>
      </c>
      <c r="AR215" s="5">
        <f t="shared" si="423"/>
        <v>2.2225700573576398E-4</v>
      </c>
      <c r="AS215" s="5">
        <f t="shared" si="424"/>
        <v>4.3372193405278198E-4</v>
      </c>
      <c r="AT215" s="5">
        <f t="shared" si="425"/>
        <v>4.2319187072584517E-4</v>
      </c>
      <c r="AU215" s="5">
        <f t="shared" si="426"/>
        <v>2.7527830680973566E-4</v>
      </c>
      <c r="AV215" s="5">
        <f t="shared" si="427"/>
        <v>1.3429749856146101E-4</v>
      </c>
      <c r="AW215" s="5">
        <f t="shared" si="428"/>
        <v>2.4091544133913414E-6</v>
      </c>
      <c r="AX215" s="5">
        <f t="shared" si="429"/>
        <v>4.6671627050945139E-3</v>
      </c>
      <c r="AY215" s="5">
        <f t="shared" si="430"/>
        <v>3.9574032553115106E-3</v>
      </c>
      <c r="AZ215" s="5">
        <f t="shared" si="431"/>
        <v>1.6777902887395689E-3</v>
      </c>
      <c r="BA215" s="5">
        <f t="shared" si="432"/>
        <v>4.7421336187403911E-4</v>
      </c>
      <c r="BB215" s="5">
        <f t="shared" si="433"/>
        <v>1.0052432390797346E-4</v>
      </c>
      <c r="BC215" s="5">
        <f t="shared" si="434"/>
        <v>1.7047414534623426E-5</v>
      </c>
      <c r="BD215" s="5">
        <f t="shared" si="435"/>
        <v>3.1409539856495808E-5</v>
      </c>
      <c r="BE215" s="5">
        <f t="shared" si="436"/>
        <v>6.129393460138379E-5</v>
      </c>
      <c r="BF215" s="5">
        <f t="shared" si="437"/>
        <v>5.980581753319985E-5</v>
      </c>
      <c r="BG215" s="5">
        <f t="shared" si="438"/>
        <v>3.8902553018502053E-5</v>
      </c>
      <c r="BH215" s="5">
        <f t="shared" si="439"/>
        <v>1.8979031143382008E-5</v>
      </c>
      <c r="BI215" s="5">
        <f t="shared" si="440"/>
        <v>7.407300450850133E-6</v>
      </c>
      <c r="BJ215" s="8">
        <f t="shared" si="441"/>
        <v>0.62843641624634194</v>
      </c>
      <c r="BK215" s="8">
        <f t="shared" si="442"/>
        <v>0.21564251003188087</v>
      </c>
      <c r="BL215" s="8">
        <f t="shared" si="443"/>
        <v>0.14968621324443823</v>
      </c>
      <c r="BM215" s="8">
        <f t="shared" si="444"/>
        <v>0.52638841429139649</v>
      </c>
      <c r="BN215" s="8">
        <f t="shared" si="445"/>
        <v>0.46960432507597316</v>
      </c>
    </row>
    <row r="216" spans="1:66" x14ac:dyDescent="0.25">
      <c r="A216" t="s">
        <v>302</v>
      </c>
      <c r="B216" t="s">
        <v>315</v>
      </c>
      <c r="C216" t="s">
        <v>323</v>
      </c>
      <c r="D216" t="s">
        <v>366</v>
      </c>
      <c r="E216">
        <f>VLOOKUP(A216,home!$A$2:$E$405,3,FALSE)</f>
        <v>1.5840000000000001</v>
      </c>
      <c r="F216">
        <f>VLOOKUP(B216,home!$B$2:$E$405,3,FALSE)</f>
        <v>1.1364000000000001</v>
      </c>
      <c r="G216">
        <f>VLOOKUP(C216,away!$B$2:$E$405,4,FALSE)</f>
        <v>1.5783</v>
      </c>
      <c r="H216">
        <f>VLOOKUP(A216,away!$A$2:$E$405,3,FALSE)</f>
        <v>1.0840000000000001</v>
      </c>
      <c r="I216">
        <f>VLOOKUP(C216,away!$B$2:$E$405,3,FALSE)</f>
        <v>0.92249999999999999</v>
      </c>
      <c r="J216">
        <f>VLOOKUP(B216,home!$B$2:$E$405,4,FALSE)</f>
        <v>0.92249999999999999</v>
      </c>
      <c r="K216" s="3">
        <f t="shared" si="390"/>
        <v>2.8410309100800002</v>
      </c>
      <c r="L216" s="3">
        <f t="shared" si="391"/>
        <v>0.92249077499999999</v>
      </c>
      <c r="M216" s="5">
        <f t="shared" si="392"/>
        <v>2.3201886590036254E-2</v>
      </c>
      <c r="N216" s="5">
        <f t="shared" si="393"/>
        <v>6.5917276974463646E-2</v>
      </c>
      <c r="O216" s="5">
        <f t="shared" si="394"/>
        <v>2.1403526341904653E-2</v>
      </c>
      <c r="P216" s="5">
        <f t="shared" si="395"/>
        <v>6.0808079922062629E-2</v>
      </c>
      <c r="Q216" s="5">
        <f t="shared" si="396"/>
        <v>9.3636510696377975E-2</v>
      </c>
      <c r="R216" s="5">
        <f t="shared" si="397"/>
        <v>9.8722778014382669E-3</v>
      </c>
      <c r="S216" s="5">
        <f t="shared" si="398"/>
        <v>3.9841831066830702E-2</v>
      </c>
      <c r="T216" s="5">
        <f t="shared" si="399"/>
        <v>8.6378817320597517E-2</v>
      </c>
      <c r="U216" s="5">
        <f t="shared" si="400"/>
        <v>2.8047446386782741E-2</v>
      </c>
      <c r="V216" s="5">
        <f t="shared" si="401"/>
        <v>1.1602051019772382E-2</v>
      </c>
      <c r="W216" s="5">
        <f t="shared" si="402"/>
        <v>8.8674740400148791E-2</v>
      </c>
      <c r="X216" s="5">
        <f t="shared" si="403"/>
        <v>8.180162999465708E-2</v>
      </c>
      <c r="Y216" s="5">
        <f t="shared" si="404"/>
        <v>3.7730624525017215E-2</v>
      </c>
      <c r="Z216" s="5">
        <f t="shared" si="405"/>
        <v>3.0356950666880285E-3</v>
      </c>
      <c r="AA216" s="5">
        <f t="shared" si="406"/>
        <v>8.6245035180380555E-3</v>
      </c>
      <c r="AB216" s="5">
        <f t="shared" si="407"/>
        <v>1.2251240539419913E-2</v>
      </c>
      <c r="AC216" s="5">
        <f t="shared" si="408"/>
        <v>1.9004339445965956E-3</v>
      </c>
      <c r="AD216" s="5">
        <f t="shared" si="409"/>
        <v>6.298191960503563E-2</v>
      </c>
      <c r="AE216" s="5">
        <f t="shared" si="410"/>
        <v>5.8100239827437013E-2</v>
      </c>
      <c r="AF216" s="5">
        <f t="shared" si="411"/>
        <v>2.6798467633049113E-2</v>
      </c>
      <c r="AG216" s="5">
        <f t="shared" si="412"/>
        <v>8.2404463918746319E-3</v>
      </c>
      <c r="AH216" s="5">
        <f t="shared" si="413"/>
        <v>7.0010017368317889E-4</v>
      </c>
      <c r="AI216" s="5">
        <f t="shared" si="414"/>
        <v>1.9890062335862877E-3</v>
      </c>
      <c r="AJ216" s="5">
        <f t="shared" si="415"/>
        <v>2.825414094980223E-3</v>
      </c>
      <c r="AK216" s="5">
        <f t="shared" si="416"/>
        <v>2.6756962592048412E-3</v>
      </c>
      <c r="AL216" s="5">
        <f t="shared" si="417"/>
        <v>1.9922817696946583E-4</v>
      </c>
      <c r="AM216" s="5">
        <f t="shared" si="418"/>
        <v>3.5786716074815934E-2</v>
      </c>
      <c r="AN216" s="5">
        <f t="shared" si="419"/>
        <v>3.3012915446561909E-2</v>
      </c>
      <c r="AO216" s="5">
        <f t="shared" si="420"/>
        <v>1.522705497765418E-2</v>
      </c>
      <c r="AP216" s="5">
        <f t="shared" si="421"/>
        <v>4.6822725824346052E-3</v>
      </c>
      <c r="AQ216" s="5">
        <f t="shared" si="422"/>
        <v>1.0798383158328374E-3</v>
      </c>
      <c r="AR216" s="5">
        <f t="shared" si="423"/>
        <v>1.2916719035972607E-4</v>
      </c>
      <c r="AS216" s="5">
        <f t="shared" si="424"/>
        <v>3.6696798038016919E-4</v>
      </c>
      <c r="AT216" s="5">
        <f t="shared" si="425"/>
        <v>5.2128368763484597E-4</v>
      </c>
      <c r="AU216" s="5">
        <f t="shared" si="426"/>
        <v>4.9366102316369498E-4</v>
      </c>
      <c r="AV216" s="5">
        <f t="shared" si="427"/>
        <v>3.5062655647744414E-4</v>
      </c>
      <c r="AW216" s="5">
        <f t="shared" si="428"/>
        <v>1.4503948562873195E-5</v>
      </c>
      <c r="AX216" s="5">
        <f t="shared" si="429"/>
        <v>1.6945194423134819E-2</v>
      </c>
      <c r="AY216" s="5">
        <f t="shared" si="430"/>
        <v>1.5631785535923318E-2</v>
      </c>
      <c r="AZ216" s="5">
        <f t="shared" si="431"/>
        <v>7.2100889768338446E-3</v>
      </c>
      <c r="BA216" s="5">
        <f t="shared" si="432"/>
        <v>2.217080189352804E-3</v>
      </c>
      <c r="BB216" s="5">
        <f t="shared" si="433"/>
        <v>5.1130900552830367E-4</v>
      </c>
      <c r="BC216" s="5">
        <f t="shared" si="434"/>
        <v>9.4335568154856845E-5</v>
      </c>
      <c r="BD216" s="5">
        <f t="shared" si="435"/>
        <v>1.98592569232527E-5</v>
      </c>
      <c r="BE216" s="5">
        <f t="shared" si="436"/>
        <v>5.642076277018115E-5</v>
      </c>
      <c r="BF216" s="5">
        <f t="shared" si="437"/>
        <v>8.0146565500187802E-5</v>
      </c>
      <c r="BG216" s="5">
        <f t="shared" si="438"/>
        <v>7.5899623307594964E-5</v>
      </c>
      <c r="BH216" s="5">
        <f t="shared" si="439"/>
        <v>5.390829397007643E-5</v>
      </c>
      <c r="BI216" s="5">
        <f t="shared" si="440"/>
        <v>3.063102589573327E-5</v>
      </c>
      <c r="BJ216" s="8">
        <f t="shared" si="441"/>
        <v>0.74265926446488617</v>
      </c>
      <c r="BK216" s="8">
        <f t="shared" si="442"/>
        <v>0.15318529625619134</v>
      </c>
      <c r="BL216" s="8">
        <f t="shared" si="443"/>
        <v>9.0567783315421077E-2</v>
      </c>
      <c r="BM216" s="8">
        <f t="shared" si="444"/>
        <v>0.69899119918954267</v>
      </c>
      <c r="BN216" s="8">
        <f t="shared" si="445"/>
        <v>0.27483955832628343</v>
      </c>
    </row>
    <row r="217" spans="1:66" x14ac:dyDescent="0.25">
      <c r="A217" t="s">
        <v>302</v>
      </c>
      <c r="B217" t="s">
        <v>326</v>
      </c>
      <c r="C217" t="s">
        <v>325</v>
      </c>
      <c r="D217" t="s">
        <v>366</v>
      </c>
      <c r="E217">
        <f>VLOOKUP(A217,home!$A$2:$E$405,3,FALSE)</f>
        <v>1.5840000000000001</v>
      </c>
      <c r="F217">
        <f>VLOOKUP(B217,home!$B$2:$E$405,3,FALSE)</f>
        <v>1.0330999999999999</v>
      </c>
      <c r="G217">
        <f>VLOOKUP(C217,away!$B$2:$E$405,4,FALSE)</f>
        <v>0.88380000000000003</v>
      </c>
      <c r="H217">
        <f>VLOOKUP(A217,away!$A$2:$E$405,3,FALSE)</f>
        <v>1.0840000000000001</v>
      </c>
      <c r="I217">
        <f>VLOOKUP(C217,away!$B$2:$E$405,3,FALSE)</f>
        <v>0.83030000000000004</v>
      </c>
      <c r="J217">
        <f>VLOOKUP(B217,home!$B$2:$E$405,4,FALSE)</f>
        <v>0.75480000000000003</v>
      </c>
      <c r="K217" s="3">
        <f t="shared" si="390"/>
        <v>1.44627718752</v>
      </c>
      <c r="L217" s="3">
        <f t="shared" si="391"/>
        <v>0.67935411696000014</v>
      </c>
      <c r="M217" s="5">
        <f t="shared" si="392"/>
        <v>0.11935759349351248</v>
      </c>
      <c r="N217" s="5">
        <f t="shared" si="393"/>
        <v>0.17262416462695268</v>
      </c>
      <c r="O217" s="5">
        <f t="shared" si="394"/>
        <v>8.1086072530255821E-2</v>
      </c>
      <c r="P217" s="5">
        <f t="shared" si="395"/>
        <v>0.11727293692610113</v>
      </c>
      <c r="Q217" s="5">
        <f t="shared" si="396"/>
        <v>0.12483119565732932</v>
      </c>
      <c r="R217" s="5">
        <f t="shared" si="397"/>
        <v>2.7543078600773235E-2</v>
      </c>
      <c r="S217" s="5">
        <f t="shared" si="398"/>
        <v>2.8806172554117427E-2</v>
      </c>
      <c r="T217" s="5">
        <f t="shared" si="399"/>
        <v>8.480458669484596E-2</v>
      </c>
      <c r="U217" s="5">
        <f t="shared" si="400"/>
        <v>3.9834926254368609E-2</v>
      </c>
      <c r="V217" s="5">
        <f t="shared" si="401"/>
        <v>3.144783817866897E-3</v>
      </c>
      <c r="W217" s="5">
        <f t="shared" si="402"/>
        <v>6.0180170190013711E-2</v>
      </c>
      <c r="X217" s="5">
        <f t="shared" si="403"/>
        <v>4.0883646377939287E-2</v>
      </c>
      <c r="Y217" s="5">
        <f t="shared" si="404"/>
        <v>1.3887236741594925E-2</v>
      </c>
      <c r="Z217" s="5">
        <f t="shared" si="405"/>
        <v>6.237167947062726E-3</v>
      </c>
      <c r="AA217" s="5">
        <f t="shared" si="406"/>
        <v>9.020673716567772E-3</v>
      </c>
      <c r="AB217" s="5">
        <f t="shared" si="407"/>
        <v>6.5231973061666126E-3</v>
      </c>
      <c r="AC217" s="5">
        <f t="shared" si="408"/>
        <v>1.9311613505500043E-4</v>
      </c>
      <c r="AD217" s="5">
        <f t="shared" si="409"/>
        <v>2.1759301821721984E-2</v>
      </c>
      <c r="AE217" s="5">
        <f t="shared" si="410"/>
        <v>1.4782271274762062E-2</v>
      </c>
      <c r="AF217" s="5">
        <f t="shared" si="411"/>
        <v>5.0211984242645776E-3</v>
      </c>
      <c r="AG217" s="5">
        <f t="shared" si="412"/>
        <v>1.1370572738657356E-3</v>
      </c>
      <c r="AH217" s="5">
        <f t="shared" si="413"/>
        <v>1.0593114307520038E-3</v>
      </c>
      <c r="AI217" s="5">
        <f t="shared" si="414"/>
        <v>1.5320579567757952E-3</v>
      </c>
      <c r="AJ217" s="5">
        <f t="shared" si="415"/>
        <v>1.1078902364216677E-3</v>
      </c>
      <c r="AK217" s="5">
        <f t="shared" si="416"/>
        <v>5.3410545840426582E-4</v>
      </c>
      <c r="AL217" s="5">
        <f t="shared" si="417"/>
        <v>7.5897295388913715E-6</v>
      </c>
      <c r="AM217" s="5">
        <f t="shared" si="418"/>
        <v>6.2939963682237783E-3</v>
      </c>
      <c r="AN217" s="5">
        <f t="shared" si="419"/>
        <v>4.2758523448841127E-3</v>
      </c>
      <c r="AO217" s="5">
        <f t="shared" si="420"/>
        <v>1.4524089470050461E-3</v>
      </c>
      <c r="AP217" s="5">
        <f t="shared" si="421"/>
        <v>3.2889999921913892E-4</v>
      </c>
      <c r="AQ217" s="5">
        <f t="shared" si="422"/>
        <v>5.5859892134415708E-5</v>
      </c>
      <c r="AR217" s="5">
        <f t="shared" si="423"/>
        <v>1.4392951632483241E-4</v>
      </c>
      <c r="AS217" s="5">
        <f t="shared" si="424"/>
        <v>2.0816197607139255E-4</v>
      </c>
      <c r="AT217" s="5">
        <f t="shared" si="425"/>
        <v>1.5052995865056962E-4</v>
      </c>
      <c r="AU217" s="5">
        <f t="shared" si="426"/>
        <v>7.2569348411549248E-5</v>
      </c>
      <c r="AV217" s="5">
        <f t="shared" si="427"/>
        <v>2.6238848280203596E-5</v>
      </c>
      <c r="AW217" s="5">
        <f t="shared" si="428"/>
        <v>2.0714361297957631E-7</v>
      </c>
      <c r="AX217" s="5">
        <f t="shared" si="429"/>
        <v>1.5171438942826313E-3</v>
      </c>
      <c r="AY217" s="5">
        <f t="shared" si="430"/>
        <v>1.0306779506016326E-3</v>
      </c>
      <c r="AZ217" s="5">
        <f t="shared" si="431"/>
        <v>3.5009765450055738E-4</v>
      </c>
      <c r="BA217" s="5">
        <f t="shared" si="432"/>
        <v>7.9280094307664474E-5</v>
      </c>
      <c r="BB217" s="5">
        <f t="shared" si="433"/>
        <v>1.3464814615222231E-5</v>
      </c>
      <c r="BC217" s="5">
        <f t="shared" si="434"/>
        <v>1.8294754485908812E-6</v>
      </c>
      <c r="BD217" s="5">
        <f t="shared" si="435"/>
        <v>1.6296518244556069E-5</v>
      </c>
      <c r="BE217" s="5">
        <f t="shared" si="436"/>
        <v>2.356928257310492E-5</v>
      </c>
      <c r="BF217" s="5">
        <f t="shared" si="437"/>
        <v>1.7043857855847169E-5</v>
      </c>
      <c r="BG217" s="5">
        <f t="shared" si="438"/>
        <v>8.2167142680817676E-6</v>
      </c>
      <c r="BH217" s="5">
        <f t="shared" si="439"/>
        <v>2.9709116005741879E-6</v>
      </c>
      <c r="BI217" s="5">
        <f t="shared" si="440"/>
        <v>8.5935233480979576E-7</v>
      </c>
      <c r="BJ217" s="8">
        <f t="shared" si="441"/>
        <v>0.55531034051851302</v>
      </c>
      <c r="BK217" s="8">
        <f t="shared" si="442"/>
        <v>0.26981287060679349</v>
      </c>
      <c r="BL217" s="8">
        <f t="shared" si="443"/>
        <v>0.16891169977510129</v>
      </c>
      <c r="BM217" s="8">
        <f t="shared" si="444"/>
        <v>0.35652656620555717</v>
      </c>
      <c r="BN217" s="8">
        <f t="shared" si="445"/>
        <v>0.64271504183492467</v>
      </c>
    </row>
    <row r="218" spans="1:66" s="15" customFormat="1" x14ac:dyDescent="0.25">
      <c r="A218" s="15" t="s">
        <v>302</v>
      </c>
      <c r="B218" s="15" t="s">
        <v>320</v>
      </c>
      <c r="C218" s="15" t="s">
        <v>318</v>
      </c>
      <c r="D218" s="15" t="s">
        <v>366</v>
      </c>
      <c r="E218" s="15">
        <f>VLOOKUP(A218,home!$A$2:$E$405,3,FALSE)</f>
        <v>1.5840000000000001</v>
      </c>
      <c r="F218" s="15">
        <f>VLOOKUP(B218,home!$B$2:$E$405,3,FALSE)</f>
        <v>0.94699999999999995</v>
      </c>
      <c r="G218" s="15">
        <f>VLOOKUP(C218,away!$B$2:$E$405,4,FALSE)</f>
        <v>0.82069999999999999</v>
      </c>
      <c r="H218" s="15">
        <f>VLOOKUP(A218,away!$A$2:$E$405,3,FALSE)</f>
        <v>1.0840000000000001</v>
      </c>
      <c r="I218" s="15">
        <f>VLOOKUP(C218,away!$B$2:$E$405,3,FALSE)</f>
        <v>1.7527999999999999</v>
      </c>
      <c r="J218" s="15">
        <f>VLOOKUP(B218,home!$B$2:$E$405,4,FALSE)</f>
        <v>0.80720000000000003</v>
      </c>
      <c r="K218" s="19">
        <f t="shared" si="390"/>
        <v>1.2310893936</v>
      </c>
      <c r="L218" s="19">
        <f t="shared" si="391"/>
        <v>1.5337084134400001</v>
      </c>
      <c r="M218" s="20">
        <f t="shared" si="392"/>
        <v>6.2988833959332496E-2</v>
      </c>
      <c r="N218" s="20">
        <f t="shared" si="393"/>
        <v>7.7544885402565739E-2</v>
      </c>
      <c r="O218" s="20">
        <f t="shared" si="394"/>
        <v>9.6606504596203444E-2</v>
      </c>
      <c r="P218" s="20">
        <f t="shared" si="395"/>
        <v>0.11893124316115572</v>
      </c>
      <c r="Q218" s="20">
        <f t="shared" si="396"/>
        <v>4.7732342973513073E-2</v>
      </c>
      <c r="R218" s="20">
        <f t="shared" si="397"/>
        <v>7.4083104446113643E-2</v>
      </c>
      <c r="S218" s="20">
        <f t="shared" si="398"/>
        <v>5.6139476279994965E-2</v>
      </c>
      <c r="T218" s="20">
        <f t="shared" si="399"/>
        <v>7.3207496011680681E-2</v>
      </c>
      <c r="U218" s="20">
        <f t="shared" si="400"/>
        <v>9.1202924128571519E-2</v>
      </c>
      <c r="V218" s="20">
        <f t="shared" si="401"/>
        <v>1.1777638960769733E-2</v>
      </c>
      <c r="W218" s="20">
        <f t="shared" si="402"/>
        <v>1.9587593722123143E-2</v>
      </c>
      <c r="X218" s="20">
        <f t="shared" si="403"/>
        <v>3.004165729066479E-2</v>
      </c>
      <c r="Y218" s="20">
        <f t="shared" si="404"/>
        <v>2.3037571270186859E-2</v>
      </c>
      <c r="Z218" s="20">
        <f t="shared" si="405"/>
        <v>3.7873960194252904E-2</v>
      </c>
      <c r="AA218" s="20">
        <f t="shared" si="406"/>
        <v>4.6626230688773349E-2</v>
      </c>
      <c r="AB218" s="20">
        <f t="shared" si="407"/>
        <v>2.8700529032247849E-2</v>
      </c>
      <c r="AC218" s="20">
        <f t="shared" si="408"/>
        <v>1.3898586811552595E-3</v>
      </c>
      <c r="AD218" s="20">
        <f t="shared" si="409"/>
        <v>6.0285197193629394E-3</v>
      </c>
      <c r="AE218" s="20">
        <f t="shared" si="410"/>
        <v>9.2459914141758883E-3</v>
      </c>
      <c r="AF218" s="20">
        <f t="shared" si="411"/>
        <v>7.0903274112577835E-3</v>
      </c>
      <c r="AG218" s="20">
        <f t="shared" si="412"/>
        <v>3.6248316015634378E-3</v>
      </c>
      <c r="AH218" s="20">
        <f t="shared" si="413"/>
        <v>1.4521902850054346E-2</v>
      </c>
      <c r="AI218" s="20">
        <f t="shared" si="414"/>
        <v>1.7877760573591518E-2</v>
      </c>
      <c r="AJ218" s="20">
        <f t="shared" si="415"/>
        <v>1.1004560711734385E-2</v>
      </c>
      <c r="AK218" s="20">
        <f t="shared" si="416"/>
        <v>4.5158659911478227E-3</v>
      </c>
      <c r="AL218" s="20">
        <f t="shared" si="417"/>
        <v>1.0496947498652864E-4</v>
      </c>
      <c r="AM218" s="20">
        <f t="shared" si="418"/>
        <v>1.4843293371232301E-3</v>
      </c>
      <c r="AN218" s="20">
        <f t="shared" si="419"/>
        <v>2.2765283926617164E-3</v>
      </c>
      <c r="AO218" s="20">
        <f t="shared" si="420"/>
        <v>1.7457653746301577E-3</v>
      </c>
      <c r="AP218" s="20">
        <f t="shared" si="421"/>
        <v>8.924983476541684E-4</v>
      </c>
      <c r="AQ218" s="20">
        <f t="shared" si="422"/>
        <v>3.422080561946243E-4</v>
      </c>
      <c r="AR218" s="20">
        <f t="shared" si="423"/>
        <v>4.4544729160573299E-3</v>
      </c>
      <c r="AS218" s="20">
        <f t="shared" si="424"/>
        <v>5.4838543610366422E-3</v>
      </c>
      <c r="AT218" s="20">
        <f t="shared" si="425"/>
        <v>3.3755574699596579E-3</v>
      </c>
      <c r="AU218" s="20">
        <f t="shared" si="426"/>
        <v>1.3852043329181951E-3</v>
      </c>
      <c r="AV218" s="20">
        <f t="shared" si="427"/>
        <v>4.2632759055608846E-4</v>
      </c>
      <c r="AW218" s="20">
        <f t="shared" si="428"/>
        <v>5.5054511558270193E-6</v>
      </c>
      <c r="AX218" s="20">
        <f t="shared" si="429"/>
        <v>3.0455701725695504E-4</v>
      </c>
      <c r="AY218" s="20">
        <f t="shared" si="430"/>
        <v>4.6710165973918325E-4</v>
      </c>
      <c r="AZ218" s="20">
        <f t="shared" si="431"/>
        <v>3.5819887273688683E-4</v>
      </c>
      <c r="BA218" s="20">
        <f t="shared" si="432"/>
        <v>1.8312420826709563E-4</v>
      </c>
      <c r="BB218" s="20">
        <f t="shared" si="433"/>
        <v>7.0214784730945903E-5</v>
      </c>
      <c r="BC218" s="20">
        <f t="shared" si="434"/>
        <v>2.1537801217946018E-5</v>
      </c>
      <c r="BD218" s="20">
        <f t="shared" si="435"/>
        <v>1.1386437647996238E-3</v>
      </c>
      <c r="BE218" s="20">
        <f t="shared" si="436"/>
        <v>1.40177226193359E-3</v>
      </c>
      <c r="BF218" s="20">
        <f t="shared" si="437"/>
        <v>8.6285348195456189E-4</v>
      </c>
      <c r="BG218" s="20">
        <f t="shared" si="438"/>
        <v>3.5408325662169665E-4</v>
      </c>
      <c r="BH218" s="20">
        <f t="shared" si="439"/>
        <v>1.0897703541957948E-4</v>
      </c>
      <c r="BI218" s="20">
        <f t="shared" si="440"/>
        <v>2.683209449020312E-5</v>
      </c>
      <c r="BJ218" s="21">
        <f t="shared" si="441"/>
        <v>0.30528728066930727</v>
      </c>
      <c r="BK218" s="21">
        <f t="shared" si="442"/>
        <v>0.25179912217713385</v>
      </c>
      <c r="BL218" s="21">
        <f t="shared" si="443"/>
        <v>0.40415796158418515</v>
      </c>
      <c r="BM218" s="21">
        <f t="shared" si="444"/>
        <v>0.5207698138774115</v>
      </c>
      <c r="BN218" s="21">
        <f t="shared" si="445"/>
        <v>0.47788691453888416</v>
      </c>
    </row>
    <row r="219" spans="1:66" x14ac:dyDescent="0.25">
      <c r="A219" t="s">
        <v>352</v>
      </c>
      <c r="B219" t="s">
        <v>131</v>
      </c>
      <c r="C219" t="s">
        <v>135</v>
      </c>
      <c r="D219" s="11">
        <v>44413</v>
      </c>
      <c r="E219" s="10">
        <f>VLOOKUP(A219,home!$A$2:$E$405,3,FALSE)</f>
        <v>1.34</v>
      </c>
      <c r="F219" s="10">
        <f>VLOOKUP(B219,home!$B$2:$E$405,3,FALSE)</f>
        <v>0.53300000000000003</v>
      </c>
      <c r="G219" s="10">
        <f>VLOOKUP(C219,away!$B$2:$E$405,4,FALSE)</f>
        <v>0.74629999999999996</v>
      </c>
      <c r="H219" s="10">
        <f>VLOOKUP(A219,away!$A$2:$E$405,3,FALSE)</f>
        <v>1.29</v>
      </c>
      <c r="I219" s="10">
        <f>VLOOKUP(C219,away!$B$2:$E$405,3,FALSE)</f>
        <v>0.7752</v>
      </c>
      <c r="J219" s="10">
        <f>VLOOKUP(B219,home!$B$2:$E$405,4,FALSE)</f>
        <v>0.88590000000000002</v>
      </c>
      <c r="K219" s="12">
        <f t="shared" ref="K219:K282" si="446">E219*F219*G219</f>
        <v>0.53302238600000007</v>
      </c>
      <c r="L219" s="12">
        <f t="shared" ref="L219:L282" si="447">H219*I219*J219</f>
        <v>0.8859070872</v>
      </c>
      <c r="M219" s="13">
        <f t="shared" ref="M219:M282" si="448">_xlfn.POISSON.DIST(0,K219,FALSE) * _xlfn.POISSON.DIST(0,L219,FALSE)</f>
        <v>0.2419729167849691</v>
      </c>
      <c r="N219" s="13">
        <f t="shared" ref="N219:N282" si="449">_xlfn.POISSON.DIST(1,K219,FALSE) * _xlfn.POISSON.DIST(0,L219,FALSE)</f>
        <v>0.12897698145210371</v>
      </c>
      <c r="O219" s="13">
        <f t="shared" ref="O219:O282" si="450">_xlfn.POISSON.DIST(0,K219,FALSE) * _xlfn.POISSON.DIST(1,L219,FALSE)</f>
        <v>0.21436552189025995</v>
      </c>
      <c r="P219" s="13">
        <f t="shared" ref="P219:P282" si="451">_xlfn.POISSON.DIST(1,K219,FALSE) * _xlfn.POISSON.DIST(1,L219,FALSE)</f>
        <v>0.1142616219540816</v>
      </c>
      <c r="Q219" s="13">
        <f t="shared" ref="Q219:Q282" si="452">_xlfn.POISSON.DIST(2,K219,FALSE) * _xlfn.POISSON.DIST(0,L219,FALSE)</f>
        <v>3.4373809196339034E-2</v>
      </c>
      <c r="R219" s="13">
        <f t="shared" ref="R219:R282" si="453">_xlfn.POISSON.DIST(0,K219,FALSE) * _xlfn.POISSON.DIST(2,L219,FALSE)</f>
        <v>9.495396754695401E-2</v>
      </c>
      <c r="S219" s="13">
        <f t="shared" ref="S219:S282" si="454">_xlfn.POISSON.DIST(2,K219,FALSE) * _xlfn.POISSON.DIST(2,L219,FALSE)</f>
        <v>1.3488821832878426E-2</v>
      </c>
      <c r="T219" s="13">
        <f t="shared" ref="T219:T282" si="455">_xlfn.POISSON.DIST(2,K219,FALSE) * _xlfn.POISSON.DIST(1,L219,FALSE)</f>
        <v>3.0452001181097282E-2</v>
      </c>
      <c r="U219" s="13">
        <f t="shared" ref="U219:U282" si="456">_xlfn.POISSON.DIST(1,K219,FALSE) * _xlfn.POISSON.DIST(2,L219,FALSE)</f>
        <v>5.0612590342044003E-2</v>
      </c>
      <c r="V219" s="13">
        <f t="shared" ref="V219:V282" si="457">_xlfn.POISSON.DIST(3,K219,FALSE) * _xlfn.POISSON.DIST(3,L219,FALSE)</f>
        <v>7.0772597260174836E-4</v>
      </c>
      <c r="W219" s="13">
        <f t="shared" ref="W219:W282" si="458">_xlfn.POISSON.DIST(3,K219,FALSE) * _xlfn.POISSON.DIST(0,L219,FALSE)</f>
        <v>6.1073365979137937E-3</v>
      </c>
      <c r="X219" s="13">
        <f t="shared" ref="X219:X282" si="459">_xlfn.POISSON.DIST(3,K219,FALSE) * _xlfn.POISSON.DIST(1,L219,FALSE)</f>
        <v>5.4105327760077659E-3</v>
      </c>
      <c r="Y219" s="13">
        <f t="shared" ref="Y219:Y282" si="460">_xlfn.POISSON.DIST(3,K219,FALSE) * _xlfn.POISSON.DIST(2,L219,FALSE)</f>
        <v>2.3966146658965849E-3</v>
      </c>
      <c r="Z219" s="13">
        <f t="shared" ref="Z219:Z282" si="461">_xlfn.POISSON.DIST(0,K219,FALSE) * _xlfn.POISSON.DIST(3,L219,FALSE)</f>
        <v>2.8040130935868459E-2</v>
      </c>
      <c r="AA219" s="13">
        <f t="shared" ref="AA219:AA282" si="462">_xlfn.POISSON.DIST(1,K219,FALSE) * _xlfn.POISSON.DIST(3,L219,FALSE)</f>
        <v>1.4946017495189021E-2</v>
      </c>
      <c r="AB219" s="13">
        <f t="shared" ref="AB219:AB282" si="463">_xlfn.POISSON.DIST(2,K219,FALSE) * _xlfn.POISSON.DIST(3,L219,FALSE)</f>
        <v>3.9832809532416979E-3</v>
      </c>
      <c r="AC219" s="13">
        <f t="shared" ref="AC219:AC282" si="464">_xlfn.POISSON.DIST(4,K219,FALSE) * _xlfn.POISSON.DIST(4,L219,FALSE)</f>
        <v>2.0887130314765691E-5</v>
      </c>
      <c r="AD219" s="13">
        <f t="shared" ref="AD219:AD282" si="465">_xlfn.POISSON.DIST(4,K219,FALSE) * _xlfn.POISSON.DIST(0,L219,FALSE)</f>
        <v>8.138367813812831E-4</v>
      </c>
      <c r="AE219" s="13">
        <f t="shared" ref="AE219:AE282" si="466">_xlfn.POISSON.DIST(4,K219,FALSE) * _xlfn.POISSON.DIST(1,L219,FALSE)</f>
        <v>7.2098377244971565E-4</v>
      </c>
      <c r="AF219" s="13">
        <f t="shared" ref="AF219:AF282" si="467">_xlfn.POISSON.DIST(4,K219,FALSE) * _xlfn.POISSON.DIST(2,L219,FALSE)</f>
        <v>3.1936231688469764E-4</v>
      </c>
      <c r="AG219" s="13">
        <f t="shared" ref="AG219:AG282" si="468">_xlfn.POISSON.DIST(4,K219,FALSE) * _xlfn.POISSON.DIST(3,L219,FALSE)</f>
        <v>9.4308446637588627E-5</v>
      </c>
      <c r="AH219" s="13">
        <f t="shared" ref="AH219:AH282" si="469">_xlfn.POISSON.DIST(0,K219,FALSE) * _xlfn.POISSON.DIST(4,L219,FALSE)</f>
        <v>6.2102376805254576E-3</v>
      </c>
      <c r="AI219" s="13">
        <f t="shared" ref="AI219:AI282" si="470">_xlfn.POISSON.DIST(1,K219,FALSE) * _xlfn.POISSON.DIST(4,L219,FALSE)</f>
        <v>3.3101957061007856E-3</v>
      </c>
      <c r="AJ219" s="13">
        <f t="shared" ref="AJ219:AJ282" si="471">_xlfn.POISSON.DIST(2,K219,FALSE) * _xlfn.POISSON.DIST(4,L219,FALSE)</f>
        <v>8.8220420669639778E-4</v>
      </c>
      <c r="AK219" s="13">
        <f t="shared" ref="AK219:AK282" si="472">_xlfn.POISSON.DIST(3,K219,FALSE) * _xlfn.POISSON.DIST(4,L219,FALSE)</f>
        <v>1.5674486373085043E-4</v>
      </c>
      <c r="AL219" s="13">
        <f t="shared" ref="AL219:AL282" si="473">_xlfn.POISSON.DIST(5,K219,FALSE) * _xlfn.POISSON.DIST(5,L219,FALSE)</f>
        <v>3.9452305976081833E-7</v>
      </c>
      <c r="AM219" s="13">
        <f t="shared" ref="AM219:AM282" si="474">_xlfn.POISSON.DIST(5,K219,FALSE) * _xlfn.POISSON.DIST(0,L219,FALSE)</f>
        <v>8.6758644605282439E-5</v>
      </c>
      <c r="AN219" s="13">
        <f t="shared" ref="AN219:AN282" si="475">_xlfn.POISSON.DIST(5,K219,FALSE) * _xlfn.POISSON.DIST(1,L219,FALSE)</f>
        <v>7.6860098131685753E-5</v>
      </c>
      <c r="AO219" s="13">
        <f t="shared" ref="AO219:AO282" si="476">_xlfn.POISSON.DIST(5,K219,FALSE) * _xlfn.POISSON.DIST(2,L219,FALSE)</f>
        <v>3.4045452828873943E-5</v>
      </c>
      <c r="AP219" s="13">
        <f t="shared" ref="AP219:AP282" si="477">_xlfn.POISSON.DIST(5,K219,FALSE) * _xlfn.POISSON.DIST(3,L219,FALSE)</f>
        <v>1.005370264934424E-5</v>
      </c>
      <c r="AQ219" s="13">
        <f t="shared" ref="AQ219:AQ282" si="478">_xlfn.POISSON.DIST(5,K219,FALSE) * _xlfn.POISSON.DIST(4,L219,FALSE)</f>
        <v>2.2266616074138692E-6</v>
      </c>
      <c r="AR219" s="13">
        <f t="shared" ref="AR219:AR282" si="479">_xlfn.POISSON.DIST(0,K219,FALSE) * _xlfn.POISSON.DIST(5,L219,FALSE)</f>
        <v>1.1003387148747989E-3</v>
      </c>
      <c r="AS219" s="13">
        <f t="shared" ref="AS219:AS282" si="480">_xlfn.POISSON.DIST(1,K219,FALSE) * _xlfn.POISSON.DIST(5,L219,FALSE)</f>
        <v>5.8650516721073904E-4</v>
      </c>
      <c r="AT219" s="13">
        <f t="shared" ref="AT219:AT282" si="481">_xlfn.POISSON.DIST(2,K219,FALSE) * _xlfn.POISSON.DIST(5,L219,FALSE)</f>
        <v>1.5631019181399855E-4</v>
      </c>
      <c r="AU219" s="13">
        <f t="shared" ref="AU219:AU282" si="482">_xlfn.POISSON.DIST(3,K219,FALSE) * _xlfn.POISSON.DIST(5,L219,FALSE)</f>
        <v>2.7772277132271735E-5</v>
      </c>
      <c r="AV219" s="13">
        <f t="shared" ref="AV219:AV282" si="483">_xlfn.POISSON.DIST(4,K219,FALSE) * _xlfn.POISSON.DIST(5,L219,FALSE)</f>
        <v>3.7008113554241793E-6</v>
      </c>
      <c r="AW219" s="13">
        <f t="shared" ref="AW219:AW282" si="484">_xlfn.POISSON.DIST(6,K219,FALSE) * _xlfn.POISSON.DIST(6,L219,FALSE)</f>
        <v>5.1749185296240952E-9</v>
      </c>
      <c r="AX219" s="13">
        <f t="shared" ref="AX219:AX282" si="485">_xlfn.POISSON.DIST(6,K219,FALSE) * _xlfn.POISSON.DIST(0,L219,FALSE)</f>
        <v>7.7073832922722763E-6</v>
      </c>
      <c r="AY219" s="13">
        <f t="shared" ref="AY219:AY282" si="486">_xlfn.POISSON.DIST(6,K219,FALSE) * _xlfn.POISSON.DIST(1,L219,FALSE)</f>
        <v>6.8280254823908782E-6</v>
      </c>
      <c r="AZ219" s="13">
        <f t="shared" ref="AZ219:AZ282" si="487">_xlfn.POISSON.DIST(6,K219,FALSE) * _xlfn.POISSON.DIST(2,L219,FALSE)</f>
        <v>3.024498083216139E-6</v>
      </c>
      <c r="BA219" s="13">
        <f t="shared" ref="BA219:BA282" si="488">_xlfn.POISSON.DIST(6,K219,FALSE) * _xlfn.POISSON.DIST(3,L219,FALSE)</f>
        <v>8.9314142904799777E-7</v>
      </c>
      <c r="BB219" s="13">
        <f t="shared" ref="BB219:BB282" si="489">_xlfn.POISSON.DIST(6,K219,FALSE) * _xlfn.POISSON.DIST(4,L219,FALSE)</f>
        <v>1.9781008046638925E-7</v>
      </c>
      <c r="BC219" s="13">
        <f t="shared" ref="BC219:BC282" si="490">_xlfn.POISSON.DIST(6,K219,FALSE) * _xlfn.POISSON.DIST(5,L219,FALSE)</f>
        <v>3.5048270440955318E-8</v>
      </c>
      <c r="BD219" s="13">
        <f t="shared" ref="BD219:BD282" si="491">_xlfn.POISSON.DIST(0,K219,FALSE) * _xlfn.POISSON.DIST(6,L219,FALSE)</f>
        <v>1.62466310971354E-4</v>
      </c>
      <c r="BE219" s="13">
        <f t="shared" ref="BE219:BE282" si="492">_xlfn.POISSON.DIST(1,K219,FALSE) * _xlfn.POISSON.DIST(6,L219,FALSE)</f>
        <v>8.6598180718569097E-5</v>
      </c>
      <c r="BF219" s="13">
        <f t="shared" ref="BF219:BF282" si="493">_xlfn.POISSON.DIST(2,K219,FALSE) * _xlfn.POISSON.DIST(6,L219,FALSE)</f>
        <v>2.3079384454935447E-5</v>
      </c>
      <c r="BG219" s="13">
        <f t="shared" ref="BG219:BG282" si="494">_xlfn.POISSON.DIST(3,K219,FALSE) * _xlfn.POISSON.DIST(6,L219,FALSE)</f>
        <v>4.1006095231936691E-6</v>
      </c>
      <c r="BH219" s="13">
        <f t="shared" ref="BH219:BH282" si="495">_xlfn.POISSON.DIST(4,K219,FALSE) * _xlfn.POISSON.DIST(6,L219,FALSE)</f>
        <v>5.464291680267529E-7</v>
      </c>
      <c r="BI219" s="13">
        <f t="shared" ref="BI219:BI282" si="496">_xlfn.POISSON.DIST(5,K219,FALSE) * _xlfn.POISSON.DIST(6,L219,FALSE)</f>
        <v>5.8251795784322991E-8</v>
      </c>
      <c r="BJ219" s="14">
        <f t="shared" ref="BJ219:BJ282" si="497">SUM(N219,Q219,T219,W219,X219,Y219,AD219,AE219,AF219,AG219,AM219,AN219,AO219,AP219,AQ219,AX219,AY219,AZ219,BA219,BB219,BC219)</f>
        <v>0.2098943976531718</v>
      </c>
      <c r="BK219" s="14">
        <f t="shared" ref="BK219:BK282" si="498">SUM(M219,P219,S219,V219,AC219,AL219,AY219)</f>
        <v>0.37045919622338785</v>
      </c>
      <c r="BL219" s="14">
        <f t="shared" ref="BL219:BL282" si="499">SUM(O219,R219,U219,AA219,AB219,AH219,AI219,AJ219,AK219,AR219,AS219,AT219,AU219,AV219,BD219,BE219,BF219,BG219,BH219,BI219)</f>
        <v>0.39157223701376137</v>
      </c>
      <c r="BM219" s="14">
        <f t="shared" ref="BM219:BM282" si="500">SUM(S219:BI219)</f>
        <v>0.17105432015091804</v>
      </c>
      <c r="BN219" s="14">
        <f t="shared" ref="BN219:BN282" si="501">SUM(M219:R219)</f>
        <v>0.82890481882470746</v>
      </c>
    </row>
    <row r="220" spans="1:66" x14ac:dyDescent="0.25">
      <c r="A220" t="s">
        <v>352</v>
      </c>
      <c r="B220" t="s">
        <v>140</v>
      </c>
      <c r="C220" t="s">
        <v>143</v>
      </c>
      <c r="D220" s="11">
        <v>44413</v>
      </c>
      <c r="E220" s="10">
        <f>VLOOKUP(A220,home!$A$2:$E$405,3,FALSE)</f>
        <v>1.34</v>
      </c>
      <c r="F220" s="10">
        <f>VLOOKUP(B220,home!$B$2:$E$405,3,FALSE)</f>
        <v>1.4924999999999999</v>
      </c>
      <c r="G220" s="10">
        <f>VLOOKUP(C220,away!$B$2:$E$405,4,FALSE)</f>
        <v>1.2793000000000001</v>
      </c>
      <c r="H220" s="10">
        <f>VLOOKUP(A220,away!$A$2:$E$405,3,FALSE)</f>
        <v>1.29</v>
      </c>
      <c r="I220" s="10">
        <f>VLOOKUP(C220,away!$B$2:$E$405,3,FALSE)</f>
        <v>1.7719</v>
      </c>
      <c r="J220" s="10">
        <f>VLOOKUP(B220,home!$B$2:$E$405,4,FALSE)</f>
        <v>0.3876</v>
      </c>
      <c r="K220" s="12">
        <f t="shared" si="446"/>
        <v>2.5585360350000004</v>
      </c>
      <c r="L220" s="12">
        <f t="shared" si="447"/>
        <v>0.88595708760000014</v>
      </c>
      <c r="M220" s="13">
        <f t="shared" si="448"/>
        <v>3.1920937944692994E-2</v>
      </c>
      <c r="N220" s="13">
        <f t="shared" si="449"/>
        <v>8.1670870002495871E-2</v>
      </c>
      <c r="O220" s="13">
        <f t="shared" si="450"/>
        <v>2.8280581214940537E-2</v>
      </c>
      <c r="P220" s="13">
        <f t="shared" si="451"/>
        <v>7.2356886129169462E-2</v>
      </c>
      <c r="Q220" s="13">
        <f t="shared" si="452"/>
        <v>0.10447893195559316</v>
      </c>
      <c r="R220" s="13">
        <f t="shared" si="453"/>
        <v>1.2527690684411995E-2</v>
      </c>
      <c r="S220" s="13">
        <f t="shared" si="454"/>
        <v>4.1003799601540429E-2</v>
      </c>
      <c r="T220" s="13">
        <f t="shared" si="455"/>
        <v>9.2563850270935902E-2</v>
      </c>
      <c r="U220" s="13">
        <f t="shared" si="456"/>
        <v>3.2052548051401911E-2</v>
      </c>
      <c r="V220" s="13">
        <f t="shared" si="457"/>
        <v>1.0327276806257597E-2</v>
      </c>
      <c r="W220" s="13">
        <f t="shared" si="458"/>
        <v>8.9104370768899363E-2</v>
      </c>
      <c r="X220" s="13">
        <f t="shared" si="459"/>
        <v>7.8942648818844663E-2</v>
      </c>
      <c r="Y220" s="13">
        <f t="shared" si="460"/>
        <v>3.4969899617486609E-2</v>
      </c>
      <c r="Z220" s="13">
        <f t="shared" si="461"/>
        <v>3.6996654510384345E-3</v>
      </c>
      <c r="AA220" s="13">
        <f t="shared" si="462"/>
        <v>9.4657273739263657E-3</v>
      </c>
      <c r="AB220" s="13">
        <f t="shared" si="463"/>
        <v>1.2109202291838267E-2</v>
      </c>
      <c r="AC220" s="13">
        <f t="shared" si="464"/>
        <v>1.4630866916988323E-3</v>
      </c>
      <c r="AD220" s="13">
        <f t="shared" si="465"/>
        <v>5.6994185872057408E-2</v>
      </c>
      <c r="AE220" s="13">
        <f t="shared" si="466"/>
        <v>5.0494402925341055E-2</v>
      </c>
      <c r="AF220" s="13">
        <f t="shared" si="467"/>
        <v>2.2367937077918044E-2</v>
      </c>
      <c r="AG220" s="13">
        <f t="shared" si="468"/>
        <v>6.605677463057443E-3</v>
      </c>
      <c r="AH220" s="13">
        <f t="shared" si="469"/>
        <v>8.1943620702408808E-4</v>
      </c>
      <c r="AI220" s="13">
        <f t="shared" si="470"/>
        <v>2.0965570640548497E-3</v>
      </c>
      <c r="AJ220" s="13">
        <f t="shared" si="471"/>
        <v>2.6820583989090692E-3</v>
      </c>
      <c r="AK220" s="13">
        <f t="shared" si="472"/>
        <v>2.2873810205277529E-3</v>
      </c>
      <c r="AL220" s="13">
        <f t="shared" si="473"/>
        <v>1.3265825375404571E-4</v>
      </c>
      <c r="AM220" s="13">
        <f t="shared" si="474"/>
        <v>2.9164335667829371E-2</v>
      </c>
      <c r="AN220" s="13">
        <f t="shared" si="475"/>
        <v>2.5838349890058915E-2</v>
      </c>
      <c r="AO220" s="13">
        <f t="shared" si="476"/>
        <v>1.144583460849319E-2</v>
      </c>
      <c r="AP220" s="13">
        <f t="shared" si="477"/>
        <v>3.3801727649639714E-3</v>
      </c>
      <c r="AQ220" s="13">
        <f t="shared" si="478"/>
        <v>7.486720046080799E-4</v>
      </c>
      <c r="AR220" s="13">
        <f t="shared" si="479"/>
        <v>1.4519706308981041E-4</v>
      </c>
      <c r="AS220" s="13">
        <f t="shared" si="480"/>
        <v>3.714919180914484E-4</v>
      </c>
      <c r="AT220" s="13">
        <f t="shared" si="481"/>
        <v>4.752377295741198E-4</v>
      </c>
      <c r="AU220" s="13">
        <f t="shared" si="482"/>
        <v>4.0530428543565688E-4</v>
      </c>
      <c r="AV220" s="13">
        <f t="shared" si="483"/>
        <v>2.5924640485676343E-4</v>
      </c>
      <c r="AW220" s="13">
        <f t="shared" si="484"/>
        <v>8.3528753461016002E-6</v>
      </c>
      <c r="AX220" s="13">
        <f t="shared" si="485"/>
        <v>1.2436333957162874E-2</v>
      </c>
      <c r="AY220" s="13">
        <f t="shared" si="486"/>
        <v>1.1018058213109003E-2</v>
      </c>
      <c r="AZ220" s="13">
        <f t="shared" si="487"/>
        <v>4.8807633827466579E-3</v>
      </c>
      <c r="BA220" s="13">
        <f t="shared" si="488"/>
        <v>1.4413823039476511E-3</v>
      </c>
      <c r="BB220" s="13">
        <f t="shared" si="489"/>
        <v>3.1925071703090978E-4</v>
      </c>
      <c r="BC220" s="13">
        <f t="shared" si="490"/>
        <v>5.656848709498333E-5</v>
      </c>
      <c r="BD220" s="13">
        <f t="shared" si="491"/>
        <v>2.1439727857186973E-5</v>
      </c>
      <c r="BE220" s="13">
        <f t="shared" si="492"/>
        <v>5.4854316303206209E-5</v>
      </c>
      <c r="BF220" s="13">
        <f t="shared" si="493"/>
        <v>7.0173372468520565E-5</v>
      </c>
      <c r="BG220" s="13">
        <f t="shared" si="494"/>
        <v>5.9847034052728924E-5</v>
      </c>
      <c r="BH220" s="13">
        <f t="shared" si="495"/>
        <v>3.8280198302944757E-5</v>
      </c>
      <c r="BI220" s="13">
        <f t="shared" si="496"/>
        <v>1.9588253357006008E-5</v>
      </c>
      <c r="BJ220" s="14">
        <f t="shared" si="497"/>
        <v>0.71892249676967512</v>
      </c>
      <c r="BK220" s="14">
        <f t="shared" si="498"/>
        <v>0.16822270364022238</v>
      </c>
      <c r="BL220" s="14">
        <f t="shared" si="499"/>
        <v>0.10424184261042424</v>
      </c>
      <c r="BM220" s="14">
        <f t="shared" si="500"/>
        <v>0.65284110520229321</v>
      </c>
      <c r="BN220" s="14">
        <f t="shared" si="501"/>
        <v>0.33123589793130404</v>
      </c>
    </row>
    <row r="221" spans="1:66" x14ac:dyDescent="0.25">
      <c r="A221" t="s">
        <v>352</v>
      </c>
      <c r="B221" t="s">
        <v>133</v>
      </c>
      <c r="C221" t="s">
        <v>139</v>
      </c>
      <c r="D221" s="11">
        <v>44413</v>
      </c>
      <c r="E221" s="10">
        <f>VLOOKUP(A221,home!$A$2:$E$405,3,FALSE)</f>
        <v>1.34</v>
      </c>
      <c r="F221" s="10">
        <f>VLOOKUP(B221,home!$B$2:$E$405,3,FALSE)</f>
        <v>1.1727000000000001</v>
      </c>
      <c r="G221" s="10">
        <f>VLOOKUP(C221,away!$B$2:$E$405,4,FALSE)</f>
        <v>1.3682000000000001</v>
      </c>
      <c r="H221" s="10">
        <f>VLOOKUP(A221,away!$A$2:$E$405,3,FALSE)</f>
        <v>1.29</v>
      </c>
      <c r="I221" s="10">
        <f>VLOOKUP(C221,away!$B$2:$E$405,3,FALSE)</f>
        <v>0.25840000000000002</v>
      </c>
      <c r="J221" s="10">
        <f>VLOOKUP(B221,home!$B$2:$E$405,4,FALSE)</f>
        <v>1.5504</v>
      </c>
      <c r="K221" s="12">
        <f t="shared" si="446"/>
        <v>2.1500141076000006</v>
      </c>
      <c r="L221" s="12">
        <f t="shared" si="447"/>
        <v>0.51680413440000006</v>
      </c>
      <c r="M221" s="13">
        <f t="shared" si="448"/>
        <v>6.9472920043674904E-2</v>
      </c>
      <c r="N221" s="13">
        <f t="shared" si="449"/>
        <v>0.14936775819006787</v>
      </c>
      <c r="O221" s="13">
        <f t="shared" si="450"/>
        <v>3.5903892307411825E-2</v>
      </c>
      <c r="P221" s="13">
        <f t="shared" si="451"/>
        <v>7.7193874978686544E-2</v>
      </c>
      <c r="Q221" s="13">
        <f t="shared" si="452"/>
        <v>0.16057139366461576</v>
      </c>
      <c r="R221" s="13">
        <f t="shared" si="453"/>
        <v>9.2776399927613929E-3</v>
      </c>
      <c r="S221" s="13">
        <f t="shared" si="454"/>
        <v>2.1443226837446042E-2</v>
      </c>
      <c r="T221" s="13">
        <f t="shared" si="455"/>
        <v>8.2983960112243405E-2</v>
      </c>
      <c r="U221" s="13">
        <f t="shared" si="456"/>
        <v>1.9947056869670961E-2</v>
      </c>
      <c r="V221" s="13">
        <f t="shared" si="457"/>
        <v>2.6473716834780336E-3</v>
      </c>
      <c r="W221" s="13">
        <f t="shared" si="458"/>
        <v>0.11507692055197241</v>
      </c>
      <c r="X221" s="13">
        <f t="shared" si="459"/>
        <v>5.9472228315279679E-2</v>
      </c>
      <c r="Y221" s="13">
        <f t="shared" si="460"/>
        <v>1.5367746737658644E-2</v>
      </c>
      <c r="Z221" s="13">
        <f t="shared" si="461"/>
        <v>1.5982409019112919E-3</v>
      </c>
      <c r="AA221" s="13">
        <f t="shared" si="462"/>
        <v>3.4362404864526261E-3</v>
      </c>
      <c r="AB221" s="13">
        <f t="shared" si="463"/>
        <v>3.6939827614897182E-3</v>
      </c>
      <c r="AC221" s="13">
        <f t="shared" si="464"/>
        <v>1.8384940368495795E-4</v>
      </c>
      <c r="AD221" s="13">
        <f t="shared" si="465"/>
        <v>6.185425066147629E-2</v>
      </c>
      <c r="AE221" s="13">
        <f t="shared" si="466"/>
        <v>3.1966532472064886E-2</v>
      </c>
      <c r="AF221" s="13">
        <f t="shared" si="467"/>
        <v>8.2602180719974945E-3</v>
      </c>
      <c r="AG221" s="13">
        <f t="shared" si="468"/>
        <v>1.4229716168846342E-3</v>
      </c>
      <c r="AH221" s="13">
        <f t="shared" si="469"/>
        <v>2.0649437646873511E-4</v>
      </c>
      <c r="AI221" s="13">
        <f t="shared" si="470"/>
        <v>4.4396582254784607E-4</v>
      </c>
      <c r="AJ221" s="13">
        <f t="shared" si="471"/>
        <v>4.7726639088505382E-4</v>
      </c>
      <c r="AK221" s="13">
        <f t="shared" si="472"/>
        <v>3.4204315782873401E-4</v>
      </c>
      <c r="AL221" s="13">
        <f t="shared" si="473"/>
        <v>8.1712689629517388E-6</v>
      </c>
      <c r="AM221" s="13">
        <f t="shared" si="474"/>
        <v>2.6597502307440121E-2</v>
      </c>
      <c r="AN221" s="13">
        <f t="shared" si="475"/>
        <v>1.3745699157198595E-2</v>
      </c>
      <c r="AO221" s="13">
        <f t="shared" si="476"/>
        <v>3.5519170773294154E-3</v>
      </c>
      <c r="AP221" s="13">
        <f t="shared" si="477"/>
        <v>6.1188181020326894E-4</v>
      </c>
      <c r="AQ221" s="13">
        <f t="shared" si="478"/>
        <v>7.9055762319301361E-5</v>
      </c>
      <c r="AR221" s="13">
        <f t="shared" si="479"/>
        <v>2.1343429497878484E-5</v>
      </c>
      <c r="AS221" s="13">
        <f t="shared" si="480"/>
        <v>4.5888674525004731E-5</v>
      </c>
      <c r="AT221" s="13">
        <f t="shared" si="481"/>
        <v>4.9330648803912475E-5</v>
      </c>
      <c r="AU221" s="13">
        <f t="shared" si="482"/>
        <v>3.5353863621824308E-5</v>
      </c>
      <c r="AV221" s="13">
        <f t="shared" si="483"/>
        <v>1.9002826386272179E-5</v>
      </c>
      <c r="AW221" s="13">
        <f t="shared" si="484"/>
        <v>2.5220534943958386E-7</v>
      </c>
      <c r="AX221" s="13">
        <f t="shared" si="485"/>
        <v>9.5308341979866481E-3</v>
      </c>
      <c r="AY221" s="13">
        <f t="shared" si="486"/>
        <v>4.9255745178004079E-3</v>
      </c>
      <c r="AZ221" s="13">
        <f t="shared" si="487"/>
        <v>1.2727786375472689E-3</v>
      </c>
      <c r="BA221" s="13">
        <f t="shared" si="488"/>
        <v>2.192590873534759E-4</v>
      </c>
      <c r="BB221" s="13">
        <f t="shared" si="489"/>
        <v>2.8328500712261777E-5</v>
      </c>
      <c r="BC221" s="13">
        <f t="shared" si="490"/>
        <v>2.9280572578900472E-6</v>
      </c>
      <c r="BD221" s="13">
        <f t="shared" si="491"/>
        <v>1.8383954344630858E-6</v>
      </c>
      <c r="BE221" s="13">
        <f t="shared" si="492"/>
        <v>3.9525761194430664E-6</v>
      </c>
      <c r="BF221" s="13">
        <f t="shared" si="493"/>
        <v>4.2490472090827296E-6</v>
      </c>
      <c r="BG221" s="13">
        <f t="shared" si="494"/>
        <v>3.0451704811287592E-6</v>
      </c>
      <c r="BH221" s="13">
        <f t="shared" si="495"/>
        <v>1.6367898736184786E-6</v>
      </c>
      <c r="BI221" s="13">
        <f t="shared" si="496"/>
        <v>7.0382426389130976E-7</v>
      </c>
      <c r="BJ221" s="14">
        <f t="shared" si="497"/>
        <v>0.74690973950740946</v>
      </c>
      <c r="BK221" s="14">
        <f t="shared" si="498"/>
        <v>0.17587498873373386</v>
      </c>
      <c r="BL221" s="14">
        <f t="shared" si="499"/>
        <v>7.3914927411733403E-2</v>
      </c>
      <c r="BM221" s="14">
        <f t="shared" si="500"/>
        <v>0.4915850950651191</v>
      </c>
      <c r="BN221" s="14">
        <f t="shared" si="501"/>
        <v>0.50178747917721822</v>
      </c>
    </row>
    <row r="222" spans="1:66" x14ac:dyDescent="0.25">
      <c r="A222" t="s">
        <v>352</v>
      </c>
      <c r="B222" t="s">
        <v>136</v>
      </c>
      <c r="C222" t="s">
        <v>138</v>
      </c>
      <c r="D222" s="11">
        <v>44413</v>
      </c>
      <c r="E222" s="10">
        <f>VLOOKUP(A222,home!$A$2:$E$405,3,FALSE)</f>
        <v>1.34</v>
      </c>
      <c r="F222" s="10">
        <f>VLOOKUP(B222,home!$B$2:$E$405,3,FALSE)</f>
        <v>1.99</v>
      </c>
      <c r="G222" s="10">
        <f>VLOOKUP(C222,away!$B$2:$E$405,4,FALSE)</f>
        <v>0.85289999999999999</v>
      </c>
      <c r="H222" s="10">
        <f>VLOOKUP(A222,away!$A$2:$E$405,3,FALSE)</f>
        <v>1.29</v>
      </c>
      <c r="I222" s="10">
        <f>VLOOKUP(C222,away!$B$2:$E$405,3,FALSE)</f>
        <v>0.443</v>
      </c>
      <c r="J222" s="10">
        <f>VLOOKUP(B222,home!$B$2:$E$405,4,FALSE)</f>
        <v>0.7752</v>
      </c>
      <c r="K222" s="12">
        <f t="shared" si="446"/>
        <v>2.27434314</v>
      </c>
      <c r="L222" s="12">
        <f t="shared" si="447"/>
        <v>0.44300354400000003</v>
      </c>
      <c r="M222" s="13">
        <f t="shared" si="448"/>
        <v>6.6049773053501556E-2</v>
      </c>
      <c r="N222" s="13">
        <f t="shared" si="449"/>
        <v>0.15021984824278811</v>
      </c>
      <c r="O222" s="13">
        <f t="shared" si="450"/>
        <v>2.9260283543096892E-2</v>
      </c>
      <c r="P222" s="13">
        <f t="shared" si="451"/>
        <v>6.6547925150697296E-2</v>
      </c>
      <c r="Q222" s="13">
        <f t="shared" si="452"/>
        <v>0.17082574067141315</v>
      </c>
      <c r="R222" s="13">
        <f t="shared" si="453"/>
        <v>6.4812046540184002E-3</v>
      </c>
      <c r="S222" s="13">
        <f t="shared" si="454"/>
        <v>1.6762458586631109E-2</v>
      </c>
      <c r="T222" s="13">
        <f t="shared" si="455"/>
        <v>7.5676408523860969E-2</v>
      </c>
      <c r="U222" s="13">
        <f t="shared" si="456"/>
        <v>1.4740483343802822E-2</v>
      </c>
      <c r="V222" s="13">
        <f t="shared" si="457"/>
        <v>1.8765424715913505E-3</v>
      </c>
      <c r="W222" s="13">
        <f t="shared" si="458"/>
        <v>0.12950545047714915</v>
      </c>
      <c r="X222" s="13">
        <f t="shared" si="459"/>
        <v>5.7371373528693564E-2</v>
      </c>
      <c r="Y222" s="13">
        <f t="shared" si="460"/>
        <v>1.2707860898679518E-2</v>
      </c>
      <c r="Z222" s="13">
        <f t="shared" si="461"/>
        <v>9.5706554370648175E-4</v>
      </c>
      <c r="AA222" s="13">
        <f t="shared" si="462"/>
        <v>2.1766954538592069E-3</v>
      </c>
      <c r="AB222" s="13">
        <f t="shared" si="463"/>
        <v>2.4752761866769376E-3</v>
      </c>
      <c r="AC222" s="13">
        <f t="shared" si="464"/>
        <v>1.1816846804342023E-4</v>
      </c>
      <c r="AD222" s="13">
        <f t="shared" si="465"/>
        <v>7.363495822132847E-2</v>
      </c>
      <c r="AE222" s="13">
        <f t="shared" si="466"/>
        <v>3.2620547454340447E-2</v>
      </c>
      <c r="AF222" s="13">
        <f t="shared" si="467"/>
        <v>7.2255090647464996E-3</v>
      </c>
      <c r="AG222" s="13">
        <f t="shared" si="468"/>
        <v>1.0669753742956084E-3</v>
      </c>
      <c r="AH222" s="13">
        <f t="shared" si="469"/>
        <v>1.0599585692556457E-4</v>
      </c>
      <c r="AI222" s="13">
        <f t="shared" si="470"/>
        <v>2.4107095006707926E-4</v>
      </c>
      <c r="AJ222" s="13">
        <f t="shared" si="471"/>
        <v>2.7413903076917222E-4</v>
      </c>
      <c r="AK222" s="13">
        <f t="shared" si="472"/>
        <v>2.0782874134537188E-4</v>
      </c>
      <c r="AL222" s="13">
        <f t="shared" si="473"/>
        <v>4.762388122155225E-6</v>
      </c>
      <c r="AM222" s="13">
        <f t="shared" si="474"/>
        <v>3.3494232418973022E-2</v>
      </c>
      <c r="AN222" s="13">
        <f t="shared" si="475"/>
        <v>1.4838063665164741E-2</v>
      </c>
      <c r="AO222" s="13">
        <f t="shared" si="476"/>
        <v>3.286657394882805E-3</v>
      </c>
      <c r="AP222" s="13">
        <f t="shared" si="477"/>
        <v>4.8533362461563006E-4</v>
      </c>
      <c r="AQ222" s="13">
        <f t="shared" si="478"/>
        <v>5.3751128931772432E-5</v>
      </c>
      <c r="AR222" s="13">
        <f t="shared" si="479"/>
        <v>9.3913080534684106E-6</v>
      </c>
      <c r="AS222" s="13">
        <f t="shared" si="480"/>
        <v>2.1359057047032632E-5</v>
      </c>
      <c r="AT222" s="13">
        <f t="shared" si="481"/>
        <v>2.4288912435893671E-5</v>
      </c>
      <c r="AU222" s="13">
        <f t="shared" si="482"/>
        <v>1.8413773792211815E-5</v>
      </c>
      <c r="AV222" s="13">
        <f t="shared" si="483"/>
        <v>1.0469810026457182E-5</v>
      </c>
      <c r="AW222" s="13">
        <f t="shared" si="484"/>
        <v>1.3328628869147538E-7</v>
      </c>
      <c r="AX222" s="13">
        <f t="shared" si="485"/>
        <v>1.2696229621942818E-2</v>
      </c>
      <c r="AY222" s="13">
        <f t="shared" si="486"/>
        <v>5.6244747179584487E-3</v>
      </c>
      <c r="AZ222" s="13">
        <f t="shared" si="487"/>
        <v>1.2458311165969968E-3</v>
      </c>
      <c r="BA222" s="13">
        <f t="shared" si="488"/>
        <v>1.839691999593156E-4</v>
      </c>
      <c r="BB222" s="13">
        <f t="shared" si="489"/>
        <v>2.0374751892205366E-5</v>
      </c>
      <c r="BC222" s="13">
        <f t="shared" si="490"/>
        <v>1.8052174592735368E-6</v>
      </c>
      <c r="BD222" s="13">
        <f t="shared" si="491"/>
        <v>6.9339712508037438E-7</v>
      </c>
      <c r="BE222" s="13">
        <f t="shared" si="492"/>
        <v>1.5770229947222712E-6</v>
      </c>
      <c r="BF222" s="13">
        <f t="shared" si="493"/>
        <v>1.7933457148344277E-6</v>
      </c>
      <c r="BG222" s="13">
        <f t="shared" si="494"/>
        <v>1.3595611747273587E-6</v>
      </c>
      <c r="BH222" s="13">
        <f t="shared" si="495"/>
        <v>7.7302715778787743E-7</v>
      </c>
      <c r="BI222" s="13">
        <f t="shared" si="496"/>
        <v>3.5162580266971152E-7</v>
      </c>
      <c r="BJ222" s="14">
        <f t="shared" si="497"/>
        <v>0.78278539531567248</v>
      </c>
      <c r="BK222" s="14">
        <f t="shared" si="498"/>
        <v>0.15698410483654537</v>
      </c>
      <c r="BL222" s="14">
        <f t="shared" si="499"/>
        <v>5.6053448601886317E-2</v>
      </c>
      <c r="BM222" s="14">
        <f t="shared" si="500"/>
        <v>0.50177089755062565</v>
      </c>
      <c r="BN222" s="14">
        <f t="shared" si="501"/>
        <v>0.48938477531551544</v>
      </c>
    </row>
    <row r="223" spans="1:66" x14ac:dyDescent="0.25">
      <c r="A223" t="s">
        <v>350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351</v>
      </c>
      <c r="B224" t="s">
        <v>129</v>
      </c>
      <c r="C224" t="s">
        <v>115</v>
      </c>
      <c r="D224" s="11">
        <v>44414</v>
      </c>
      <c r="E224" s="10">
        <f>VLOOKUP(A224,home!$A$2:$E$405,3,FALSE)</f>
        <v>1.1721999999999999</v>
      </c>
      <c r="F224" s="10">
        <f>VLOOKUP(B224,home!$B$2:$E$405,3,FALSE)</f>
        <v>0.21329999999999999</v>
      </c>
      <c r="G224" s="10">
        <f>VLOOKUP(C224,away!$B$2:$E$405,4,FALSE)</f>
        <v>0.85309999999999997</v>
      </c>
      <c r="H224" s="10">
        <f>VLOOKUP(A224,away!$A$2:$E$405,3,FALSE)</f>
        <v>1.0596000000000001</v>
      </c>
      <c r="I224" s="10">
        <f>VLOOKUP(C224,away!$B$2:$E$405,3,FALSE)</f>
        <v>1.4681</v>
      </c>
      <c r="J224" s="10">
        <f>VLOOKUP(B224,home!$B$2:$E$405,4,FALSE)</f>
        <v>0.82579999999999998</v>
      </c>
      <c r="K224" s="12">
        <f t="shared" si="446"/>
        <v>0.21330081480599994</v>
      </c>
      <c r="L224" s="12">
        <f t="shared" si="447"/>
        <v>1.284613456008</v>
      </c>
      <c r="M224" s="13">
        <f t="shared" si="448"/>
        <v>0.22359603491113314</v>
      </c>
      <c r="N224" s="13">
        <f t="shared" si="449"/>
        <v>4.7693216433935502E-2</v>
      </c>
      <c r="O224" s="13">
        <f t="shared" si="450"/>
        <v>0.28723447515687617</v>
      </c>
      <c r="P224" s="13">
        <f t="shared" si="451"/>
        <v>6.1267347591335432E-2</v>
      </c>
      <c r="Q224" s="13">
        <f t="shared" si="452"/>
        <v>5.0865009630386747E-3</v>
      </c>
      <c r="R224" s="13">
        <f t="shared" si="453"/>
        <v>0.18449263590795939</v>
      </c>
      <c r="S224" s="13">
        <f t="shared" si="454"/>
        <v>4.196952645391717E-3</v>
      </c>
      <c r="T224" s="13">
        <f t="shared" si="455"/>
        <v>6.534187581117133E-3</v>
      </c>
      <c r="U224" s="13">
        <f t="shared" si="456"/>
        <v>3.9352429564874419E-2</v>
      </c>
      <c r="V224" s="13">
        <f t="shared" si="457"/>
        <v>1.2777813377782256E-4</v>
      </c>
      <c r="W224" s="13">
        <f t="shared" si="458"/>
        <v>3.6165159997588424E-4</v>
      </c>
      <c r="X224" s="13">
        <f t="shared" si="459"/>
        <v>4.6458251171584342E-4</v>
      </c>
      <c r="Y224" s="13">
        <f t="shared" si="460"/>
        <v>2.9840447298808343E-4</v>
      </c>
      <c r="Z224" s="13">
        <f t="shared" si="461"/>
        <v>7.9000574207249763E-2</v>
      </c>
      <c r="AA224" s="13">
        <f t="shared" si="462"/>
        <v>1.6850886848548238E-2</v>
      </c>
      <c r="AB224" s="13">
        <f t="shared" si="463"/>
        <v>1.7971539474995236E-3</v>
      </c>
      <c r="AC224" s="13">
        <f t="shared" si="464"/>
        <v>2.188273189820162E-6</v>
      </c>
      <c r="AD224" s="13">
        <f t="shared" si="465"/>
        <v>1.9285145237687412E-5</v>
      </c>
      <c r="AE224" s="13">
        <f t="shared" si="466"/>
        <v>2.4773957073401852E-5</v>
      </c>
      <c r="AF224" s="13">
        <f t="shared" si="467"/>
        <v>1.5912479307528295E-5</v>
      </c>
      <c r="AG224" s="13">
        <f t="shared" si="468"/>
        <v>6.8137950122999022E-6</v>
      </c>
      <c r="AH224" s="13">
        <f t="shared" si="469"/>
        <v>2.5371300164747892E-2</v>
      </c>
      <c r="AI224" s="13">
        <f t="shared" si="470"/>
        <v>5.4117189978283254E-3</v>
      </c>
      <c r="AJ224" s="13">
        <f t="shared" si="471"/>
        <v>5.7716203586894561E-4</v>
      </c>
      <c r="AK224" s="13">
        <f t="shared" si="472"/>
        <v>4.1036377508645287E-5</v>
      </c>
      <c r="AL224" s="13">
        <f t="shared" si="473"/>
        <v>2.3984270418533582E-8</v>
      </c>
      <c r="AM224" s="13">
        <f t="shared" si="474"/>
        <v>8.227074385701553E-7</v>
      </c>
      <c r="AN224" s="13">
        <f t="shared" si="475"/>
        <v>1.0568610459450965E-6</v>
      </c>
      <c r="AO224" s="13">
        <f t="shared" si="476"/>
        <v>6.7882896037588017E-7</v>
      </c>
      <c r="AP224" s="13">
        <f t="shared" si="477"/>
        <v>2.9067760560892563E-7</v>
      </c>
      <c r="AQ224" s="13">
        <f t="shared" si="478"/>
        <v>9.3352090881353078E-8</v>
      </c>
      <c r="AR224" s="13">
        <f t="shared" si="479"/>
        <v>6.5184627176106281E-3</v>
      </c>
      <c r="AS224" s="13">
        <f t="shared" si="480"/>
        <v>1.3903934089488795E-3</v>
      </c>
      <c r="AT224" s="13">
        <f t="shared" si="481"/>
        <v>1.4828602351484393E-4</v>
      </c>
      <c r="AU224" s="13">
        <f t="shared" si="482"/>
        <v>1.0543176546685961E-5</v>
      </c>
      <c r="AV224" s="13">
        <f t="shared" si="483"/>
        <v>5.6221703701290588E-7</v>
      </c>
      <c r="AW224" s="13">
        <f t="shared" si="484"/>
        <v>1.825530076845087E-10</v>
      </c>
      <c r="AX224" s="13">
        <f t="shared" si="485"/>
        <v>2.924736116566187E-8</v>
      </c>
      <c r="AY224" s="13">
        <f t="shared" si="486"/>
        <v>3.7571553706135065E-8</v>
      </c>
      <c r="AZ224" s="13">
        <f t="shared" si="487"/>
        <v>2.4132461727014174E-8</v>
      </c>
      <c r="BA224" s="13">
        <f t="shared" si="488"/>
        <v>1.0333628353706821E-8</v>
      </c>
      <c r="BB224" s="13">
        <f t="shared" si="489"/>
        <v>3.3186795081393942E-9</v>
      </c>
      <c r="BC224" s="13">
        <f t="shared" si="490"/>
        <v>8.5264407046677554E-10</v>
      </c>
      <c r="BD224" s="13">
        <f t="shared" si="491"/>
        <v>1.3956174865881799E-3</v>
      </c>
      <c r="BE224" s="13">
        <f t="shared" si="492"/>
        <v>2.9768634704676044E-4</v>
      </c>
      <c r="BF224" s="13">
        <f t="shared" si="493"/>
        <v>3.174837019084784E-5</v>
      </c>
      <c r="BG224" s="13">
        <f t="shared" si="494"/>
        <v>2.2573177434901213E-6</v>
      </c>
      <c r="BH224" s="13">
        <f t="shared" si="495"/>
        <v>1.2037192849062101E-7</v>
      </c>
      <c r="BI224" s="13">
        <f t="shared" si="496"/>
        <v>5.1350860853638062E-9</v>
      </c>
      <c r="BJ224" s="14">
        <f t="shared" si="497"/>
        <v>6.0508376822871961E-2</v>
      </c>
      <c r="BK224" s="14">
        <f t="shared" si="498"/>
        <v>0.28919036311065205</v>
      </c>
      <c r="BL224" s="14">
        <f t="shared" si="499"/>
        <v>0.57092448157395348</v>
      </c>
      <c r="BM224" s="14">
        <f t="shared" si="500"/>
        <v>0.19025354736144823</v>
      </c>
      <c r="BN224" s="14">
        <f t="shared" si="501"/>
        <v>0.8093702109642783</v>
      </c>
    </row>
    <row r="225" spans="1:66" x14ac:dyDescent="0.25">
      <c r="A225" t="s">
        <v>352</v>
      </c>
      <c r="B225" t="s">
        <v>145</v>
      </c>
      <c r="C225" t="s">
        <v>144</v>
      </c>
      <c r="D225" s="11">
        <v>44414</v>
      </c>
      <c r="E225" s="10">
        <f>VLOOKUP(A225,home!$A$2:$E$405,3,FALSE)</f>
        <v>1.34</v>
      </c>
      <c r="F225" s="10">
        <f>VLOOKUP(B225,home!$B$2:$E$405,3,FALSE)</f>
        <v>0.59699999999999998</v>
      </c>
      <c r="G225" s="10">
        <f>VLOOKUP(C225,away!$B$2:$E$405,4,FALSE)</f>
        <v>0.59699999999999998</v>
      </c>
      <c r="H225" s="10">
        <f>VLOOKUP(A225,away!$A$2:$E$405,3,FALSE)</f>
        <v>1.29</v>
      </c>
      <c r="I225" s="10">
        <f>VLOOKUP(C225,away!$B$2:$E$405,3,FALSE)</f>
        <v>0.31009999999999999</v>
      </c>
      <c r="J225" s="10">
        <f>VLOOKUP(B225,home!$B$2:$E$405,4,FALSE)</f>
        <v>1.2403</v>
      </c>
      <c r="K225" s="12">
        <f t="shared" si="446"/>
        <v>0.47758805999999998</v>
      </c>
      <c r="L225" s="12">
        <f t="shared" si="447"/>
        <v>0.49615596869999995</v>
      </c>
      <c r="M225" s="13">
        <f t="shared" si="448"/>
        <v>0.37766639396206458</v>
      </c>
      <c r="N225" s="13">
        <f t="shared" si="449"/>
        <v>0.18036896041953812</v>
      </c>
      <c r="O225" s="13">
        <f t="shared" si="450"/>
        <v>0.18738143554168399</v>
      </c>
      <c r="P225" s="13">
        <f t="shared" si="451"/>
        <v>8.9491136280367894E-2</v>
      </c>
      <c r="Q225" s="13">
        <f t="shared" si="452"/>
        <v>4.3071030945491993E-2</v>
      </c>
      <c r="R225" s="13">
        <f t="shared" si="453"/>
        <v>4.6485208833790405E-2</v>
      </c>
      <c r="S225" s="13">
        <f t="shared" si="454"/>
        <v>5.3014138938423938E-3</v>
      </c>
      <c r="T225" s="13">
        <f t="shared" si="455"/>
        <v>2.1369949081668255E-2</v>
      </c>
      <c r="U225" s="13">
        <f t="shared" si="456"/>
        <v>2.2200780705624819E-2</v>
      </c>
      <c r="V225" s="13">
        <f t="shared" si="457"/>
        <v>1.3957925737794589E-4</v>
      </c>
      <c r="W225" s="13">
        <f t="shared" si="458"/>
        <v>6.8567367038191622E-3</v>
      </c>
      <c r="X225" s="13">
        <f t="shared" si="459"/>
        <v>3.402010841404241E-3</v>
      </c>
      <c r="Y225" s="13">
        <f t="shared" si="460"/>
        <v>8.4396399227241157E-4</v>
      </c>
      <c r="Z225" s="13">
        <f t="shared" si="461"/>
        <v>7.6879712730503593E-3</v>
      </c>
      <c r="AA225" s="13">
        <f t="shared" si="462"/>
        <v>3.6716832856318509E-3</v>
      </c>
      <c r="AB225" s="13">
        <f t="shared" si="463"/>
        <v>8.7677604865967059E-4</v>
      </c>
      <c r="AC225" s="13">
        <f t="shared" si="464"/>
        <v>2.0671528072830385E-6</v>
      </c>
      <c r="AD225" s="13">
        <f t="shared" si="465"/>
        <v>8.1867389507694693E-4</v>
      </c>
      <c r="AE225" s="13">
        <f t="shared" si="466"/>
        <v>4.0618993946130481E-4</v>
      </c>
      <c r="AF225" s="13">
        <f t="shared" si="467"/>
        <v>1.00766781444809E-4</v>
      </c>
      <c r="AG225" s="13">
        <f t="shared" si="468"/>
        <v>1.6665346686843466E-5</v>
      </c>
      <c r="AH225" s="13">
        <f t="shared" si="469"/>
        <v>9.5360820857951813E-4</v>
      </c>
      <c r="AI225" s="13">
        <f t="shared" si="470"/>
        <v>4.5543189433556736E-4</v>
      </c>
      <c r="AJ225" s="13">
        <f t="shared" si="471"/>
        <v>1.0875441743892428E-4</v>
      </c>
      <c r="AK225" s="13">
        <f t="shared" si="472"/>
        <v>1.7313270413695337E-5</v>
      </c>
      <c r="AL225" s="13">
        <f t="shared" si="473"/>
        <v>1.9593149567604206E-8</v>
      </c>
      <c r="AM225" s="13">
        <f t="shared" si="474"/>
        <v>7.8197775464488572E-5</v>
      </c>
      <c r="AN225" s="13">
        <f t="shared" si="475"/>
        <v>3.8798293035768418E-5</v>
      </c>
      <c r="AO225" s="13">
        <f t="shared" si="476"/>
        <v>9.6250023325340701E-6</v>
      </c>
      <c r="AP225" s="13">
        <f t="shared" si="477"/>
        <v>1.5918341186794003E-6</v>
      </c>
      <c r="AQ225" s="13">
        <f t="shared" si="478"/>
        <v>1.9744949979077214E-7</v>
      </c>
      <c r="AR225" s="13">
        <f t="shared" si="479"/>
        <v>9.4627680897608533E-5</v>
      </c>
      <c r="AS225" s="13">
        <f t="shared" si="480"/>
        <v>4.5193050542187913E-5</v>
      </c>
      <c r="AT225" s="13">
        <f t="shared" si="481"/>
        <v>1.0791830666962734E-5</v>
      </c>
      <c r="AU225" s="13">
        <f t="shared" si="482"/>
        <v>1.7180164906944126E-6</v>
      </c>
      <c r="AV225" s="13">
        <f t="shared" si="483"/>
        <v>2.0512604070968814E-7</v>
      </c>
      <c r="AW225" s="13">
        <f t="shared" si="484"/>
        <v>1.2896546662380412E-10</v>
      </c>
      <c r="AX225" s="13">
        <f t="shared" si="485"/>
        <v>6.2243873134001088E-6</v>
      </c>
      <c r="AY225" s="13">
        <f t="shared" si="486"/>
        <v>3.0882669170440215E-6</v>
      </c>
      <c r="AZ225" s="13">
        <f t="shared" si="487"/>
        <v>7.6613103191506936E-7</v>
      </c>
      <c r="BA225" s="13">
        <f t="shared" si="488"/>
        <v>1.2670682809698396E-7</v>
      </c>
      <c r="BB225" s="13">
        <f t="shared" si="489"/>
        <v>1.5716587258840859E-8</v>
      </c>
      <c r="BC225" s="13">
        <f t="shared" si="490"/>
        <v>1.5595757152136535E-9</v>
      </c>
      <c r="BD225" s="13">
        <f t="shared" si="491"/>
        <v>7.825014780264566E-6</v>
      </c>
      <c r="BE225" s="13">
        <f t="shared" si="492"/>
        <v>3.7371336283778802E-6</v>
      </c>
      <c r="BF225" s="13">
        <f t="shared" si="493"/>
        <v>8.9240519976887619E-7</v>
      </c>
      <c r="BG225" s="13">
        <f t="shared" si="494"/>
        <v>1.4206735603051001E-7</v>
      </c>
      <c r="BH225" s="13">
        <f t="shared" si="495"/>
        <v>1.6962418238985142E-8</v>
      </c>
      <c r="BI225" s="13">
        <f t="shared" si="496"/>
        <v>1.6202096839331069E-9</v>
      </c>
      <c r="BJ225" s="14">
        <f t="shared" si="497"/>
        <v>0.25739358106956872</v>
      </c>
      <c r="BK225" s="14">
        <f t="shared" si="498"/>
        <v>0.47260369840652666</v>
      </c>
      <c r="BL225" s="14">
        <f t="shared" si="499"/>
        <v>0.262316143114389</v>
      </c>
      <c r="BM225" s="14">
        <f t="shared" si="500"/>
        <v>7.5534139742646264E-2</v>
      </c>
      <c r="BN225" s="14">
        <f t="shared" si="501"/>
        <v>0.9244641659829369</v>
      </c>
    </row>
    <row r="226" spans="1:66" x14ac:dyDescent="0.25">
      <c r="A226" t="s">
        <v>352</v>
      </c>
      <c r="B226" t="s">
        <v>142</v>
      </c>
      <c r="C226" t="s">
        <v>132</v>
      </c>
      <c r="D226" s="11">
        <v>44414</v>
      </c>
      <c r="E226" s="10">
        <f>VLOOKUP(A226,home!$A$2:$E$405,3,FALSE)</f>
        <v>1.34</v>
      </c>
      <c r="F226" s="10">
        <f>VLOOKUP(B226,home!$B$2:$E$405,3,FALSE)</f>
        <v>0.87060000000000004</v>
      </c>
      <c r="G226" s="10">
        <f>VLOOKUP(C226,away!$B$2:$E$405,4,FALSE)</f>
        <v>0.87060000000000004</v>
      </c>
      <c r="H226" s="10">
        <f>VLOOKUP(A226,away!$A$2:$E$405,3,FALSE)</f>
        <v>1.29</v>
      </c>
      <c r="I226" s="10">
        <f>VLOOKUP(C226,away!$B$2:$E$405,3,FALSE)</f>
        <v>1.4212</v>
      </c>
      <c r="J226" s="10">
        <f>VLOOKUP(B226,home!$B$2:$E$405,4,FALSE)</f>
        <v>0.7752</v>
      </c>
      <c r="K226" s="12">
        <f t="shared" si="446"/>
        <v>1.0156454424000003</v>
      </c>
      <c r="L226" s="12">
        <f t="shared" si="447"/>
        <v>1.4212113695999999</v>
      </c>
      <c r="M226" s="13">
        <f t="shared" si="448"/>
        <v>8.7435245414346316E-2</v>
      </c>
      <c r="N226" s="13">
        <f t="shared" si="449"/>
        <v>8.8803208510206358E-2</v>
      </c>
      <c r="O226" s="13">
        <f t="shared" si="450"/>
        <v>0.12426396488663523</v>
      </c>
      <c r="P226" s="13">
        <f t="shared" si="451"/>
        <v>0.12620812959166475</v>
      </c>
      <c r="Q226" s="13">
        <f t="shared" si="452"/>
        <v>4.5096286996944006E-2</v>
      </c>
      <c r="R226" s="13">
        <f t="shared" si="453"/>
        <v>8.8302679864230613E-2</v>
      </c>
      <c r="S226" s="13">
        <f t="shared" si="454"/>
        <v>4.5543681782852619E-2</v>
      </c>
      <c r="T226" s="13">
        <f t="shared" si="455"/>
        <v>6.4091355806801448E-2</v>
      </c>
      <c r="U226" s="13">
        <f t="shared" si="456"/>
        <v>8.96842143558121E-2</v>
      </c>
      <c r="V226" s="13">
        <f t="shared" si="457"/>
        <v>7.3044315574377705E-3</v>
      </c>
      <c r="W226" s="13">
        <f t="shared" si="458"/>
        <v>1.5267279452536192E-2</v>
      </c>
      <c r="X226" s="13">
        <f t="shared" si="459"/>
        <v>2.1698031140804899E-2</v>
      </c>
      <c r="Y226" s="13">
        <f t="shared" si="460"/>
        <v>1.5418744277623395E-2</v>
      </c>
      <c r="Z226" s="13">
        <f t="shared" si="461"/>
        <v>4.183225752973118E-2</v>
      </c>
      <c r="AA226" s="13">
        <f t="shared" si="462"/>
        <v>4.2486741705374573E-2</v>
      </c>
      <c r="AB226" s="13">
        <f t="shared" si="463"/>
        <v>2.1575732787744849E-2</v>
      </c>
      <c r="AC226" s="13">
        <f t="shared" si="464"/>
        <v>6.589724202650391E-4</v>
      </c>
      <c r="AD226" s="13">
        <f t="shared" si="465"/>
        <v>3.8765356984538889E-3</v>
      </c>
      <c r="AE226" s="13">
        <f t="shared" si="466"/>
        <v>5.509376609302943E-3</v>
      </c>
      <c r="AF226" s="13">
        <f t="shared" si="467"/>
        <v>3.9149943382748211E-3</v>
      </c>
      <c r="AG226" s="13">
        <f t="shared" si="468"/>
        <v>1.8546781551586017E-3</v>
      </c>
      <c r="AH226" s="13">
        <f t="shared" si="469"/>
        <v>1.4863120004322284E-2</v>
      </c>
      <c r="AI226" s="13">
        <f t="shared" si="470"/>
        <v>1.5095660092234202E-2</v>
      </c>
      <c r="AJ226" s="13">
        <f t="shared" si="471"/>
        <v>7.6659191863486173E-3</v>
      </c>
      <c r="AK226" s="13">
        <f t="shared" si="472"/>
        <v>2.5952852944738976E-3</v>
      </c>
      <c r="AL226" s="13">
        <f t="shared" si="473"/>
        <v>3.8047666576571172E-5</v>
      </c>
      <c r="AM226" s="13">
        <f t="shared" si="474"/>
        <v>7.8743716288711904E-4</v>
      </c>
      <c r="AN226" s="13">
        <f t="shared" si="475"/>
        <v>1.1191146487407406E-3</v>
      </c>
      <c r="AO226" s="13">
        <f t="shared" si="476"/>
        <v>7.9524923133812578E-4</v>
      </c>
      <c r="AP226" s="13">
        <f t="shared" si="477"/>
        <v>3.7673908308113503E-4</v>
      </c>
      <c r="AQ226" s="13">
        <f t="shared" si="478"/>
        <v>1.3385646706189696E-4</v>
      </c>
      <c r="AR226" s="13">
        <f t="shared" si="479"/>
        <v>4.2247270275744056E-3</v>
      </c>
      <c r="AS226" s="13">
        <f t="shared" si="480"/>
        <v>4.2908247509400458E-3</v>
      </c>
      <c r="AT226" s="13">
        <f t="shared" si="481"/>
        <v>2.1789783012146871E-3</v>
      </c>
      <c r="AU226" s="13">
        <f t="shared" si="482"/>
        <v>7.3768979357239739E-4</v>
      </c>
      <c r="AV226" s="13">
        <f t="shared" si="483"/>
        <v>1.873078191867006E-4</v>
      </c>
      <c r="AW226" s="13">
        <f t="shared" si="484"/>
        <v>1.5255495688394982E-6</v>
      </c>
      <c r="AX226" s="13">
        <f t="shared" si="485"/>
        <v>1.3329282761044813E-4</v>
      </c>
      <c r="AY226" s="13">
        <f t="shared" si="486"/>
        <v>1.8943728208610164E-4</v>
      </c>
      <c r="AZ226" s="13">
        <f t="shared" si="487"/>
        <v>1.3461520956344509E-4</v>
      </c>
      <c r="BA226" s="13">
        <f t="shared" si="488"/>
        <v>6.3772222117551604E-5</v>
      </c>
      <c r="BB226" s="13">
        <f t="shared" si="489"/>
        <v>2.2658451784530223E-5</v>
      </c>
      <c r="BC226" s="13">
        <f t="shared" si="490"/>
        <v>6.4404898587415518E-6</v>
      </c>
      <c r="BD226" s="13">
        <f t="shared" si="491"/>
        <v>1.0007050141741928E-3</v>
      </c>
      <c r="BE226" s="13">
        <f t="shared" si="492"/>
        <v>1.0163614868328467E-3</v>
      </c>
      <c r="BF226" s="13">
        <f t="shared" si="493"/>
        <v>5.1613145596633432E-4</v>
      </c>
      <c r="BG226" s="13">
        <f t="shared" si="494"/>
        <v>1.7473552031049464E-4</v>
      </c>
      <c r="BH226" s="13">
        <f t="shared" si="495"/>
        <v>4.4367333707186637E-5</v>
      </c>
      <c r="BI226" s="13">
        <f t="shared" si="496"/>
        <v>9.0122960542288069E-6</v>
      </c>
      <c r="BJ226" s="14">
        <f t="shared" si="497"/>
        <v>0.26929310406223628</v>
      </c>
      <c r="BK226" s="14">
        <f t="shared" si="498"/>
        <v>0.2673779457152291</v>
      </c>
      <c r="BL226" s="14">
        <f t="shared" si="499"/>
        <v>0.42091415897670986</v>
      </c>
      <c r="BM226" s="14">
        <f t="shared" si="500"/>
        <v>0.43912003928736193</v>
      </c>
      <c r="BN226" s="14">
        <f t="shared" si="501"/>
        <v>0.56010951526402719</v>
      </c>
    </row>
    <row r="227" spans="1:66" x14ac:dyDescent="0.25">
      <c r="A227" t="s">
        <v>352</v>
      </c>
      <c r="B227" t="s">
        <v>134</v>
      </c>
      <c r="C227" t="s">
        <v>141</v>
      </c>
      <c r="D227" s="11">
        <v>44414</v>
      </c>
      <c r="E227" s="10">
        <f>VLOOKUP(A227,home!$A$2:$E$405,3,FALSE)</f>
        <v>1.34</v>
      </c>
      <c r="F227" s="10">
        <f>VLOOKUP(B227,home!$B$2:$E$405,3,FALSE)</f>
        <v>0.53300000000000003</v>
      </c>
      <c r="G227" s="10">
        <f>VLOOKUP(C227,away!$B$2:$E$405,4,FALSE)</f>
        <v>0.62190000000000001</v>
      </c>
      <c r="H227" s="10">
        <f>VLOOKUP(A227,away!$A$2:$E$405,3,FALSE)</f>
        <v>1.29</v>
      </c>
      <c r="I227" s="10">
        <f>VLOOKUP(C227,away!$B$2:$E$405,3,FALSE)</f>
        <v>1.8088</v>
      </c>
      <c r="J227" s="10">
        <f>VLOOKUP(B227,home!$B$2:$E$405,4,FALSE)</f>
        <v>1.5504</v>
      </c>
      <c r="K227" s="12">
        <f t="shared" si="446"/>
        <v>0.44417341800000004</v>
      </c>
      <c r="L227" s="12">
        <f t="shared" si="447"/>
        <v>3.6176289408</v>
      </c>
      <c r="M227" s="13">
        <f t="shared" si="448"/>
        <v>1.7217958193823425E-2</v>
      </c>
      <c r="N227" s="13">
        <f t="shared" si="449"/>
        <v>7.647759341931658E-3</v>
      </c>
      <c r="O227" s="13">
        <f t="shared" si="450"/>
        <v>6.2288183863460127E-2</v>
      </c>
      <c r="P227" s="13">
        <f t="shared" si="451"/>
        <v>2.7666755527645533E-2</v>
      </c>
      <c r="Q227" s="13">
        <f t="shared" si="452"/>
        <v>1.6984657034736074E-3</v>
      </c>
      <c r="R227" s="13">
        <f t="shared" si="453"/>
        <v>0.11266776830716244</v>
      </c>
      <c r="S227" s="13">
        <f t="shared" si="454"/>
        <v>1.1114113427530171E-2</v>
      </c>
      <c r="T227" s="13">
        <f t="shared" si="455"/>
        <v>6.1444186838423539E-3</v>
      </c>
      <c r="U227" s="13">
        <f t="shared" si="456"/>
        <v>5.0044027747424419E-2</v>
      </c>
      <c r="V227" s="13">
        <f t="shared" si="457"/>
        <v>1.9843071573202361E-3</v>
      </c>
      <c r="W227" s="13">
        <f t="shared" si="458"/>
        <v>2.5147110562254892E-4</v>
      </c>
      <c r="X227" s="13">
        <f t="shared" si="459"/>
        <v>9.0972914947510684E-4</v>
      </c>
      <c r="Y227" s="13">
        <f t="shared" si="460"/>
        <v>1.6455312497152576E-3</v>
      </c>
      <c r="Z227" s="13">
        <f t="shared" si="461"/>
        <v>0.13586339310777998</v>
      </c>
      <c r="AA227" s="13">
        <f t="shared" si="462"/>
        <v>6.0346907697760278E-2</v>
      </c>
      <c r="AB227" s="13">
        <f t="shared" si="463"/>
        <v>1.3402246128922346E-2</v>
      </c>
      <c r="AC227" s="13">
        <f t="shared" si="464"/>
        <v>1.992808191719496E-4</v>
      </c>
      <c r="AD227" s="13">
        <f t="shared" si="465"/>
        <v>2.7924195128151646E-5</v>
      </c>
      <c r="AE227" s="13">
        <f t="shared" si="466"/>
        <v>1.0101937644414778E-4</v>
      </c>
      <c r="AF227" s="13">
        <f t="shared" si="467"/>
        <v>1.8272530990295937E-4</v>
      </c>
      <c r="AG227" s="13">
        <f t="shared" si="468"/>
        <v>2.2034412310719827E-4</v>
      </c>
      <c r="AH227" s="13">
        <f t="shared" si="469"/>
        <v>0.12287583572549801</v>
      </c>
      <c r="AI227" s="13">
        <f t="shared" si="470"/>
        <v>5.4578179943800972E-2</v>
      </c>
      <c r="AJ227" s="13">
        <f t="shared" si="471"/>
        <v>1.2121088366928561E-2</v>
      </c>
      <c r="AK227" s="13">
        <f t="shared" si="472"/>
        <v>1.7946217499395661E-3</v>
      </c>
      <c r="AL227" s="13">
        <f t="shared" si="473"/>
        <v>1.2808612132319144E-5</v>
      </c>
      <c r="AM227" s="13">
        <f t="shared" si="474"/>
        <v>2.480637038994013E-6</v>
      </c>
      <c r="AN227" s="13">
        <f t="shared" si="475"/>
        <v>8.9740243438851612E-6</v>
      </c>
      <c r="AO227" s="13">
        <f t="shared" si="476"/>
        <v>1.6232345090941344E-5</v>
      </c>
      <c r="AP227" s="13">
        <f t="shared" si="477"/>
        <v>1.9574200459347407E-5</v>
      </c>
      <c r="AQ227" s="13">
        <f t="shared" si="478"/>
        <v>1.7703048518688958E-5</v>
      </c>
      <c r="AR227" s="13">
        <f t="shared" si="479"/>
        <v>8.8903835889109606E-2</v>
      </c>
      <c r="AS227" s="13">
        <f t="shared" si="480"/>
        <v>3.9488720660176883E-2</v>
      </c>
      <c r="AT227" s="13">
        <f t="shared" si="481"/>
        <v>8.7699200140389909E-3</v>
      </c>
      <c r="AU227" s="13">
        <f t="shared" si="482"/>
        <v>1.2984551160741026E-3</v>
      </c>
      <c r="AV227" s="13">
        <f t="shared" si="483"/>
        <v>1.441848117565552E-4</v>
      </c>
      <c r="AW227" s="13">
        <f t="shared" si="484"/>
        <v>5.7171048539379079E-7</v>
      </c>
      <c r="AX227" s="13">
        <f t="shared" si="485"/>
        <v>1.8363883873789499E-7</v>
      </c>
      <c r="AY227" s="13">
        <f t="shared" si="486"/>
        <v>6.6433717767311316E-7</v>
      </c>
      <c r="AZ227" s="13">
        <f t="shared" si="487"/>
        <v>1.2016627001998228E-6</v>
      </c>
      <c r="BA227" s="13">
        <f t="shared" si="488"/>
        <v>1.4490565871075844E-6</v>
      </c>
      <c r="BB227" s="13">
        <f t="shared" si="489"/>
        <v>1.3105372615943183E-6</v>
      </c>
      <c r="BC227" s="13">
        <f t="shared" si="490"/>
        <v>9.4820750510807685E-7</v>
      </c>
      <c r="BD227" s="13">
        <f t="shared" si="491"/>
        <v>5.3603514943429464E-2</v>
      </c>
      <c r="BE227" s="13">
        <f t="shared" si="492"/>
        <v>2.3809256449237145E-2</v>
      </c>
      <c r="BF227" s="13">
        <f t="shared" si="493"/>
        <v>5.2877194085481022E-3</v>
      </c>
      <c r="BG227" s="13">
        <f t="shared" si="494"/>
        <v>7.8288813437324986E-4</v>
      </c>
      <c r="BH227" s="13">
        <f t="shared" si="495"/>
        <v>8.6934524639052421E-5</v>
      </c>
      <c r="BI227" s="13">
        <f t="shared" si="496"/>
        <v>7.7228009902266266E-6</v>
      </c>
      <c r="BJ227" s="14">
        <f t="shared" si="497"/>
        <v>1.8900109934165264E-2</v>
      </c>
      <c r="BK227" s="14">
        <f t="shared" si="498"/>
        <v>5.8195888074801312E-2</v>
      </c>
      <c r="BL227" s="14">
        <f t="shared" si="499"/>
        <v>0.71230201228327017</v>
      </c>
      <c r="BM227" s="14">
        <f t="shared" si="500"/>
        <v>0.69607441983582752</v>
      </c>
      <c r="BN227" s="14">
        <f t="shared" si="501"/>
        <v>0.22918689093749678</v>
      </c>
    </row>
    <row r="228" spans="1:66" x14ac:dyDescent="0.25">
      <c r="A228" t="s">
        <v>352</v>
      </c>
      <c r="B228" t="s">
        <v>137</v>
      </c>
      <c r="C228" t="s">
        <v>130</v>
      </c>
      <c r="D228" s="11">
        <v>44414</v>
      </c>
      <c r="E228" s="10">
        <f>VLOOKUP(A228,home!$A$2:$E$405,3,FALSE)</f>
        <v>1.34</v>
      </c>
      <c r="F228" s="10">
        <f>VLOOKUP(B228,home!$B$2:$E$405,3,FALSE)</f>
        <v>0.87060000000000004</v>
      </c>
      <c r="G228" s="10">
        <f>VLOOKUP(C228,away!$B$2:$E$405,4,FALSE)</f>
        <v>1.0661</v>
      </c>
      <c r="H228" s="10">
        <f>VLOOKUP(A228,away!$A$2:$E$405,3,FALSE)</f>
        <v>1.29</v>
      </c>
      <c r="I228" s="10">
        <f>VLOOKUP(C228,away!$B$2:$E$405,3,FALSE)</f>
        <v>0.66449999999999998</v>
      </c>
      <c r="J228" s="10">
        <f>VLOOKUP(B228,home!$B$2:$E$405,4,FALSE)</f>
        <v>0.51680000000000004</v>
      </c>
      <c r="K228" s="12">
        <f t="shared" si="446"/>
        <v>1.2437165244000004</v>
      </c>
      <c r="L228" s="12">
        <f t="shared" si="447"/>
        <v>0.44300354400000003</v>
      </c>
      <c r="M228" s="13">
        <f t="shared" si="448"/>
        <v>0.18512572902260688</v>
      </c>
      <c r="N228" s="13">
        <f t="shared" si="449"/>
        <v>0.23024392827701287</v>
      </c>
      <c r="O228" s="13">
        <f t="shared" si="450"/>
        <v>8.2011354042598489E-2</v>
      </c>
      <c r="P228" s="13">
        <f t="shared" si="451"/>
        <v>0.10199887621119851</v>
      </c>
      <c r="Q228" s="13">
        <f t="shared" si="452"/>
        <v>0.14317908912044475</v>
      </c>
      <c r="R228" s="13">
        <f t="shared" si="453"/>
        <v>1.8165660244554932E-2</v>
      </c>
      <c r="S228" s="13">
        <f t="shared" si="454"/>
        <v>1.4049601321322729E-2</v>
      </c>
      <c r="T228" s="13">
        <f t="shared" si="455"/>
        <v>6.3428843907048865E-2</v>
      </c>
      <c r="U228" s="13">
        <f t="shared" si="456"/>
        <v>2.2592931822789118E-2</v>
      </c>
      <c r="V228" s="13">
        <f t="shared" si="457"/>
        <v>8.6010227484988478E-4</v>
      </c>
      <c r="W228" s="13">
        <f t="shared" si="458"/>
        <v>5.9358066362545786E-2</v>
      </c>
      <c r="X228" s="13">
        <f t="shared" si="459"/>
        <v>2.6295833763594973E-2</v>
      </c>
      <c r="Y228" s="13">
        <f t="shared" si="460"/>
        <v>5.8245737748537163E-3</v>
      </c>
      <c r="Z228" s="13">
        <f t="shared" si="461"/>
        <v>2.6824839558125804E-3</v>
      </c>
      <c r="AA228" s="13">
        <f t="shared" si="462"/>
        <v>3.3362496222819863E-3</v>
      </c>
      <c r="AB228" s="13">
        <f t="shared" si="463"/>
        <v>2.074674392377684E-3</v>
      </c>
      <c r="AC228" s="13">
        <f t="shared" si="464"/>
        <v>2.9618203910850814E-5</v>
      </c>
      <c r="AD228" s="13">
        <f t="shared" si="465"/>
        <v>1.8456151997882524E-2</v>
      </c>
      <c r="AE228" s="13">
        <f t="shared" si="466"/>
        <v>8.1761407436646387E-3</v>
      </c>
      <c r="AF228" s="13">
        <f t="shared" si="467"/>
        <v>1.8110296628431153E-3</v>
      </c>
      <c r="AG228" s="13">
        <f t="shared" si="468"/>
        <v>2.6743085297620842E-4</v>
      </c>
      <c r="AH228" s="13">
        <f t="shared" si="469"/>
        <v>2.9708747478702813E-4</v>
      </c>
      <c r="AI228" s="13">
        <f t="shared" si="470"/>
        <v>3.6949260158489531E-4</v>
      </c>
      <c r="AJ228" s="13">
        <f t="shared" si="471"/>
        <v>2.2977202711734011E-4</v>
      </c>
      <c r="AK228" s="13">
        <f t="shared" si="472"/>
        <v>9.5257088990240252E-5</v>
      </c>
      <c r="AL228" s="13">
        <f t="shared" si="473"/>
        <v>6.5275065335342752E-7</v>
      </c>
      <c r="AM228" s="13">
        <f t="shared" si="474"/>
        <v>4.5908442433209096E-3</v>
      </c>
      <c r="AN228" s="13">
        <f t="shared" si="475"/>
        <v>2.0337602697431613E-3</v>
      </c>
      <c r="AO228" s="13">
        <f t="shared" si="476"/>
        <v>4.5048150357130827E-4</v>
      </c>
      <c r="AP228" s="13">
        <f t="shared" si="477"/>
        <v>6.65216341961794E-5</v>
      </c>
      <c r="AQ228" s="13">
        <f t="shared" si="478"/>
        <v>7.3673299253947663E-6</v>
      </c>
      <c r="AR228" s="13">
        <f t="shared" si="479"/>
        <v>2.6322160841732826E-5</v>
      </c>
      <c r="AS228" s="13">
        <f t="shared" si="480"/>
        <v>3.2737306396777729E-5</v>
      </c>
      <c r="AT228" s="13">
        <f t="shared" si="481"/>
        <v>2.0357964465009157E-5</v>
      </c>
      <c r="AU228" s="13">
        <f t="shared" si="482"/>
        <v>8.4398456027599631E-6</v>
      </c>
      <c r="AV228" s="13">
        <f t="shared" si="483"/>
        <v>2.6241938598843143E-6</v>
      </c>
      <c r="AW228" s="13">
        <f t="shared" si="484"/>
        <v>9.99018244394877E-9</v>
      </c>
      <c r="AX228" s="13">
        <f t="shared" si="485"/>
        <v>9.516181410608042E-4</v>
      </c>
      <c r="AY228" s="13">
        <f t="shared" si="486"/>
        <v>4.2157020902462819E-4</v>
      </c>
      <c r="AZ228" s="13">
        <f t="shared" si="487"/>
        <v>9.3378548321365539E-5</v>
      </c>
      <c r="BA228" s="13">
        <f t="shared" si="488"/>
        <v>1.3789009279980062E-5</v>
      </c>
      <c r="BB228" s="13">
        <f t="shared" si="489"/>
        <v>1.5271449948200138E-6</v>
      </c>
      <c r="BC228" s="13">
        <f t="shared" si="490"/>
        <v>1.3530612898142557E-7</v>
      </c>
      <c r="BD228" s="13">
        <f t="shared" si="491"/>
        <v>1.943468423104277E-6</v>
      </c>
      <c r="BE228" s="13">
        <f t="shared" si="492"/>
        <v>2.4171237924644002E-6</v>
      </c>
      <c r="BF228" s="13">
        <f t="shared" si="493"/>
        <v>1.5031084011041865E-6</v>
      </c>
      <c r="BG228" s="13">
        <f t="shared" si="494"/>
        <v>6.2314691880591316E-7</v>
      </c>
      <c r="BH228" s="13">
        <f t="shared" si="495"/>
        <v>1.9375453001196507E-7</v>
      </c>
      <c r="BI228" s="13">
        <f t="shared" si="496"/>
        <v>4.8195142130647296E-8</v>
      </c>
      <c r="BJ228" s="14">
        <f t="shared" si="497"/>
        <v>0.56567208180243489</v>
      </c>
      <c r="BK228" s="14">
        <f t="shared" si="498"/>
        <v>0.30248614999356682</v>
      </c>
      <c r="BL228" s="14">
        <f t="shared" si="499"/>
        <v>0.12926968958545548</v>
      </c>
      <c r="BM228" s="14">
        <f t="shared" si="500"/>
        <v>0.23896420820001121</v>
      </c>
      <c r="BN228" s="14">
        <f t="shared" si="501"/>
        <v>0.76072463691841641</v>
      </c>
    </row>
    <row r="229" spans="1:66" x14ac:dyDescent="0.25">
      <c r="A229" t="s">
        <v>353</v>
      </c>
      <c r="B229" t="s">
        <v>330</v>
      </c>
      <c r="C229" t="s">
        <v>331</v>
      </c>
      <c r="D229" s="11">
        <v>44414</v>
      </c>
      <c r="E229" s="10">
        <f>VLOOKUP(A229,home!$A$2:$E$405,3,FALSE)</f>
        <v>1.5907</v>
      </c>
      <c r="F229" s="10" t="e">
        <f>VLOOKUP(B229,home!$B$2:$E$405,3,FALSE)</f>
        <v>#N/A</v>
      </c>
      <c r="G229" s="10" t="e">
        <f>VLOOKUP(C229,away!$B$2:$E$405,4,FALSE)</f>
        <v>#N/A</v>
      </c>
      <c r="H229" s="10">
        <f>VLOOKUP(A229,away!$A$2:$E$405,3,FALSE)</f>
        <v>1.2952999999999999</v>
      </c>
      <c r="I229" s="10" t="e">
        <f>VLOOKUP(C229,away!$B$2:$E$405,3,FALSE)</f>
        <v>#N/A</v>
      </c>
      <c r="J229" s="10" t="e">
        <f>VLOOKUP(B229,home!$B$2:$E$405,4,FALSE)</f>
        <v>#N/A</v>
      </c>
      <c r="K229" s="12" t="e">
        <f t="shared" si="446"/>
        <v>#N/A</v>
      </c>
      <c r="L229" s="12" t="e">
        <f t="shared" si="447"/>
        <v>#N/A</v>
      </c>
      <c r="M229" s="13" t="e">
        <f t="shared" si="448"/>
        <v>#N/A</v>
      </c>
      <c r="N229" s="13" t="e">
        <f t="shared" si="449"/>
        <v>#N/A</v>
      </c>
      <c r="O229" s="13" t="e">
        <f t="shared" si="450"/>
        <v>#N/A</v>
      </c>
      <c r="P229" s="13" t="e">
        <f t="shared" si="451"/>
        <v>#N/A</v>
      </c>
      <c r="Q229" s="13" t="e">
        <f t="shared" si="452"/>
        <v>#N/A</v>
      </c>
      <c r="R229" s="13" t="e">
        <f t="shared" si="453"/>
        <v>#N/A</v>
      </c>
      <c r="S229" s="13" t="e">
        <f t="shared" si="454"/>
        <v>#N/A</v>
      </c>
      <c r="T229" s="13" t="e">
        <f t="shared" si="455"/>
        <v>#N/A</v>
      </c>
      <c r="U229" s="13" t="e">
        <f t="shared" si="456"/>
        <v>#N/A</v>
      </c>
      <c r="V229" s="13" t="e">
        <f t="shared" si="457"/>
        <v>#N/A</v>
      </c>
      <c r="W229" s="13" t="e">
        <f t="shared" si="458"/>
        <v>#N/A</v>
      </c>
      <c r="X229" s="13" t="e">
        <f t="shared" si="459"/>
        <v>#N/A</v>
      </c>
      <c r="Y229" s="13" t="e">
        <f t="shared" si="460"/>
        <v>#N/A</v>
      </c>
      <c r="Z229" s="13" t="e">
        <f t="shared" si="461"/>
        <v>#N/A</v>
      </c>
      <c r="AA229" s="13" t="e">
        <f t="shared" si="462"/>
        <v>#N/A</v>
      </c>
      <c r="AB229" s="13" t="e">
        <f t="shared" si="463"/>
        <v>#N/A</v>
      </c>
      <c r="AC229" s="13" t="e">
        <f t="shared" si="464"/>
        <v>#N/A</v>
      </c>
      <c r="AD229" s="13" t="e">
        <f t="shared" si="465"/>
        <v>#N/A</v>
      </c>
      <c r="AE229" s="13" t="e">
        <f t="shared" si="466"/>
        <v>#N/A</v>
      </c>
      <c r="AF229" s="13" t="e">
        <f t="shared" si="467"/>
        <v>#N/A</v>
      </c>
      <c r="AG229" s="13" t="e">
        <f t="shared" si="468"/>
        <v>#N/A</v>
      </c>
      <c r="AH229" s="13" t="e">
        <f t="shared" si="469"/>
        <v>#N/A</v>
      </c>
      <c r="AI229" s="13" t="e">
        <f t="shared" si="470"/>
        <v>#N/A</v>
      </c>
      <c r="AJ229" s="13" t="e">
        <f t="shared" si="471"/>
        <v>#N/A</v>
      </c>
      <c r="AK229" s="13" t="e">
        <f t="shared" si="472"/>
        <v>#N/A</v>
      </c>
      <c r="AL229" s="13" t="e">
        <f t="shared" si="473"/>
        <v>#N/A</v>
      </c>
      <c r="AM229" s="13" t="e">
        <f t="shared" si="474"/>
        <v>#N/A</v>
      </c>
      <c r="AN229" s="13" t="e">
        <f t="shared" si="475"/>
        <v>#N/A</v>
      </c>
      <c r="AO229" s="13" t="e">
        <f t="shared" si="476"/>
        <v>#N/A</v>
      </c>
      <c r="AP229" s="13" t="e">
        <f t="shared" si="477"/>
        <v>#N/A</v>
      </c>
      <c r="AQ229" s="13" t="e">
        <f t="shared" si="478"/>
        <v>#N/A</v>
      </c>
      <c r="AR229" s="13" t="e">
        <f t="shared" si="479"/>
        <v>#N/A</v>
      </c>
      <c r="AS229" s="13" t="e">
        <f t="shared" si="480"/>
        <v>#N/A</v>
      </c>
      <c r="AT229" s="13" t="e">
        <f t="shared" si="481"/>
        <v>#N/A</v>
      </c>
      <c r="AU229" s="13" t="e">
        <f t="shared" si="482"/>
        <v>#N/A</v>
      </c>
      <c r="AV229" s="13" t="e">
        <f t="shared" si="483"/>
        <v>#N/A</v>
      </c>
      <c r="AW229" s="13" t="e">
        <f t="shared" si="484"/>
        <v>#N/A</v>
      </c>
      <c r="AX229" s="13" t="e">
        <f t="shared" si="485"/>
        <v>#N/A</v>
      </c>
      <c r="AY229" s="13" t="e">
        <f t="shared" si="486"/>
        <v>#N/A</v>
      </c>
      <c r="AZ229" s="13" t="e">
        <f t="shared" si="487"/>
        <v>#N/A</v>
      </c>
      <c r="BA229" s="13" t="e">
        <f t="shared" si="488"/>
        <v>#N/A</v>
      </c>
      <c r="BB229" s="13" t="e">
        <f t="shared" si="489"/>
        <v>#N/A</v>
      </c>
      <c r="BC229" s="13" t="e">
        <f t="shared" si="490"/>
        <v>#N/A</v>
      </c>
      <c r="BD229" s="13" t="e">
        <f t="shared" si="491"/>
        <v>#N/A</v>
      </c>
      <c r="BE229" s="13" t="e">
        <f t="shared" si="492"/>
        <v>#N/A</v>
      </c>
      <c r="BF229" s="13" t="e">
        <f t="shared" si="493"/>
        <v>#N/A</v>
      </c>
      <c r="BG229" s="13" t="e">
        <f t="shared" si="494"/>
        <v>#N/A</v>
      </c>
      <c r="BH229" s="13" t="e">
        <f t="shared" si="495"/>
        <v>#N/A</v>
      </c>
      <c r="BI229" s="13" t="e">
        <f t="shared" si="496"/>
        <v>#N/A</v>
      </c>
      <c r="BJ229" s="14" t="e">
        <f t="shared" si="497"/>
        <v>#N/A</v>
      </c>
      <c r="BK229" s="14" t="e">
        <f t="shared" si="498"/>
        <v>#N/A</v>
      </c>
      <c r="BL229" s="14" t="e">
        <f t="shared" si="499"/>
        <v>#N/A</v>
      </c>
      <c r="BM229" s="14" t="e">
        <f t="shared" si="500"/>
        <v>#N/A</v>
      </c>
      <c r="BN229" s="14" t="e">
        <f t="shared" si="501"/>
        <v>#N/A</v>
      </c>
    </row>
    <row r="230" spans="1:66" s="10" customFormat="1" x14ac:dyDescent="0.25">
      <c r="A230" t="s">
        <v>353</v>
      </c>
      <c r="B230" t="s">
        <v>152</v>
      </c>
      <c r="C230" t="s">
        <v>157</v>
      </c>
      <c r="D230" s="11">
        <v>44414</v>
      </c>
      <c r="E230" s="10">
        <f>VLOOKUP(A230,home!$A$2:$E$405,3,FALSE)</f>
        <v>1.5907</v>
      </c>
      <c r="F230" s="10">
        <f>VLOOKUP(B230,home!$B$2:$E$405,3,FALSE)</f>
        <v>1.2966</v>
      </c>
      <c r="G230" s="10">
        <f>VLOOKUP(C230,away!$B$2:$E$405,4,FALSE)</f>
        <v>1.0609</v>
      </c>
      <c r="H230" s="10">
        <f>VLOOKUP(A230,away!$A$2:$E$405,3,FALSE)</f>
        <v>1.2952999999999999</v>
      </c>
      <c r="I230" s="10">
        <f>VLOOKUP(C230,away!$B$2:$E$405,3,FALSE)</f>
        <v>0.82030000000000003</v>
      </c>
      <c r="J230" s="10">
        <f>VLOOKUP(B230,home!$B$2:$E$405,4,FALSE)</f>
        <v>0.33779999999999999</v>
      </c>
      <c r="K230" s="12">
        <f t="shared" si="446"/>
        <v>2.1881079686579996</v>
      </c>
      <c r="L230" s="12">
        <f t="shared" si="447"/>
        <v>0.35892418450200003</v>
      </c>
      <c r="M230" s="13">
        <f t="shared" si="448"/>
        <v>7.8313744643441305E-2</v>
      </c>
      <c r="N230" s="13">
        <f t="shared" si="449"/>
        <v>0.17135892870976163</v>
      </c>
      <c r="O230" s="13">
        <f t="shared" si="450"/>
        <v>2.8108696931445035E-2</v>
      </c>
      <c r="P230" s="13">
        <f t="shared" si="451"/>
        <v>6.1504863744287541E-2</v>
      </c>
      <c r="Q230" s="13">
        <f t="shared" si="452"/>
        <v>0.18747591870526378</v>
      </c>
      <c r="R230" s="13">
        <f t="shared" si="453"/>
        <v>5.0444455617663902E-3</v>
      </c>
      <c r="S230" s="13">
        <f t="shared" si="454"/>
        <v>1.2075939802861245E-2</v>
      </c>
      <c r="T230" s="13">
        <f t="shared" si="455"/>
        <v>6.7289641235050046E-2</v>
      </c>
      <c r="U230" s="13">
        <f t="shared" si="456"/>
        <v>1.1037791531162517E-2</v>
      </c>
      <c r="V230" s="13">
        <f t="shared" si="457"/>
        <v>1.0537798747004533E-3</v>
      </c>
      <c r="W230" s="13">
        <f t="shared" si="458"/>
        <v>0.13673918388348902</v>
      </c>
      <c r="X230" s="13">
        <f t="shared" si="459"/>
        <v>4.907900006485031E-2</v>
      </c>
      <c r="Y230" s="13">
        <f t="shared" si="460"/>
        <v>8.8078200372250018E-3</v>
      </c>
      <c r="Z230" s="13">
        <f t="shared" si="461"/>
        <v>6.0352450317391175E-4</v>
      </c>
      <c r="AA230" s="13">
        <f t="shared" si="462"/>
        <v>1.3205767746751963E-3</v>
      </c>
      <c r="AB230" s="13">
        <f t="shared" si="463"/>
        <v>1.4447822819457386E-3</v>
      </c>
      <c r="AC230" s="13">
        <f t="shared" si="464"/>
        <v>5.1725105778854965E-5</v>
      </c>
      <c r="AD230" s="13">
        <f t="shared" si="465"/>
        <v>7.4800024470813464E-2</v>
      </c>
      <c r="AE230" s="13">
        <f t="shared" si="466"/>
        <v>2.6847537783916364E-2</v>
      </c>
      <c r="AF230" s="13">
        <f t="shared" si="467"/>
        <v>4.8181153024894072E-3</v>
      </c>
      <c r="AG230" s="13">
        <f t="shared" si="468"/>
        <v>5.7644603526087266E-4</v>
      </c>
      <c r="AH230" s="13">
        <f t="shared" si="469"/>
        <v>5.4154885032167748E-5</v>
      </c>
      <c r="AI230" s="13">
        <f t="shared" si="470"/>
        <v>1.1849673548064408E-4</v>
      </c>
      <c r="AJ230" s="13">
        <f t="shared" si="471"/>
        <v>1.2964182558257824E-4</v>
      </c>
      <c r="AK230" s="13">
        <f t="shared" si="472"/>
        <v>9.4556770542869982E-5</v>
      </c>
      <c r="AL230" s="13">
        <f t="shared" si="473"/>
        <v>1.6249232354151095E-6</v>
      </c>
      <c r="AM230" s="13">
        <f t="shared" si="474"/>
        <v>3.2734105920080039E-2</v>
      </c>
      <c r="AN230" s="13">
        <f t="shared" si="475"/>
        <v>1.1749062272766817E-2</v>
      </c>
      <c r="AO230" s="13">
        <f t="shared" si="476"/>
        <v>2.1085112974580222E-3</v>
      </c>
      <c r="AP230" s="13">
        <f t="shared" si="477"/>
        <v>2.5226523265112493E-4</v>
      </c>
      <c r="AQ230" s="13">
        <f t="shared" si="478"/>
        <v>2.2636023226878081E-5</v>
      </c>
      <c r="AR230" s="13">
        <f t="shared" si="479"/>
        <v>3.8874995893940759E-6</v>
      </c>
      <c r="AS230" s="13">
        <f t="shared" si="480"/>
        <v>8.5062688297078787E-6</v>
      </c>
      <c r="AT230" s="13">
        <f t="shared" si="481"/>
        <v>9.3063173049154853E-6</v>
      </c>
      <c r="AU230" s="13">
        <f t="shared" si="482"/>
        <v>6.7877423512484706E-6</v>
      </c>
      <c r="AV230" s="13">
        <f t="shared" si="483"/>
        <v>3.7130782819910421E-6</v>
      </c>
      <c r="AW230" s="13">
        <f t="shared" si="484"/>
        <v>3.5448822852857362E-8</v>
      </c>
      <c r="AX230" s="13">
        <f t="shared" si="485"/>
        <v>1.1937626335103703E-2</v>
      </c>
      <c r="AY230" s="13">
        <f t="shared" si="486"/>
        <v>4.284702797216695E-3</v>
      </c>
      <c r="AZ230" s="13">
        <f t="shared" si="487"/>
        <v>7.6894172866222028E-4</v>
      </c>
      <c r="BA230" s="13">
        <f t="shared" si="488"/>
        <v>9.199726096321521E-5</v>
      </c>
      <c r="BB230" s="13">
        <f t="shared" si="489"/>
        <v>8.2550104669099262E-6</v>
      </c>
      <c r="BC230" s="13">
        <f t="shared" si="490"/>
        <v>5.9258457997822397E-7</v>
      </c>
      <c r="BD230" s="13">
        <f t="shared" si="491"/>
        <v>2.3255293664585469E-7</v>
      </c>
      <c r="BE230" s="13">
        <f t="shared" si="492"/>
        <v>5.0885093380961358E-7</v>
      </c>
      <c r="BF230" s="13">
        <f t="shared" si="493"/>
        <v>5.5671039156393993E-7</v>
      </c>
      <c r="BG230" s="13">
        <f t="shared" si="494"/>
        <v>4.0604748133859076E-7</v>
      </c>
      <c r="BH230" s="13">
        <f t="shared" si="495"/>
        <v>2.2211893239262026E-7</v>
      </c>
      <c r="BI230" s="13">
        <f t="shared" si="496"/>
        <v>9.7204041191619901E-8</v>
      </c>
      <c r="BJ230" s="14">
        <f t="shared" si="497"/>
        <v>0.79175131269129562</v>
      </c>
      <c r="BK230" s="14">
        <f t="shared" si="498"/>
        <v>0.15728638089152153</v>
      </c>
      <c r="BL230" s="14">
        <f t="shared" si="499"/>
        <v>4.7387367688707334E-2</v>
      </c>
      <c r="BM230" s="14">
        <f t="shared" si="500"/>
        <v>0.46093732013033883</v>
      </c>
      <c r="BN230" s="14">
        <f t="shared" si="501"/>
        <v>0.53180659829596566</v>
      </c>
    </row>
    <row r="231" spans="1:66" x14ac:dyDescent="0.25">
      <c r="A231" t="s">
        <v>354</v>
      </c>
      <c r="B231" t="s">
        <v>171</v>
      </c>
      <c r="C231" t="s">
        <v>172</v>
      </c>
      <c r="D231" s="11">
        <v>44414</v>
      </c>
      <c r="E231" s="10">
        <f>VLOOKUP(A231,home!$A$2:$E$405,3,FALSE)</f>
        <v>1.3063</v>
      </c>
      <c r="F231" s="10">
        <f>VLOOKUP(B231,home!$B$2:$E$405,3,FALSE)</f>
        <v>1.0206999999999999</v>
      </c>
      <c r="G231" s="10">
        <f>VLOOKUP(C231,away!$B$2:$E$405,4,FALSE)</f>
        <v>1.1483000000000001</v>
      </c>
      <c r="H231" s="10">
        <f>VLOOKUP(A231,away!$A$2:$E$405,3,FALSE)</f>
        <v>1.2072000000000001</v>
      </c>
      <c r="I231" s="10">
        <f>VLOOKUP(C231,away!$B$2:$E$405,3,FALSE)</f>
        <v>1.3116000000000001</v>
      </c>
      <c r="J231" s="10">
        <f>VLOOKUP(B231,home!$B$2:$E$405,4,FALSE)</f>
        <v>1.1735</v>
      </c>
      <c r="K231" s="12">
        <f t="shared" si="446"/>
        <v>1.531074792803</v>
      </c>
      <c r="L231" s="12">
        <f t="shared" si="447"/>
        <v>1.8580770907200004</v>
      </c>
      <c r="M231" s="13">
        <f t="shared" si="448"/>
        <v>3.3737277910648768E-2</v>
      </c>
      <c r="N231" s="13">
        <f t="shared" si="449"/>
        <v>5.165429578678378E-2</v>
      </c>
      <c r="O231" s="13">
        <f t="shared" si="450"/>
        <v>6.26864631890304E-2</v>
      </c>
      <c r="P231" s="13">
        <f t="shared" si="451"/>
        <v>9.59776636386976E-2</v>
      </c>
      <c r="Q231" s="13">
        <f t="shared" si="452"/>
        <v>3.9543295109567438E-2</v>
      </c>
      <c r="R231" s="13">
        <f t="shared" si="453"/>
        <v>5.823814057490001E-2</v>
      </c>
      <c r="S231" s="13">
        <f t="shared" si="454"/>
        <v>6.8260633993202313E-2</v>
      </c>
      <c r="T231" s="13">
        <f t="shared" si="455"/>
        <v>7.3474490734667497E-2</v>
      </c>
      <c r="U231" s="13">
        <f t="shared" si="456"/>
        <v>8.9166949013947006E-2</v>
      </c>
      <c r="V231" s="13">
        <f t="shared" si="457"/>
        <v>2.1576845076947147E-2</v>
      </c>
      <c r="W231" s="13">
        <f t="shared" si="458"/>
        <v>2.0181247455542946E-2</v>
      </c>
      <c r="X231" s="13">
        <f t="shared" si="459"/>
        <v>3.7498313559295657E-2</v>
      </c>
      <c r="Y231" s="13">
        <f t="shared" si="460"/>
        <v>3.4837378682581209E-2</v>
      </c>
      <c r="Z231" s="13">
        <f t="shared" si="461"/>
        <v>3.6070318269450868E-2</v>
      </c>
      <c r="AA231" s="13">
        <f t="shared" si="462"/>
        <v>5.5226355070737747E-2</v>
      </c>
      <c r="AB231" s="13">
        <f t="shared" si="463"/>
        <v>4.2277840073597361E-2</v>
      </c>
      <c r="AC231" s="13">
        <f t="shared" si="464"/>
        <v>3.8364372206172214E-3</v>
      </c>
      <c r="AD231" s="13">
        <f t="shared" si="465"/>
        <v>7.7247498166253693E-3</v>
      </c>
      <c r="AE231" s="13">
        <f t="shared" si="466"/>
        <v>1.4353180665815125E-2</v>
      </c>
      <c r="AF231" s="13">
        <f t="shared" si="467"/>
        <v>1.3334658087058164E-2</v>
      </c>
      <c r="AG231" s="13">
        <f t="shared" si="468"/>
        <v>8.2589409013823188E-3</v>
      </c>
      <c r="AH231" s="13">
        <f t="shared" si="469"/>
        <v>1.6755358007861446E-2</v>
      </c>
      <c r="AI231" s="13">
        <f t="shared" si="470"/>
        <v>2.5653706290226549E-2</v>
      </c>
      <c r="AJ231" s="13">
        <f t="shared" si="471"/>
        <v>1.9638871521468822E-2</v>
      </c>
      <c r="AK231" s="13">
        <f t="shared" si="472"/>
        <v>1.0022860381872535E-2</v>
      </c>
      <c r="AL231" s="13">
        <f t="shared" si="473"/>
        <v>4.3656430386182168E-4</v>
      </c>
      <c r="AM231" s="13">
        <f t="shared" si="474"/>
        <v>2.3654339449889401E-3</v>
      </c>
      <c r="AN231" s="13">
        <f t="shared" si="475"/>
        <v>4.3951586227953835E-3</v>
      </c>
      <c r="AO231" s="13">
        <f t="shared" si="476"/>
        <v>4.0832717735482856E-3</v>
      </c>
      <c r="AP231" s="13">
        <f t="shared" si="477"/>
        <v>2.5290112458712312E-3</v>
      </c>
      <c r="AQ231" s="13">
        <f t="shared" si="478"/>
        <v>1.174774464531646E-3</v>
      </c>
      <c r="AR231" s="13">
        <f t="shared" si="479"/>
        <v>6.226549372243856E-3</v>
      </c>
      <c r="AS231" s="13">
        <f t="shared" si="480"/>
        <v>9.5333127899859104E-3</v>
      </c>
      <c r="AT231" s="13">
        <f t="shared" si="481"/>
        <v>7.2981074523269362E-3</v>
      </c>
      <c r="AU231" s="13">
        <f t="shared" si="482"/>
        <v>3.7246494518084973E-3</v>
      </c>
      <c r="AV231" s="13">
        <f t="shared" si="483"/>
        <v>1.4256792219228751E-3</v>
      </c>
      <c r="AW231" s="13">
        <f t="shared" si="484"/>
        <v>3.4498948367113939E-5</v>
      </c>
      <c r="AX231" s="13">
        <f t="shared" si="485"/>
        <v>6.0360938120218772E-4</v>
      </c>
      <c r="AY231" s="13">
        <f t="shared" si="486"/>
        <v>1.121552762955461E-3</v>
      </c>
      <c r="AZ231" s="13">
        <f t="shared" si="487"/>
        <v>1.0419657474406306E-3</v>
      </c>
      <c r="BA231" s="13">
        <f t="shared" si="488"/>
        <v>6.4535089487812575E-4</v>
      </c>
      <c r="BB231" s="13">
        <f t="shared" si="489"/>
        <v>2.9977792831217435E-4</v>
      </c>
      <c r="BC231" s="13">
        <f t="shared" si="490"/>
        <v>1.1140210018007084E-4</v>
      </c>
      <c r="BD231" s="13">
        <f t="shared" si="491"/>
        <v>1.9282347904672141E-3</v>
      </c>
      <c r="BE231" s="13">
        <f t="shared" si="492"/>
        <v>2.9522716822901257E-3</v>
      </c>
      <c r="BF231" s="13">
        <f t="shared" si="493"/>
        <v>2.2600743771302597E-3</v>
      </c>
      <c r="BG231" s="13">
        <f t="shared" si="494"/>
        <v>1.153447636228027E-3</v>
      </c>
      <c r="BH231" s="13">
        <f t="shared" si="495"/>
        <v>4.4150365016173401E-4</v>
      </c>
      <c r="BI231" s="13">
        <f t="shared" si="496"/>
        <v>1.3519502193862904E-4</v>
      </c>
      <c r="BJ231" s="14">
        <f t="shared" si="497"/>
        <v>0.31923185966602352</v>
      </c>
      <c r="BK231" s="14">
        <f t="shared" si="498"/>
        <v>0.22494697490693036</v>
      </c>
      <c r="BL231" s="14">
        <f t="shared" si="499"/>
        <v>0.41674556957014602</v>
      </c>
      <c r="BM231" s="14">
        <f t="shared" si="500"/>
        <v>0.65407053238833446</v>
      </c>
      <c r="BN231" s="14">
        <f t="shared" si="501"/>
        <v>0.34183713620962802</v>
      </c>
    </row>
    <row r="232" spans="1:66" x14ac:dyDescent="0.25">
      <c r="A232" t="s">
        <v>355</v>
      </c>
      <c r="B232" t="s">
        <v>183</v>
      </c>
      <c r="C232" t="s">
        <v>198</v>
      </c>
      <c r="D232" s="11">
        <v>44414</v>
      </c>
      <c r="E232" s="10">
        <f>VLOOKUP(A232,home!$A$2:$E$405,3,FALSE)</f>
        <v>1.2982</v>
      </c>
      <c r="F232" s="10">
        <f>VLOOKUP(B232,home!$B$2:$E$405,3,FALSE)</f>
        <v>0.70030000000000003</v>
      </c>
      <c r="G232" s="10">
        <f>VLOOKUP(C232,away!$B$2:$E$405,4,FALSE)</f>
        <v>0.98040000000000005</v>
      </c>
      <c r="H232" s="10">
        <f>VLOOKUP(A232,away!$A$2:$E$405,3,FALSE)</f>
        <v>1.0965</v>
      </c>
      <c r="I232" s="10">
        <f>VLOOKUP(C232,away!$B$2:$E$405,3,FALSE)</f>
        <v>1.7411000000000001</v>
      </c>
      <c r="J232" s="10">
        <f>VLOOKUP(B232,home!$B$2:$E$405,4,FALSE)</f>
        <v>1.2436</v>
      </c>
      <c r="K232" s="12">
        <f t="shared" si="446"/>
        <v>0.89131052258400012</v>
      </c>
      <c r="L232" s="12">
        <f t="shared" si="447"/>
        <v>2.3741768441400004</v>
      </c>
      <c r="M232" s="13">
        <f t="shared" si="448"/>
        <v>3.8178323704213243E-2</v>
      </c>
      <c r="N232" s="13">
        <f t="shared" si="449"/>
        <v>3.4028741652183427E-2</v>
      </c>
      <c r="O232" s="13">
        <f t="shared" si="450"/>
        <v>9.0642092086624382E-2</v>
      </c>
      <c r="P232" s="13">
        <f t="shared" si="451"/>
        <v>8.0790250465836225E-2</v>
      </c>
      <c r="Q232" s="13">
        <f t="shared" si="452"/>
        <v>1.5165087752441769E-2</v>
      </c>
      <c r="R232" s="13">
        <f t="shared" si="453"/>
        <v>0.1076001780682346</v>
      </c>
      <c r="S232" s="13">
        <f t="shared" si="454"/>
        <v>4.2740644016360026E-2</v>
      </c>
      <c r="T232" s="13">
        <f t="shared" si="455"/>
        <v>3.6004600181198373E-2</v>
      </c>
      <c r="U232" s="13">
        <f t="shared" si="456"/>
        <v>9.5905170944129647E-2</v>
      </c>
      <c r="V232" s="13">
        <f t="shared" si="457"/>
        <v>1.0049411987764514E-2</v>
      </c>
      <c r="W232" s="13">
        <f t="shared" si="458"/>
        <v>4.5056007632203656E-3</v>
      </c>
      <c r="X232" s="13">
        <f t="shared" si="459"/>
        <v>1.0697093000977305E-2</v>
      </c>
      <c r="Y232" s="13">
        <f t="shared" si="460"/>
        <v>1.2698395251266195E-2</v>
      </c>
      <c r="Z232" s="13">
        <f t="shared" si="461"/>
        <v>8.5153950398314443E-2</v>
      </c>
      <c r="AA232" s="13">
        <f t="shared" si="462"/>
        <v>7.5898612029613663E-2</v>
      </c>
      <c r="AB232" s="13">
        <f t="shared" si="463"/>
        <v>3.3824615775757613E-2</v>
      </c>
      <c r="AC232" s="13">
        <f t="shared" si="464"/>
        <v>1.3291156354454372E-3</v>
      </c>
      <c r="AD232" s="13">
        <f t="shared" si="465"/>
        <v>1.0039723427052031E-3</v>
      </c>
      <c r="AE232" s="13">
        <f t="shared" si="466"/>
        <v>2.3836078882076821E-3</v>
      </c>
      <c r="AF232" s="13">
        <f t="shared" si="467"/>
        <v>2.8295533268460635E-3</v>
      </c>
      <c r="AG232" s="13">
        <f t="shared" si="468"/>
        <v>2.2392866626190755E-3</v>
      </c>
      <c r="AH232" s="13">
        <f t="shared" si="469"/>
        <v>5.0542634305681067E-2</v>
      </c>
      <c r="AI232" s="13">
        <f t="shared" si="470"/>
        <v>4.5049181795768597E-2</v>
      </c>
      <c r="AJ232" s="13">
        <f t="shared" si="471"/>
        <v>2.0076404884184069E-2</v>
      </c>
      <c r="AK232" s="13">
        <f t="shared" si="472"/>
        <v>5.9647703096433599E-3</v>
      </c>
      <c r="AL232" s="13">
        <f t="shared" si="473"/>
        <v>1.1250319518229236E-4</v>
      </c>
      <c r="AM232" s="13">
        <f t="shared" si="474"/>
        <v>1.7897022268729154E-4</v>
      </c>
      <c r="AN232" s="13">
        <f t="shared" si="475"/>
        <v>4.2490695849474697E-4</v>
      </c>
      <c r="AO232" s="13">
        <f t="shared" si="476"/>
        <v>5.0440213088609226E-4</v>
      </c>
      <c r="AP232" s="13">
        <f t="shared" si="477"/>
        <v>3.9917995309487803E-4</v>
      </c>
      <c r="AQ232" s="13">
        <f t="shared" si="478"/>
        <v>2.3693095032068767E-4</v>
      </c>
      <c r="AR232" s="13">
        <f t="shared" si="479"/>
        <v>2.3999430402076811E-2</v>
      </c>
      <c r="AS232" s="13">
        <f t="shared" si="480"/>
        <v>2.139094485339342E-2</v>
      </c>
      <c r="AT232" s="13">
        <f t="shared" si="481"/>
        <v>9.5329871179218092E-3</v>
      </c>
      <c r="AU232" s="13">
        <f t="shared" si="482"/>
        <v>2.8322839099538103E-3</v>
      </c>
      <c r="AV232" s="13">
        <f t="shared" si="483"/>
        <v>6.3111111297179626E-4</v>
      </c>
      <c r="AW232" s="13">
        <f t="shared" si="484"/>
        <v>6.6130903285756384E-6</v>
      </c>
      <c r="AX232" s="13">
        <f t="shared" si="485"/>
        <v>2.6586340451730774E-5</v>
      </c>
      <c r="AY232" s="13">
        <f t="shared" si="486"/>
        <v>6.3120673870921797E-5</v>
      </c>
      <c r="AZ232" s="13">
        <f t="shared" si="487"/>
        <v>7.4929821145427669E-5</v>
      </c>
      <c r="BA232" s="13">
        <f t="shared" si="488"/>
        <v>5.9298882099675381E-5</v>
      </c>
      <c r="BB232" s="13">
        <f t="shared" si="489"/>
        <v>3.5196508191109304E-5</v>
      </c>
      <c r="BC232" s="13">
        <f t="shared" si="490"/>
        <v>1.6712546948383122E-5</v>
      </c>
      <c r="BD232" s="13">
        <f t="shared" si="491"/>
        <v>9.4964819888600487E-3</v>
      </c>
      <c r="BE232" s="13">
        <f t="shared" si="492"/>
        <v>8.4643143242003945E-3</v>
      </c>
      <c r="BF232" s="13">
        <f t="shared" si="493"/>
        <v>3.7721662118091457E-3</v>
      </c>
      <c r="BG232" s="13">
        <f t="shared" si="494"/>
        <v>1.1207238125071062E-3</v>
      </c>
      <c r="BH232" s="13">
        <f t="shared" si="495"/>
        <v>2.4972823174951037E-4</v>
      </c>
      <c r="BI232" s="13">
        <f t="shared" si="496"/>
        <v>4.4517080148926884E-5</v>
      </c>
      <c r="BJ232" s="14">
        <f t="shared" si="497"/>
        <v>0.1235761738098564</v>
      </c>
      <c r="BK232" s="14">
        <f t="shared" si="498"/>
        <v>0.17326336967867267</v>
      </c>
      <c r="BL232" s="14">
        <f t="shared" si="499"/>
        <v>0.6070383492452297</v>
      </c>
      <c r="BM232" s="14">
        <f t="shared" si="500"/>
        <v>0.62257066181899723</v>
      </c>
      <c r="BN232" s="14">
        <f t="shared" si="501"/>
        <v>0.36640467372953367</v>
      </c>
    </row>
    <row r="233" spans="1:66" x14ac:dyDescent="0.25">
      <c r="A233" t="s">
        <v>356</v>
      </c>
      <c r="B233" t="s">
        <v>213</v>
      </c>
      <c r="C233" t="s">
        <v>203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358</v>
      </c>
      <c r="B234" t="s">
        <v>334</v>
      </c>
      <c r="C234" t="s">
        <v>246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358</v>
      </c>
      <c r="B235" t="s">
        <v>237</v>
      </c>
      <c r="C235" t="s">
        <v>234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359</v>
      </c>
      <c r="B236" t="s">
        <v>257</v>
      </c>
      <c r="C236" t="s">
        <v>268</v>
      </c>
      <c r="D236" s="11">
        <v>44414</v>
      </c>
      <c r="E236" s="10">
        <f>VLOOKUP(A236,home!$A$2:$E$405,3,FALSE)</f>
        <v>1.1584000000000001</v>
      </c>
      <c r="F236" s="10">
        <f>VLOOKUP(B236,home!$B$2:$E$405,3,FALSE)</f>
        <v>1.0790999999999999</v>
      </c>
      <c r="G236" s="10">
        <f>VLOOKUP(C236,away!$B$2:$E$405,4,FALSE)</f>
        <v>0.95409999999999995</v>
      </c>
      <c r="H236" s="10">
        <f>VLOOKUP(A236,away!$A$2:$E$405,3,FALSE)</f>
        <v>1.0775999999999999</v>
      </c>
      <c r="I236" s="10">
        <f>VLOOKUP(C236,away!$B$2:$E$405,3,FALSE)</f>
        <v>1.0257000000000001</v>
      </c>
      <c r="J236" s="10">
        <f>VLOOKUP(B236,home!$B$2:$E$405,4,FALSE)</f>
        <v>0.97440000000000004</v>
      </c>
      <c r="K236" s="12">
        <f t="shared" si="446"/>
        <v>1.1926530887039999</v>
      </c>
      <c r="L236" s="12">
        <f t="shared" si="447"/>
        <v>1.0769987854080001</v>
      </c>
      <c r="M236" s="13">
        <f t="shared" si="448"/>
        <v>0.10334815198854531</v>
      </c>
      <c r="N236" s="13">
        <f t="shared" si="449"/>
        <v>0.12325849268098901</v>
      </c>
      <c r="O236" s="13">
        <f t="shared" si="450"/>
        <v>0.11130583416582471</v>
      </c>
      <c r="P236" s="13">
        <f t="shared" si="451"/>
        <v>0.13274924690864603</v>
      </c>
      <c r="Q236" s="13">
        <f t="shared" si="452"/>
        <v>7.3502311002490453E-2</v>
      </c>
      <c r="R236" s="13">
        <f t="shared" si="453"/>
        <v>5.9938124102708733E-2</v>
      </c>
      <c r="S236" s="13">
        <f t="shared" si="454"/>
        <v>4.2628634899939608E-2</v>
      </c>
      <c r="T236" s="13">
        <f t="shared" si="455"/>
        <v>7.9161899674363309E-2</v>
      </c>
      <c r="U236" s="13">
        <f t="shared" si="456"/>
        <v>7.1485388842219236E-2</v>
      </c>
      <c r="V236" s="13">
        <f t="shared" si="457"/>
        <v>6.0839868507306617E-3</v>
      </c>
      <c r="W236" s="13">
        <f t="shared" si="458"/>
        <v>2.9220919414667423E-2</v>
      </c>
      <c r="X236" s="13">
        <f t="shared" si="459"/>
        <v>3.1470894718101869E-2</v>
      </c>
      <c r="Y236" s="13">
        <f t="shared" si="460"/>
        <v>1.6947057693549376E-2</v>
      </c>
      <c r="Z236" s="13">
        <f t="shared" si="461"/>
        <v>2.1517762286083764E-2</v>
      </c>
      <c r="AA236" s="13">
        <f t="shared" si="462"/>
        <v>2.5663225652496246E-2</v>
      </c>
      <c r="AB236" s="13">
        <f t="shared" si="463"/>
        <v>1.5303662670278686E-2</v>
      </c>
      <c r="AC236" s="13">
        <f t="shared" si="464"/>
        <v>4.8842471847374913E-4</v>
      </c>
      <c r="AD236" s="13">
        <f t="shared" si="465"/>
        <v>8.7126049486684412E-3</v>
      </c>
      <c r="AE236" s="13">
        <f t="shared" si="466"/>
        <v>9.3834649474556428E-3</v>
      </c>
      <c r="AF236" s="13">
        <f t="shared" si="467"/>
        <v>5.0529901756641345E-3</v>
      </c>
      <c r="AG236" s="13">
        <f t="shared" si="468"/>
        <v>1.8140214272896105E-3</v>
      </c>
      <c r="AH236" s="13">
        <f t="shared" si="469"/>
        <v>5.79365096170257E-3</v>
      </c>
      <c r="AI236" s="13">
        <f t="shared" si="470"/>
        <v>6.9098157143474706E-3</v>
      </c>
      <c r="AJ236" s="13">
        <f t="shared" si="471"/>
        <v>4.1205065270459732E-3</v>
      </c>
      <c r="AK236" s="13">
        <f t="shared" si="472"/>
        <v>1.6381116121687912E-3</v>
      </c>
      <c r="AL236" s="13">
        <f t="shared" si="473"/>
        <v>2.5094987109646281E-5</v>
      </c>
      <c r="AM236" s="13">
        <f t="shared" si="474"/>
        <v>2.078223040537436E-3</v>
      </c>
      <c r="AN236" s="13">
        <f t="shared" si="475"/>
        <v>2.2382436904657397E-3</v>
      </c>
      <c r="AO236" s="13">
        <f t="shared" si="476"/>
        <v>1.2052928680393604E-3</v>
      </c>
      <c r="AP236" s="13">
        <f t="shared" si="477"/>
        <v>4.3269965164643883E-4</v>
      </c>
      <c r="AQ236" s="13">
        <f t="shared" si="478"/>
        <v>1.1650424981741981E-4</v>
      </c>
      <c r="AR236" s="13">
        <f t="shared" si="479"/>
        <v>1.2479510097663125E-3</v>
      </c>
      <c r="AS236" s="13">
        <f t="shared" si="480"/>
        <v>1.4883726263490683E-3</v>
      </c>
      <c r="AT236" s="13">
        <f t="shared" si="481"/>
        <v>8.8755610497885022E-4</v>
      </c>
      <c r="AU236" s="13">
        <f t="shared" si="482"/>
        <v>3.5284884333370594E-4</v>
      </c>
      <c r="AV236" s="13">
        <f t="shared" si="483"/>
        <v>1.0520656571189449E-4</v>
      </c>
      <c r="AW236" s="13">
        <f t="shared" si="484"/>
        <v>8.9539327234332541E-7</v>
      </c>
      <c r="AX236" s="13">
        <f t="shared" si="485"/>
        <v>4.130998547187985E-4</v>
      </c>
      <c r="AY236" s="13">
        <f t="shared" si="486"/>
        <v>4.449080417843673E-4</v>
      </c>
      <c r="AZ236" s="13">
        <f t="shared" si="487"/>
        <v>2.3958271031000763E-4</v>
      </c>
      <c r="BA236" s="13">
        <f t="shared" si="488"/>
        <v>8.6010096002878347E-5</v>
      </c>
      <c r="BB236" s="13">
        <f t="shared" si="489"/>
        <v>2.3158192231981361E-5</v>
      </c>
      <c r="BC236" s="13">
        <f t="shared" si="490"/>
        <v>4.9882689812177834E-6</v>
      </c>
      <c r="BD236" s="13">
        <f t="shared" si="491"/>
        <v>2.2400695362783421E-4</v>
      </c>
      <c r="BE236" s="13">
        <f t="shared" si="492"/>
        <v>2.6716258513541016E-4</v>
      </c>
      <c r="BF236" s="13">
        <f t="shared" si="493"/>
        <v>1.5931614117394613E-4</v>
      </c>
      <c r="BG236" s="13">
        <f t="shared" si="494"/>
        <v>6.3336295950503136E-5</v>
      </c>
      <c r="BH236" s="13">
        <f t="shared" si="495"/>
        <v>1.8884557248109545E-5</v>
      </c>
      <c r="BI236" s="13">
        <f t="shared" si="496"/>
        <v>4.5045451061530755E-6</v>
      </c>
      <c r="BJ236" s="14">
        <f t="shared" si="497"/>
        <v>0.38580736734777493</v>
      </c>
      <c r="BK236" s="14">
        <f t="shared" si="498"/>
        <v>0.28576844839522936</v>
      </c>
      <c r="BL236" s="14">
        <f t="shared" si="499"/>
        <v>0.30697746647717422</v>
      </c>
      <c r="BM236" s="14">
        <f t="shared" si="500"/>
        <v>0.395524871008546</v>
      </c>
      <c r="BN236" s="14">
        <f t="shared" si="501"/>
        <v>0.60410216084920421</v>
      </c>
    </row>
    <row r="237" spans="1:66" x14ac:dyDescent="0.25">
      <c r="A237" t="s">
        <v>359</v>
      </c>
      <c r="B237" t="s">
        <v>263</v>
      </c>
      <c r="C237" t="s">
        <v>253</v>
      </c>
      <c r="D237" s="11">
        <v>44414</v>
      </c>
      <c r="E237" s="10">
        <f>VLOOKUP(A237,home!$A$2:$E$405,3,FALSE)</f>
        <v>1.1584000000000001</v>
      </c>
      <c r="F237" s="10">
        <f>VLOOKUP(B237,home!$B$2:$E$405,3,FALSE)</f>
        <v>0</v>
      </c>
      <c r="G237" s="10">
        <f>VLOOKUP(C237,away!$B$2:$E$405,4,FALSE)</f>
        <v>0.43159999999999998</v>
      </c>
      <c r="H237" s="10">
        <f>VLOOKUP(A237,away!$A$2:$E$405,3,FALSE)</f>
        <v>1.0775999999999999</v>
      </c>
      <c r="I237" s="10">
        <f>VLOOKUP(C237,away!$B$2:$E$405,3,FALSE)</f>
        <v>1.2527999999999999</v>
      </c>
      <c r="J237" s="10">
        <f>VLOOKUP(B237,home!$B$2:$E$405,4,FALSE)</f>
        <v>0</v>
      </c>
      <c r="K237" s="12">
        <f t="shared" si="446"/>
        <v>0</v>
      </c>
      <c r="L237" s="12">
        <f t="shared" si="447"/>
        <v>0</v>
      </c>
      <c r="M237" s="13">
        <f t="shared" si="448"/>
        <v>1</v>
      </c>
      <c r="N237" s="13">
        <f t="shared" si="449"/>
        <v>0</v>
      </c>
      <c r="O237" s="13">
        <f t="shared" si="450"/>
        <v>0</v>
      </c>
      <c r="P237" s="13">
        <f t="shared" si="451"/>
        <v>0</v>
      </c>
      <c r="Q237" s="13">
        <f t="shared" si="452"/>
        <v>0</v>
      </c>
      <c r="R237" s="13">
        <f t="shared" si="453"/>
        <v>0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0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1</v>
      </c>
      <c r="BL237" s="14">
        <f t="shared" si="499"/>
        <v>0</v>
      </c>
      <c r="BM237" s="14">
        <f t="shared" si="500"/>
        <v>0</v>
      </c>
      <c r="BN237" s="14">
        <f t="shared" si="501"/>
        <v>1</v>
      </c>
    </row>
    <row r="238" spans="1:66" x14ac:dyDescent="0.25">
      <c r="A238" t="s">
        <v>360</v>
      </c>
      <c r="B238" t="s">
        <v>283</v>
      </c>
      <c r="C238" t="s">
        <v>277</v>
      </c>
      <c r="D238" s="11">
        <v>44414</v>
      </c>
      <c r="E238" s="10">
        <f>VLOOKUP(A238,home!$A$2:$E$405,3,FALSE)</f>
        <v>1.5583</v>
      </c>
      <c r="F238" s="10">
        <f>VLOOKUP(B238,home!$B$2:$E$405,3,FALSE)</f>
        <v>0.64170000000000005</v>
      </c>
      <c r="G238" s="10">
        <f>VLOOKUP(C238,away!$B$2:$E$405,4,FALSE)</f>
        <v>1.1123000000000001</v>
      </c>
      <c r="H238" s="10">
        <f>VLOOKUP(A238,away!$A$2:$E$405,3,FALSE)</f>
        <v>1.0958000000000001</v>
      </c>
      <c r="I238" s="10">
        <f>VLOOKUP(C238,away!$B$2:$E$405,3,FALSE)</f>
        <v>1.2776000000000001</v>
      </c>
      <c r="J238" s="10">
        <f>VLOOKUP(B238,home!$B$2:$E$405,4,FALSE)</f>
        <v>1.1558999999999999</v>
      </c>
      <c r="K238" s="12">
        <f t="shared" si="446"/>
        <v>1.1122567426530001</v>
      </c>
      <c r="L238" s="12">
        <f t="shared" si="447"/>
        <v>1.618253157072</v>
      </c>
      <c r="M238" s="13">
        <f t="shared" si="448"/>
        <v>6.5186042847253794E-2</v>
      </c>
      <c r="N238" s="13">
        <f t="shared" si="449"/>
        <v>7.2503615683725403E-2</v>
      </c>
      <c r="O238" s="13">
        <f t="shared" si="450"/>
        <v>0.1054875196345991</v>
      </c>
      <c r="P238" s="13">
        <f t="shared" si="451"/>
        <v>0.1173292049793236</v>
      </c>
      <c r="Q238" s="13">
        <f t="shared" si="452"/>
        <v>4.0321317705472703E-2</v>
      </c>
      <c r="R238" s="13">
        <f t="shared" si="453"/>
        <v>8.5352755840192321E-2</v>
      </c>
      <c r="S238" s="13">
        <f t="shared" si="454"/>
        <v>5.2795589898505753E-2</v>
      </c>
      <c r="T238" s="13">
        <f t="shared" si="455"/>
        <v>6.5250099674184339E-2</v>
      </c>
      <c r="U238" s="13">
        <f t="shared" si="456"/>
        <v>9.4934178187269153E-2</v>
      </c>
      <c r="V238" s="13">
        <f t="shared" si="457"/>
        <v>1.0558607535939984E-2</v>
      </c>
      <c r="W238" s="13">
        <f t="shared" si="458"/>
        <v>1.4949219163521932E-2</v>
      </c>
      <c r="X238" s="13">
        <f t="shared" si="459"/>
        <v>2.4191621107130606E-2</v>
      </c>
      <c r="Y238" s="13">
        <f t="shared" si="460"/>
        <v>1.9574083615651872E-2</v>
      </c>
      <c r="Z238" s="13">
        <f t="shared" si="461"/>
        <v>4.6040788867728936E-2</v>
      </c>
      <c r="AA238" s="13">
        <f t="shared" si="462"/>
        <v>5.1209177855194701E-2</v>
      </c>
      <c r="AB238" s="13">
        <f t="shared" si="463"/>
        <v>2.8478876677578511E-2</v>
      </c>
      <c r="AC238" s="13">
        <f t="shared" si="464"/>
        <v>1.1877859256461266E-3</v>
      </c>
      <c r="AD238" s="13">
        <f t="shared" si="465"/>
        <v>4.1568424530061812E-3</v>
      </c>
      <c r="AE238" s="13">
        <f t="shared" si="466"/>
        <v>6.7268234230281696E-3</v>
      </c>
      <c r="AF238" s="13">
        <f t="shared" si="467"/>
        <v>5.4428516206906077E-3</v>
      </c>
      <c r="AG238" s="13">
        <f t="shared" si="468"/>
        <v>2.9359706062190094E-3</v>
      </c>
      <c r="AH238" s="13">
        <f t="shared" si="469"/>
        <v>1.8626412984821938E-2</v>
      </c>
      <c r="AI238" s="13">
        <f t="shared" si="470"/>
        <v>2.0717353433807595E-2</v>
      </c>
      <c r="AJ238" s="13">
        <f t="shared" si="471"/>
        <v>1.1521508023338895E-2</v>
      </c>
      <c r="AK238" s="13">
        <f t="shared" si="472"/>
        <v>4.2716249948297732E-3</v>
      </c>
      <c r="AL238" s="13">
        <f t="shared" si="473"/>
        <v>8.5516452451791066E-5</v>
      </c>
      <c r="AM238" s="13">
        <f t="shared" si="474"/>
        <v>9.2469520930047236E-4</v>
      </c>
      <c r="AN238" s="13">
        <f t="shared" si="475"/>
        <v>1.4963909417798431E-3</v>
      </c>
      <c r="AO238" s="13">
        <f t="shared" si="476"/>
        <v>1.2107696828745876E-3</v>
      </c>
      <c r="AP238" s="13">
        <f t="shared" si="477"/>
        <v>6.5311062059962186E-4</v>
      </c>
      <c r="AQ238" s="13">
        <f t="shared" si="478"/>
        <v>2.6422458092564789E-4</v>
      </c>
      <c r="AR238" s="13">
        <f t="shared" si="479"/>
        <v>6.0284503235229926E-3</v>
      </c>
      <c r="AS238" s="13">
        <f t="shared" si="480"/>
        <v>6.7051845200871091E-3</v>
      </c>
      <c r="AT238" s="13">
        <f t="shared" si="481"/>
        <v>3.7289433465997049E-3</v>
      </c>
      <c r="AU238" s="13">
        <f t="shared" si="482"/>
        <v>1.3825141267421878E-3</v>
      </c>
      <c r="AV238" s="13">
        <f t="shared" si="483"/>
        <v>3.84427664820506E-4</v>
      </c>
      <c r="AW238" s="13">
        <f t="shared" si="484"/>
        <v>4.2756159228457151E-6</v>
      </c>
      <c r="AX238" s="13">
        <f t="shared" si="485"/>
        <v>1.7141641357389597E-4</v>
      </c>
      <c r="AY238" s="13">
        <f t="shared" si="486"/>
        <v>2.7739515243991675E-4</v>
      </c>
      <c r="AZ238" s="13">
        <f t="shared" si="487"/>
        <v>2.2444779059618207E-4</v>
      </c>
      <c r="BA238" s="13">
        <f t="shared" si="488"/>
        <v>1.2107111524336892E-4</v>
      </c>
      <c r="BB238" s="13">
        <f t="shared" si="489"/>
        <v>4.898092861820243E-5</v>
      </c>
      <c r="BC238" s="13">
        <f t="shared" si="490"/>
        <v>1.5852708474544856E-5</v>
      </c>
      <c r="BD238" s="13">
        <f t="shared" si="491"/>
        <v>1.6259264613821356E-3</v>
      </c>
      <c r="BE238" s="13">
        <f t="shared" si="492"/>
        <v>1.8084476697302133E-3</v>
      </c>
      <c r="BF238" s="13">
        <f t="shared" si="493"/>
        <v>1.005729057196268E-3</v>
      </c>
      <c r="BG238" s="13">
        <f t="shared" si="494"/>
        <v>3.728763083828645E-4</v>
      </c>
      <c r="BH238" s="13">
        <f t="shared" si="495"/>
        <v>1.036835470436002E-4</v>
      </c>
      <c r="BI238" s="13">
        <f t="shared" si="496"/>
        <v>2.306454486028477E-5</v>
      </c>
      <c r="BJ238" s="14">
        <f t="shared" si="497"/>
        <v>0.26146080019705709</v>
      </c>
      <c r="BK238" s="14">
        <f t="shared" si="498"/>
        <v>0.24742014279156097</v>
      </c>
      <c r="BL238" s="14">
        <f t="shared" si="499"/>
        <v>0.44376865520199976</v>
      </c>
      <c r="BM238" s="14">
        <f t="shared" si="500"/>
        <v>0.51223681083126293</v>
      </c>
      <c r="BN238" s="14">
        <f t="shared" si="501"/>
        <v>0.48618045669056692</v>
      </c>
    </row>
    <row r="239" spans="1:66" x14ac:dyDescent="0.25">
      <c r="A239" t="s">
        <v>350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350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350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350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362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362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362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351</v>
      </c>
      <c r="B246" t="s">
        <v>111</v>
      </c>
      <c r="C246" t="s">
        <v>128</v>
      </c>
      <c r="D246" s="11">
        <v>44415</v>
      </c>
      <c r="E246" s="10">
        <f>VLOOKUP(A246,home!$A$2:$E$405,3,FALSE)</f>
        <v>1.1721999999999999</v>
      </c>
      <c r="F246" s="10">
        <f>VLOOKUP(B246,home!$B$2:$E$405,3,FALSE)</f>
        <v>1.4624999999999999</v>
      </c>
      <c r="G246" s="10">
        <f>VLOOKUP(C246,away!$B$2:$E$405,4,FALSE)</f>
        <v>1.327</v>
      </c>
      <c r="H246" s="10">
        <f>VLOOKUP(A246,away!$A$2:$E$405,3,FALSE)</f>
        <v>1.0596000000000001</v>
      </c>
      <c r="I246" s="10">
        <f>VLOOKUP(C246,away!$B$2:$E$405,3,FALSE)</f>
        <v>0.73399999999999999</v>
      </c>
      <c r="J246" s="10">
        <f>VLOOKUP(B246,home!$B$2:$E$405,4,FALSE)</f>
        <v>1.2134</v>
      </c>
      <c r="K246" s="12">
        <f t="shared" si="446"/>
        <v>2.2749324974999996</v>
      </c>
      <c r="L246" s="12">
        <f t="shared" si="447"/>
        <v>0.94371748176000014</v>
      </c>
      <c r="M246" s="13">
        <f t="shared" si="448"/>
        <v>4.0009034844529612E-2</v>
      </c>
      <c r="N246" s="13">
        <f t="shared" si="449"/>
        <v>9.1017853561430273E-2</v>
      </c>
      <c r="O246" s="13">
        <f t="shared" si="450"/>
        <v>3.7757225611127591E-2</v>
      </c>
      <c r="P246" s="13">
        <f t="shared" si="451"/>
        <v>8.5895139558193445E-2</v>
      </c>
      <c r="Q246" s="13">
        <f t="shared" si="452"/>
        <v>0.10352973645979692</v>
      </c>
      <c r="R246" s="13">
        <f t="shared" si="453"/>
        <v>1.7816076935988752E-2</v>
      </c>
      <c r="S246" s="13">
        <f t="shared" si="454"/>
        <v>4.6101930653860222E-2</v>
      </c>
      <c r="T246" s="13">
        <f t="shared" si="455"/>
        <v>9.7702822179116022E-2</v>
      </c>
      <c r="U246" s="13">
        <f t="shared" si="456"/>
        <v>4.0530372399641031E-2</v>
      </c>
      <c r="V246" s="13">
        <f t="shared" si="457"/>
        <v>1.099732648666679E-2</v>
      </c>
      <c r="W246" s="13">
        <f t="shared" si="458"/>
        <v>7.8507720643334195E-2</v>
      </c>
      <c r="X246" s="13">
        <f t="shared" si="459"/>
        <v>7.4089108424244932E-2</v>
      </c>
      <c r="Y246" s="13">
        <f t="shared" si="460"/>
        <v>3.4959593413986009E-2</v>
      </c>
      <c r="Z246" s="13">
        <f t="shared" si="461"/>
        <v>5.6044477536245762E-3</v>
      </c>
      <c r="AA246" s="13">
        <f t="shared" si="462"/>
        <v>1.2749740325261419E-2</v>
      </c>
      <c r="AB246" s="13">
        <f t="shared" si="463"/>
        <v>1.4502399300311712E-2</v>
      </c>
      <c r="AC246" s="13">
        <f t="shared" si="464"/>
        <v>1.475630593517706E-3</v>
      </c>
      <c r="AD246" s="13">
        <f t="shared" si="465"/>
        <v>4.4649941249043146E-2</v>
      </c>
      <c r="AE246" s="13">
        <f t="shared" si="466"/>
        <v>4.2136930116278955E-2</v>
      </c>
      <c r="AF246" s="13">
        <f t="shared" si="467"/>
        <v>1.9882678789215937E-2</v>
      </c>
      <c r="AG246" s="13">
        <f t="shared" si="468"/>
        <v>6.2545438525339458E-3</v>
      </c>
      <c r="AH246" s="13">
        <f t="shared" si="469"/>
        <v>1.3222538301765185E-3</v>
      </c>
      <c r="AI246" s="13">
        <f t="shared" si="470"/>
        <v>3.0080382082124076E-3</v>
      </c>
      <c r="AJ246" s="13">
        <f t="shared" si="471"/>
        <v>3.4215419367920386E-3</v>
      </c>
      <c r="AK246" s="13">
        <f t="shared" si="472"/>
        <v>2.5945923145224326E-3</v>
      </c>
      <c r="AL246" s="13">
        <f t="shared" si="473"/>
        <v>1.2672087318184677E-4</v>
      </c>
      <c r="AM246" s="13">
        <f t="shared" si="474"/>
        <v>2.0315120471782785E-2</v>
      </c>
      <c r="AN246" s="13">
        <f t="shared" si="475"/>
        <v>1.9171734333281877E-2</v>
      </c>
      <c r="AO246" s="13">
        <f t="shared" si="476"/>
        <v>9.0463504229882519E-3</v>
      </c>
      <c r="AP246" s="13">
        <f t="shared" si="477"/>
        <v>2.8457330134336626E-3</v>
      </c>
      <c r="AQ246" s="13">
        <f t="shared" si="478"/>
        <v>6.7139199829972806E-4</v>
      </c>
      <c r="AR246" s="13">
        <f t="shared" si="479"/>
        <v>2.4956681097233979E-4</v>
      </c>
      <c r="AS246" s="13">
        <f t="shared" si="480"/>
        <v>5.6774764857841532E-4</v>
      </c>
      <c r="AT246" s="13">
        <f t="shared" si="481"/>
        <v>6.4579378806512344E-4</v>
      </c>
      <c r="AU246" s="13">
        <f t="shared" si="482"/>
        <v>4.8971242505099224E-4</v>
      </c>
      <c r="AV246" s="13">
        <f t="shared" si="483"/>
        <v>2.7851567754450885E-4</v>
      </c>
      <c r="AW246" s="13">
        <f t="shared" si="484"/>
        <v>7.557117431369321E-6</v>
      </c>
      <c r="AX246" s="13">
        <f t="shared" si="485"/>
        <v>7.7025879586477032E-3</v>
      </c>
      <c r="AY246" s="13">
        <f t="shared" si="486"/>
        <v>7.2690669113699112E-3</v>
      </c>
      <c r="AZ246" s="13">
        <f t="shared" si="487"/>
        <v>3.4299727601714764E-3</v>
      </c>
      <c r="BA246" s="13">
        <f t="shared" si="488"/>
        <v>1.078975085244808E-3</v>
      </c>
      <c r="BB246" s="13">
        <f t="shared" si="489"/>
        <v>2.5456191258225287E-4</v>
      </c>
      <c r="BC246" s="13">
        <f t="shared" si="490"/>
        <v>4.8046905418826597E-5</v>
      </c>
      <c r="BD246" s="13">
        <f t="shared" si="491"/>
        <v>3.9253427063615068E-5</v>
      </c>
      <c r="BE246" s="13">
        <f t="shared" si="492"/>
        <v>8.9298896865263911E-5</v>
      </c>
      <c r="BF246" s="13">
        <f t="shared" si="493"/>
        <v>1.0157448123484487E-4</v>
      </c>
      <c r="BG246" s="13">
        <f t="shared" si="494"/>
        <v>7.7025029425950827E-5</v>
      </c>
      <c r="BH246" s="13">
        <f t="shared" si="495"/>
        <v>4.3806685640497333E-5</v>
      </c>
      <c r="BI246" s="13">
        <f t="shared" si="496"/>
        <v>1.9931450554266784E-5</v>
      </c>
      <c r="BJ246" s="14">
        <f t="shared" si="497"/>
        <v>0.66456447046220157</v>
      </c>
      <c r="BK246" s="14">
        <f t="shared" si="498"/>
        <v>0.19187484992131956</v>
      </c>
      <c r="BL246" s="14">
        <f t="shared" si="499"/>
        <v>0.13630446718302971</v>
      </c>
      <c r="BM246" s="14">
        <f t="shared" si="500"/>
        <v>0.61506165855517025</v>
      </c>
      <c r="BN246" s="14">
        <f t="shared" si="501"/>
        <v>0.37602506697106658</v>
      </c>
    </row>
    <row r="247" spans="1:66" x14ac:dyDescent="0.25">
      <c r="A247" t="s">
        <v>363</v>
      </c>
      <c r="B247" t="s">
        <v>158</v>
      </c>
      <c r="C247" t="s">
        <v>168</v>
      </c>
      <c r="D247" s="11">
        <v>44415</v>
      </c>
      <c r="E247" s="10">
        <f>VLOOKUP(A247,home!$A$2:$E$405,3,FALSE)</f>
        <v>1.1839</v>
      </c>
      <c r="F247" s="10">
        <f>VLOOKUP(B247,home!$B$2:$E$405,3,FALSE)</f>
        <v>0.52790000000000004</v>
      </c>
      <c r="G247" s="10">
        <f>VLOOKUP(C247,away!$B$2:$E$405,4,FALSE)</f>
        <v>1.3272999999999999</v>
      </c>
      <c r="H247" s="10">
        <f>VLOOKUP(A247,away!$A$2:$E$405,3,FALSE)</f>
        <v>1.1264000000000001</v>
      </c>
      <c r="I247" s="10">
        <f>VLOOKUP(C247,away!$B$2:$E$405,3,FALSE)</f>
        <v>0.76100000000000001</v>
      </c>
      <c r="J247" s="10">
        <f>VLOOKUP(B247,home!$B$2:$E$405,4,FALSE)</f>
        <v>1.3317000000000001</v>
      </c>
      <c r="K247" s="12">
        <f t="shared" si="446"/>
        <v>0.82953702911299998</v>
      </c>
      <c r="L247" s="12">
        <f t="shared" si="447"/>
        <v>1.14152045568</v>
      </c>
      <c r="M247" s="13">
        <f t="shared" si="448"/>
        <v>0.13930946065833955</v>
      </c>
      <c r="N247" s="13">
        <f t="shared" si="449"/>
        <v>0.11556235612185332</v>
      </c>
      <c r="O247" s="13">
        <f t="shared" si="450"/>
        <v>0.15902459901124277</v>
      </c>
      <c r="P247" s="13">
        <f t="shared" si="451"/>
        <v>0.13191679341967244</v>
      </c>
      <c r="Q247" s="13">
        <f t="shared" si="452"/>
        <v>4.7931626787310354E-2</v>
      </c>
      <c r="R247" s="13">
        <f t="shared" si="453"/>
        <v>9.0764916363821571E-2</v>
      </c>
      <c r="S247" s="13">
        <f t="shared" si="454"/>
        <v>3.122910731240203E-2</v>
      </c>
      <c r="T247" s="13">
        <f t="shared" si="455"/>
        <v>5.4714932451734213E-2</v>
      </c>
      <c r="U247" s="13">
        <f t="shared" si="456"/>
        <v>7.529285906813446E-2</v>
      </c>
      <c r="V247" s="13">
        <f t="shared" si="457"/>
        <v>3.2857652775678766E-3</v>
      </c>
      <c r="W247" s="13">
        <f t="shared" si="458"/>
        <v>1.3253686428566175E-2</v>
      </c>
      <c r="X247" s="13">
        <f t="shared" si="459"/>
        <v>1.5129354171376692E-2</v>
      </c>
      <c r="Y247" s="13">
        <f t="shared" si="460"/>
        <v>8.6352336339270159E-3</v>
      </c>
      <c r="Z247" s="13">
        <f t="shared" si="461"/>
        <v>3.4536669562462236E-2</v>
      </c>
      <c r="AA247" s="13">
        <f t="shared" si="462"/>
        <v>2.8649446264302294E-2</v>
      </c>
      <c r="AB247" s="13">
        <f t="shared" si="463"/>
        <v>1.188288826991093E-2</v>
      </c>
      <c r="AC247" s="13">
        <f t="shared" si="464"/>
        <v>1.9446257333228465E-4</v>
      </c>
      <c r="AD247" s="13">
        <f t="shared" si="465"/>
        <v>2.7486059161870176E-3</v>
      </c>
      <c r="AE247" s="13">
        <f t="shared" si="466"/>
        <v>3.1375898779305482E-3</v>
      </c>
      <c r="AF247" s="13">
        <f t="shared" si="467"/>
        <v>1.7908115135961177E-3</v>
      </c>
      <c r="AG247" s="13">
        <f t="shared" si="468"/>
        <v>6.8141599167907696E-4</v>
      </c>
      <c r="AH247" s="13">
        <f t="shared" si="469"/>
        <v>9.8560786941528627E-3</v>
      </c>
      <c r="AI247" s="13">
        <f t="shared" si="470"/>
        <v>8.1759822386515031E-3</v>
      </c>
      <c r="AJ247" s="13">
        <f t="shared" si="471"/>
        <v>3.3911400081658109E-3</v>
      </c>
      <c r="AK247" s="13">
        <f t="shared" si="472"/>
        <v>9.376920692267005E-4</v>
      </c>
      <c r="AL247" s="13">
        <f t="shared" si="473"/>
        <v>7.3657249099678377E-6</v>
      </c>
      <c r="AM247" s="13">
        <f t="shared" si="474"/>
        <v>4.5601407718323894E-4</v>
      </c>
      <c r="AN247" s="13">
        <f t="shared" si="475"/>
        <v>5.205493971827056E-4</v>
      </c>
      <c r="AO247" s="13">
        <f t="shared" si="476"/>
        <v>2.9710889253797574E-4</v>
      </c>
      <c r="AP247" s="13">
        <f t="shared" si="477"/>
        <v>1.1305195946551008E-4</v>
      </c>
      <c r="AQ247" s="13">
        <f t="shared" si="478"/>
        <v>3.2262781071146472E-5</v>
      </c>
      <c r="AR247" s="13">
        <f t="shared" si="479"/>
        <v>2.2501830884334626E-3</v>
      </c>
      <c r="AS247" s="13">
        <f t="shared" si="480"/>
        <v>1.8666101941394095E-3</v>
      </c>
      <c r="AT247" s="13">
        <f t="shared" si="481"/>
        <v>7.742111374792229E-4</v>
      </c>
      <c r="AU247" s="13">
        <f t="shared" si="482"/>
        <v>2.14078935630237E-4</v>
      </c>
      <c r="AV247" s="13">
        <f t="shared" si="483"/>
        <v>4.4396601064594987E-5</v>
      </c>
      <c r="AW247" s="13">
        <f t="shared" si="484"/>
        <v>1.9374587713301165E-7</v>
      </c>
      <c r="AX247" s="13">
        <f t="shared" si="485"/>
        <v>6.3046760470048349E-5</v>
      </c>
      <c r="AY247" s="13">
        <f t="shared" si="486"/>
        <v>7.1969166740917407E-5</v>
      </c>
      <c r="AZ247" s="13">
        <f t="shared" si="487"/>
        <v>4.1077138006500975E-5</v>
      </c>
      <c r="BA247" s="13">
        <f t="shared" si="488"/>
        <v>1.5630131098403747E-5</v>
      </c>
      <c r="BB247" s="13">
        <f t="shared" si="489"/>
        <v>4.4605285934469934E-6</v>
      </c>
      <c r="BC247" s="13">
        <f t="shared" si="490"/>
        <v>1.0183569265130562E-6</v>
      </c>
      <c r="BD247" s="13">
        <f t="shared" si="491"/>
        <v>4.2810500407866663E-4</v>
      </c>
      <c r="BE247" s="13">
        <f t="shared" si="492"/>
        <v>3.5512895323182585E-4</v>
      </c>
      <c r="BF247" s="13">
        <f t="shared" si="493"/>
        <v>1.4729630840796916E-4</v>
      </c>
      <c r="BG247" s="13">
        <f t="shared" si="494"/>
        <v>4.0729247358686318E-5</v>
      </c>
      <c r="BH247" s="13">
        <f t="shared" si="495"/>
        <v>8.4466047129832874E-6</v>
      </c>
      <c r="BI247" s="13">
        <f t="shared" si="496"/>
        <v>1.4013542759400042E-6</v>
      </c>
      <c r="BJ247" s="14">
        <f t="shared" si="497"/>
        <v>0.26520180208343697</v>
      </c>
      <c r="BK247" s="14">
        <f t="shared" si="498"/>
        <v>0.30601492413296499</v>
      </c>
      <c r="BL247" s="14">
        <f t="shared" si="499"/>
        <v>0.39410618941642189</v>
      </c>
      <c r="BM247" s="14">
        <f t="shared" si="500"/>
        <v>0.3152780574121824</v>
      </c>
      <c r="BN247" s="14">
        <f t="shared" si="501"/>
        <v>0.68450975236223999</v>
      </c>
    </row>
    <row r="248" spans="1:66" x14ac:dyDescent="0.25">
      <c r="A248" t="s">
        <v>363</v>
      </c>
      <c r="B248" t="s">
        <v>165</v>
      </c>
      <c r="C248" t="s">
        <v>161</v>
      </c>
      <c r="D248" s="11">
        <v>44415</v>
      </c>
      <c r="E248" s="10">
        <f>VLOOKUP(A248,home!$A$2:$E$405,3,FALSE)</f>
        <v>1.1839</v>
      </c>
      <c r="F248" s="10">
        <f>VLOOKUP(B248,home!$B$2:$E$405,3,FALSE)</f>
        <v>0.48270000000000002</v>
      </c>
      <c r="G248" s="10">
        <f>VLOOKUP(C248,away!$B$2:$E$405,4,FALSE)</f>
        <v>0.31669999999999998</v>
      </c>
      <c r="H248" s="10">
        <f>VLOOKUP(A248,away!$A$2:$E$405,3,FALSE)</f>
        <v>1.1264000000000001</v>
      </c>
      <c r="I248" s="10">
        <f>VLOOKUP(C248,away!$B$2:$E$405,3,FALSE)</f>
        <v>1.2206999999999999</v>
      </c>
      <c r="J248" s="10">
        <f>VLOOKUP(B248,home!$B$2:$E$405,4,FALSE)</f>
        <v>1.6487000000000001</v>
      </c>
      <c r="K248" s="12">
        <f t="shared" si="446"/>
        <v>0.18098408345099998</v>
      </c>
      <c r="L248" s="12">
        <f t="shared" si="447"/>
        <v>2.2669566965760004</v>
      </c>
      <c r="M248" s="13">
        <f t="shared" si="448"/>
        <v>8.6471467060977567E-2</v>
      </c>
      <c r="N248" s="13">
        <f t="shared" si="449"/>
        <v>1.5649959210694359E-2</v>
      </c>
      <c r="O248" s="13">
        <f t="shared" si="450"/>
        <v>0.19602707131663411</v>
      </c>
      <c r="P248" s="13">
        <f t="shared" si="451"/>
        <v>3.547777983382483E-2</v>
      </c>
      <c r="Q248" s="13">
        <f t="shared" si="452"/>
        <v>1.4161967618965268E-3</v>
      </c>
      <c r="R248" s="13">
        <f t="shared" si="453"/>
        <v>0.22219244101571248</v>
      </c>
      <c r="S248" s="13">
        <f t="shared" si="454"/>
        <v>3.6389831950282593E-3</v>
      </c>
      <c r="T248" s="13">
        <f t="shared" si="455"/>
        <v>3.2104567330505786E-3</v>
      </c>
      <c r="U248" s="13">
        <f t="shared" si="456"/>
        <v>4.0213295286969097E-2</v>
      </c>
      <c r="V248" s="13">
        <f t="shared" si="457"/>
        <v>1.6589035923923225E-4</v>
      </c>
      <c r="W248" s="13">
        <f t="shared" si="458"/>
        <v>8.5436357646038964E-5</v>
      </c>
      <c r="X248" s="13">
        <f t="shared" si="459"/>
        <v>1.9368052309675019E-4</v>
      </c>
      <c r="Y248" s="13">
        <f t="shared" si="460"/>
        <v>2.1953267941526031E-4</v>
      </c>
      <c r="Z248" s="13">
        <f t="shared" si="461"/>
        <v>0.1679002140297125</v>
      </c>
      <c r="AA248" s="13">
        <f t="shared" si="462"/>
        <v>3.0387266347394241E-2</v>
      </c>
      <c r="AB248" s="13">
        <f t="shared" si="463"/>
        <v>2.7498057742322813E-3</v>
      </c>
      <c r="AC248" s="13">
        <f t="shared" si="464"/>
        <v>4.2538754701979738E-6</v>
      </c>
      <c r="AD248" s="13">
        <f t="shared" si="465"/>
        <v>3.8656552204900499E-6</v>
      </c>
      <c r="AE248" s="13">
        <f t="shared" si="466"/>
        <v>8.7632729887438917E-6</v>
      </c>
      <c r="AF248" s="13">
        <f t="shared" si="467"/>
        <v>9.9329801928782755E-6</v>
      </c>
      <c r="AG248" s="13">
        <f t="shared" si="468"/>
        <v>7.5058786550673948E-6</v>
      </c>
      <c r="AH248" s="13">
        <f t="shared" si="469"/>
        <v>9.5155628637800124E-2</v>
      </c>
      <c r="AI248" s="13">
        <f t="shared" si="470"/>
        <v>1.7221654234215979E-2</v>
      </c>
      <c r="AJ248" s="13">
        <f t="shared" si="471"/>
        <v>1.558422653544806E-3</v>
      </c>
      <c r="AK248" s="13">
        <f t="shared" si="472"/>
        <v>9.4016565193693987E-5</v>
      </c>
      <c r="AL248" s="13">
        <f t="shared" si="473"/>
        <v>6.9811725185959001E-8</v>
      </c>
      <c r="AM248" s="13">
        <f t="shared" si="474"/>
        <v>1.3992441340359293E-7</v>
      </c>
      <c r="AN248" s="13">
        <f t="shared" si="475"/>
        <v>3.172025859797436E-7</v>
      </c>
      <c r="AO248" s="13">
        <f t="shared" si="476"/>
        <v>3.5954226322900224E-7</v>
      </c>
      <c r="AP248" s="13">
        <f t="shared" si="477"/>
        <v>2.7168891377635926E-7</v>
      </c>
      <c r="AQ248" s="13">
        <f t="shared" si="478"/>
        <v>1.5397675061769433E-7</v>
      </c>
      <c r="AR248" s="13">
        <f t="shared" si="479"/>
        <v>4.3142737911472016E-2</v>
      </c>
      <c r="AS248" s="13">
        <f t="shared" si="480"/>
        <v>7.8081488784744711E-3</v>
      </c>
      <c r="AT248" s="13">
        <f t="shared" si="481"/>
        <v>7.0657533410982778E-4</v>
      </c>
      <c r="AU248" s="13">
        <f t="shared" si="482"/>
        <v>4.2626296410983745E-5</v>
      </c>
      <c r="AV248" s="13">
        <f t="shared" si="483"/>
        <v>1.9286702967131362E-6</v>
      </c>
      <c r="AW248" s="13">
        <f t="shared" si="484"/>
        <v>7.9562693405893468E-10</v>
      </c>
      <c r="AX248" s="13">
        <f t="shared" si="485"/>
        <v>4.2206819520446794E-9</v>
      </c>
      <c r="AY248" s="13">
        <f t="shared" si="486"/>
        <v>9.5681032153051507E-9</v>
      </c>
      <c r="AZ248" s="13">
        <f t="shared" si="487"/>
        <v>1.0845237828733187E-8</v>
      </c>
      <c r="BA248" s="13">
        <f t="shared" si="488"/>
        <v>8.1952281739353551E-9</v>
      </c>
      <c r="BB248" s="13">
        <f t="shared" si="489"/>
        <v>4.6445568472177654E-9</v>
      </c>
      <c r="BC248" s="13">
        <f t="shared" si="490"/>
        <v>2.1058018494856464E-9</v>
      </c>
      <c r="BD248" s="13">
        <f t="shared" si="491"/>
        <v>1.6300453102839112E-2</v>
      </c>
      <c r="BE248" s="13">
        <f t="shared" si="492"/>
        <v>2.9501225646533452E-3</v>
      </c>
      <c r="BF248" s="13">
        <f t="shared" si="493"/>
        <v>2.6696261421594957E-4</v>
      </c>
      <c r="BG248" s="13">
        <f t="shared" si="494"/>
        <v>1.610532801651884E-5</v>
      </c>
      <c r="BH248" s="13">
        <f t="shared" si="495"/>
        <v>7.2870200743684357E-7</v>
      </c>
      <c r="BI248" s="13">
        <f t="shared" si="496"/>
        <v>2.6376692984972173E-8</v>
      </c>
      <c r="BJ248" s="14">
        <f t="shared" si="497"/>
        <v>2.0806611967393571E-2</v>
      </c>
      <c r="BK248" s="14">
        <f t="shared" si="498"/>
        <v>0.1257584537043685</v>
      </c>
      <c r="BL248" s="14">
        <f t="shared" si="499"/>
        <v>0.67683601761088596</v>
      </c>
      <c r="BM248" s="14">
        <f t="shared" si="500"/>
        <v>0.43406637334014453</v>
      </c>
      <c r="BN248" s="14">
        <f t="shared" si="501"/>
        <v>0.55723491519973989</v>
      </c>
    </row>
    <row r="249" spans="1:66" x14ac:dyDescent="0.25">
      <c r="A249" t="s">
        <v>354</v>
      </c>
      <c r="B249" t="s">
        <v>179</v>
      </c>
      <c r="C249" t="s">
        <v>367</v>
      </c>
      <c r="D249" s="11">
        <v>44415</v>
      </c>
      <c r="E249" s="10">
        <f>VLOOKUP(A249,home!$A$2:$E$405,3,FALSE)</f>
        <v>1.3063</v>
      </c>
      <c r="F249" s="10">
        <f>VLOOKUP(B249,home!$B$2:$E$405,3,FALSE)</f>
        <v>0.48709999999999998</v>
      </c>
      <c r="G249" s="10" t="e">
        <f>VLOOKUP(C249,away!$B$2:$E$405,4,FALSE)</f>
        <v>#N/A</v>
      </c>
      <c r="H249" s="10">
        <f>VLOOKUP(A249,away!$A$2:$E$405,3,FALSE)</f>
        <v>1.2072000000000001</v>
      </c>
      <c r="I249" s="10" t="e">
        <f>VLOOKUP(C249,away!$B$2:$E$405,3,FALSE)</f>
        <v>#N/A</v>
      </c>
      <c r="J249" s="10">
        <f>VLOOKUP(B249,home!$B$2:$E$405,4,FALSE)</f>
        <v>1.5813999999999999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354</v>
      </c>
      <c r="B250" t="s">
        <v>177</v>
      </c>
      <c r="C250" t="s">
        <v>174</v>
      </c>
      <c r="D250" s="11">
        <v>44415</v>
      </c>
      <c r="E250" s="10">
        <f>VLOOKUP(A250,home!$A$2:$E$405,3,FALSE)</f>
        <v>1.3063</v>
      </c>
      <c r="F250" s="10">
        <f>VLOOKUP(B250,home!$B$2:$E$405,3,FALSE)</f>
        <v>1.0717000000000001</v>
      </c>
      <c r="G250" s="10">
        <f>VLOOKUP(C250,away!$B$2:$E$405,4,FALSE)</f>
        <v>1.1483000000000001</v>
      </c>
      <c r="H250" s="10">
        <f>VLOOKUP(A250,away!$A$2:$E$405,3,FALSE)</f>
        <v>1.2072000000000001</v>
      </c>
      <c r="I250" s="10">
        <f>VLOOKUP(C250,away!$B$2:$E$405,3,FALSE)</f>
        <v>0.75929999999999997</v>
      </c>
      <c r="J250" s="10">
        <f>VLOOKUP(B250,home!$B$2:$E$405,4,FALSE)</f>
        <v>0.57989999999999997</v>
      </c>
      <c r="K250" s="12">
        <f t="shared" si="446"/>
        <v>1.6075760315930003</v>
      </c>
      <c r="L250" s="12">
        <f t="shared" si="447"/>
        <v>0.53155197410400001</v>
      </c>
      <c r="M250" s="13">
        <f t="shared" si="448"/>
        <v>0.11775748211846461</v>
      </c>
      <c r="N250" s="13">
        <f t="shared" si="449"/>
        <v>0.18930410579438503</v>
      </c>
      <c r="O250" s="13">
        <f t="shared" si="450"/>
        <v>6.2594222085586348E-2</v>
      </c>
      <c r="P250" s="13">
        <f t="shared" si="451"/>
        <v>0.10062497114099783</v>
      </c>
      <c r="Q250" s="13">
        <f t="shared" si="452"/>
        <v>0.15216037157859952</v>
      </c>
      <c r="R250" s="13">
        <f t="shared" si="453"/>
        <v>1.663604115854881E-2</v>
      </c>
      <c r="S250" s="13">
        <f t="shared" si="454"/>
        <v>2.1496266383609627E-2</v>
      </c>
      <c r="T250" s="13">
        <f t="shared" si="455"/>
        <v>8.0881145893002757E-2</v>
      </c>
      <c r="U250" s="13">
        <f t="shared" si="456"/>
        <v>2.6743701027077717E-2</v>
      </c>
      <c r="V250" s="13">
        <f t="shared" si="457"/>
        <v>2.040975463182949E-3</v>
      </c>
      <c r="W250" s="13">
        <f t="shared" si="458"/>
        <v>8.1536455436013774E-2</v>
      </c>
      <c r="X250" s="13">
        <f t="shared" si="459"/>
        <v>4.3340863848455952E-2</v>
      </c>
      <c r="Y250" s="13">
        <f t="shared" si="460"/>
        <v>1.1518960869009724E-2</v>
      </c>
      <c r="Z250" s="13">
        <f t="shared" si="461"/>
        <v>2.9476401730340056E-3</v>
      </c>
      <c r="AA250" s="13">
        <f t="shared" si="462"/>
        <v>4.7385556919301115E-3</v>
      </c>
      <c r="AB250" s="13">
        <f t="shared" si="463"/>
        <v>3.808794277357717E-3</v>
      </c>
      <c r="AC250" s="13">
        <f t="shared" si="464"/>
        <v>1.0900214862550234E-4</v>
      </c>
      <c r="AD250" s="13">
        <f t="shared" si="465"/>
        <v>3.2769012864996658E-2</v>
      </c>
      <c r="AE250" s="13">
        <f t="shared" si="466"/>
        <v>1.7418433477828347E-2</v>
      </c>
      <c r="AF250" s="13">
        <f t="shared" si="467"/>
        <v>4.6294013504694304E-3</v>
      </c>
      <c r="AG250" s="13">
        <f t="shared" si="468"/>
        <v>8.2025580892058328E-4</v>
      </c>
      <c r="AH250" s="13">
        <f t="shared" si="469"/>
        <v>3.9170598823112037E-4</v>
      </c>
      <c r="AI250" s="13">
        <f t="shared" si="470"/>
        <v>6.2969715811179896E-4</v>
      </c>
      <c r="AJ250" s="13">
        <f t="shared" si="471"/>
        <v>5.0614302927137799E-4</v>
      </c>
      <c r="AK250" s="13">
        <f t="shared" si="472"/>
        <v>2.7122113413818053E-4</v>
      </c>
      <c r="AL250" s="13">
        <f t="shared" si="473"/>
        <v>3.7257379700811611E-6</v>
      </c>
      <c r="AM250" s="13">
        <f t="shared" si="474"/>
        <v>1.0535735932146252E-2</v>
      </c>
      <c r="AN250" s="13">
        <f t="shared" si="475"/>
        <v>5.6002912333707874E-3</v>
      </c>
      <c r="AO250" s="13">
        <f t="shared" si="476"/>
        <v>1.4884229303277834E-3</v>
      </c>
      <c r="AP250" s="13">
        <f t="shared" si="477"/>
        <v>2.637247156391313E-4</v>
      </c>
      <c r="AQ250" s="13">
        <f t="shared" si="478"/>
        <v>3.5045848304499061E-5</v>
      </c>
      <c r="AR250" s="13">
        <f t="shared" si="479"/>
        <v>4.1642418262522055E-5</v>
      </c>
      <c r="AS250" s="13">
        <f t="shared" si="480"/>
        <v>6.6943353496401096E-5</v>
      </c>
      <c r="AT250" s="13">
        <f t="shared" si="481"/>
        <v>5.3808265277635949E-5</v>
      </c>
      <c r="AU250" s="13">
        <f t="shared" si="482"/>
        <v>2.8833625853975137E-5</v>
      </c>
      <c r="AV250" s="13">
        <f t="shared" si="483"/>
        <v>1.1588061456692679E-5</v>
      </c>
      <c r="AW250" s="13">
        <f t="shared" si="484"/>
        <v>8.8435587411852495E-8</v>
      </c>
      <c r="AX250" s="13">
        <f t="shared" si="485"/>
        <v>2.8228327599519104E-3</v>
      </c>
      <c r="AY250" s="13">
        <f t="shared" si="486"/>
        <v>1.5004823261178808E-3</v>
      </c>
      <c r="AZ250" s="13">
        <f t="shared" si="487"/>
        <v>3.9879217127806077E-4</v>
      </c>
      <c r="BA250" s="13">
        <f t="shared" si="488"/>
        <v>7.0659588633357906E-5</v>
      </c>
      <c r="BB250" s="13">
        <f t="shared" si="489"/>
        <v>9.3898109568594867E-6</v>
      </c>
      <c r="BC250" s="13">
        <f t="shared" si="490"/>
        <v>9.9823451011640632E-7</v>
      </c>
      <c r="BD250" s="13">
        <f t="shared" si="491"/>
        <v>3.6891849389846758E-6</v>
      </c>
      <c r="BE250" s="13">
        <f t="shared" si="492"/>
        <v>5.9306452840256507E-6</v>
      </c>
      <c r="BF250" s="13">
        <f t="shared" si="493"/>
        <v>4.7669816052398496E-6</v>
      </c>
      <c r="BG250" s="13">
        <f t="shared" si="494"/>
        <v>2.5544284572094355E-6</v>
      </c>
      <c r="BH250" s="13">
        <f t="shared" si="495"/>
        <v>1.0266094905572443E-6</v>
      </c>
      <c r="BI250" s="13">
        <f t="shared" si="496"/>
        <v>3.3007056216514503E-7</v>
      </c>
      <c r="BJ250" s="14">
        <f t="shared" si="497"/>
        <v>0.63710538247291848</v>
      </c>
      <c r="BK250" s="14">
        <f t="shared" si="498"/>
        <v>0.24353290531896846</v>
      </c>
      <c r="BL250" s="14">
        <f t="shared" si="499"/>
        <v>0.11654119519493855</v>
      </c>
      <c r="BM250" s="14">
        <f t="shared" si="500"/>
        <v>0.35954953539274687</v>
      </c>
      <c r="BN250" s="14">
        <f t="shared" si="501"/>
        <v>0.63907719387658213</v>
      </c>
    </row>
    <row r="251" spans="1:66" x14ac:dyDescent="0.25">
      <c r="A251" t="s">
        <v>356</v>
      </c>
      <c r="B251" t="s">
        <v>208</v>
      </c>
      <c r="C251" t="s">
        <v>209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356</v>
      </c>
      <c r="B252" t="s">
        <v>210</v>
      </c>
      <c r="C252" t="s">
        <v>205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356</v>
      </c>
      <c r="B253" t="s">
        <v>204</v>
      </c>
      <c r="C253" t="s">
        <v>215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356</v>
      </c>
      <c r="B254" t="s">
        <v>206</v>
      </c>
      <c r="C254" t="s">
        <v>207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358</v>
      </c>
      <c r="B255" t="s">
        <v>236</v>
      </c>
      <c r="C255" t="s">
        <v>332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358</v>
      </c>
      <c r="B256" t="s">
        <v>235</v>
      </c>
      <c r="C256" t="s">
        <v>245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359</v>
      </c>
      <c r="B257" t="s">
        <v>250</v>
      </c>
      <c r="C257" t="s">
        <v>337</v>
      </c>
      <c r="D257" s="11">
        <v>44415</v>
      </c>
      <c r="E257" s="10">
        <f>VLOOKUP(A257,home!$A$2:$E$405,3,FALSE)</f>
        <v>1.1584000000000001</v>
      </c>
      <c r="F257" s="10">
        <f>VLOOKUP(B257,home!$B$2:$E$405,3,FALSE)</f>
        <v>0.86329999999999996</v>
      </c>
      <c r="G257" s="10" t="e">
        <f>VLOOKUP(C257,away!$B$2:$E$405,4,FALSE)</f>
        <v>#N/A</v>
      </c>
      <c r="H257" s="10">
        <f>VLOOKUP(A257,away!$A$2:$E$405,3,FALSE)</f>
        <v>1.0775999999999999</v>
      </c>
      <c r="I257" s="10" t="e">
        <f>VLOOKUP(C257,away!$B$2:$E$405,3,FALSE)</f>
        <v>#N/A</v>
      </c>
      <c r="J257" s="10">
        <f>VLOOKUP(B257,home!$B$2:$E$405,4,FALSE)</f>
        <v>0.88160000000000005</v>
      </c>
      <c r="K257" s="12" t="e">
        <f t="shared" si="446"/>
        <v>#N/A</v>
      </c>
      <c r="L257" s="12" t="e">
        <f t="shared" si="447"/>
        <v>#N/A</v>
      </c>
      <c r="M257" s="13" t="e">
        <f t="shared" si="448"/>
        <v>#N/A</v>
      </c>
      <c r="N257" s="13" t="e">
        <f t="shared" si="449"/>
        <v>#N/A</v>
      </c>
      <c r="O257" s="13" t="e">
        <f t="shared" si="450"/>
        <v>#N/A</v>
      </c>
      <c r="P257" s="13" t="e">
        <f t="shared" si="451"/>
        <v>#N/A</v>
      </c>
      <c r="Q257" s="13" t="e">
        <f t="shared" si="452"/>
        <v>#N/A</v>
      </c>
      <c r="R257" s="13" t="e">
        <f t="shared" si="453"/>
        <v>#N/A</v>
      </c>
      <c r="S257" s="13" t="e">
        <f t="shared" si="454"/>
        <v>#N/A</v>
      </c>
      <c r="T257" s="13" t="e">
        <f t="shared" si="455"/>
        <v>#N/A</v>
      </c>
      <c r="U257" s="13" t="e">
        <f t="shared" si="456"/>
        <v>#N/A</v>
      </c>
      <c r="V257" s="13" t="e">
        <f t="shared" si="457"/>
        <v>#N/A</v>
      </c>
      <c r="W257" s="13" t="e">
        <f t="shared" si="458"/>
        <v>#N/A</v>
      </c>
      <c r="X257" s="13" t="e">
        <f t="shared" si="459"/>
        <v>#N/A</v>
      </c>
      <c r="Y257" s="13" t="e">
        <f t="shared" si="460"/>
        <v>#N/A</v>
      </c>
      <c r="Z257" s="13" t="e">
        <f t="shared" si="461"/>
        <v>#N/A</v>
      </c>
      <c r="AA257" s="13" t="e">
        <f t="shared" si="462"/>
        <v>#N/A</v>
      </c>
      <c r="AB257" s="13" t="e">
        <f t="shared" si="463"/>
        <v>#N/A</v>
      </c>
      <c r="AC257" s="13" t="e">
        <f t="shared" si="464"/>
        <v>#N/A</v>
      </c>
      <c r="AD257" s="13" t="e">
        <f t="shared" si="465"/>
        <v>#N/A</v>
      </c>
      <c r="AE257" s="13" t="e">
        <f t="shared" si="466"/>
        <v>#N/A</v>
      </c>
      <c r="AF257" s="13" t="e">
        <f t="shared" si="467"/>
        <v>#N/A</v>
      </c>
      <c r="AG257" s="13" t="e">
        <f t="shared" si="468"/>
        <v>#N/A</v>
      </c>
      <c r="AH257" s="13" t="e">
        <f t="shared" si="469"/>
        <v>#N/A</v>
      </c>
      <c r="AI257" s="13" t="e">
        <f t="shared" si="470"/>
        <v>#N/A</v>
      </c>
      <c r="AJ257" s="13" t="e">
        <f t="shared" si="471"/>
        <v>#N/A</v>
      </c>
      <c r="AK257" s="13" t="e">
        <f t="shared" si="472"/>
        <v>#N/A</v>
      </c>
      <c r="AL257" s="13" t="e">
        <f t="shared" si="473"/>
        <v>#N/A</v>
      </c>
      <c r="AM257" s="13" t="e">
        <f t="shared" si="474"/>
        <v>#N/A</v>
      </c>
      <c r="AN257" s="13" t="e">
        <f t="shared" si="475"/>
        <v>#N/A</v>
      </c>
      <c r="AO257" s="13" t="e">
        <f t="shared" si="476"/>
        <v>#N/A</v>
      </c>
      <c r="AP257" s="13" t="e">
        <f t="shared" si="477"/>
        <v>#N/A</v>
      </c>
      <c r="AQ257" s="13" t="e">
        <f t="shared" si="478"/>
        <v>#N/A</v>
      </c>
      <c r="AR257" s="13" t="e">
        <f t="shared" si="479"/>
        <v>#N/A</v>
      </c>
      <c r="AS257" s="13" t="e">
        <f t="shared" si="480"/>
        <v>#N/A</v>
      </c>
      <c r="AT257" s="13" t="e">
        <f t="shared" si="481"/>
        <v>#N/A</v>
      </c>
      <c r="AU257" s="13" t="e">
        <f t="shared" si="482"/>
        <v>#N/A</v>
      </c>
      <c r="AV257" s="13" t="e">
        <f t="shared" si="483"/>
        <v>#N/A</v>
      </c>
      <c r="AW257" s="13" t="e">
        <f t="shared" si="484"/>
        <v>#N/A</v>
      </c>
      <c r="AX257" s="13" t="e">
        <f t="shared" si="485"/>
        <v>#N/A</v>
      </c>
      <c r="AY257" s="13" t="e">
        <f t="shared" si="486"/>
        <v>#N/A</v>
      </c>
      <c r="AZ257" s="13" t="e">
        <f t="shared" si="487"/>
        <v>#N/A</v>
      </c>
      <c r="BA257" s="13" t="e">
        <f t="shared" si="488"/>
        <v>#N/A</v>
      </c>
      <c r="BB257" s="13" t="e">
        <f t="shared" si="489"/>
        <v>#N/A</v>
      </c>
      <c r="BC257" s="13" t="e">
        <f t="shared" si="490"/>
        <v>#N/A</v>
      </c>
      <c r="BD257" s="13" t="e">
        <f t="shared" si="491"/>
        <v>#N/A</v>
      </c>
      <c r="BE257" s="13" t="e">
        <f t="shared" si="492"/>
        <v>#N/A</v>
      </c>
      <c r="BF257" s="13" t="e">
        <f t="shared" si="493"/>
        <v>#N/A</v>
      </c>
      <c r="BG257" s="13" t="e">
        <f t="shared" si="494"/>
        <v>#N/A</v>
      </c>
      <c r="BH257" s="13" t="e">
        <f t="shared" si="495"/>
        <v>#N/A</v>
      </c>
      <c r="BI257" s="13" t="e">
        <f t="shared" si="496"/>
        <v>#N/A</v>
      </c>
      <c r="BJ257" s="14" t="e">
        <f t="shared" si="497"/>
        <v>#N/A</v>
      </c>
      <c r="BK257" s="14" t="e">
        <f t="shared" si="498"/>
        <v>#N/A</v>
      </c>
      <c r="BL257" s="14" t="e">
        <f t="shared" si="499"/>
        <v>#N/A</v>
      </c>
      <c r="BM257" s="14" t="e">
        <f t="shared" si="500"/>
        <v>#N/A</v>
      </c>
      <c r="BN257" s="14" t="e">
        <f t="shared" si="501"/>
        <v>#N/A</v>
      </c>
    </row>
    <row r="258" spans="1:66" x14ac:dyDescent="0.25">
      <c r="A258" t="s">
        <v>359</v>
      </c>
      <c r="B258" t="s">
        <v>256</v>
      </c>
      <c r="C258" t="s">
        <v>335</v>
      </c>
      <c r="D258" s="11">
        <v>44415</v>
      </c>
      <c r="E258" s="10">
        <f>VLOOKUP(A258,home!$A$2:$E$405,3,FALSE)</f>
        <v>1.1584000000000001</v>
      </c>
      <c r="F258" s="10">
        <f>VLOOKUP(B258,home!$B$2:$E$405,3,FALSE)</f>
        <v>1.1222000000000001</v>
      </c>
      <c r="G258" s="10" t="e">
        <f>VLOOKUP(C258,away!$B$2:$E$405,4,FALSE)</f>
        <v>#N/A</v>
      </c>
      <c r="H258" s="10">
        <f>VLOOKUP(A258,away!$A$2:$E$405,3,FALSE)</f>
        <v>1.0775999999999999</v>
      </c>
      <c r="I258" s="10" t="e">
        <f>VLOOKUP(C258,away!$B$2:$E$405,3,FALSE)</f>
        <v>#N/A</v>
      </c>
      <c r="J258" s="10">
        <f>VLOOKUP(B258,home!$B$2:$E$405,4,FALSE)</f>
        <v>0.97440000000000004</v>
      </c>
      <c r="K258" s="12" t="e">
        <f t="shared" si="446"/>
        <v>#N/A</v>
      </c>
      <c r="L258" s="12" t="e">
        <f t="shared" si="447"/>
        <v>#N/A</v>
      </c>
      <c r="M258" s="13" t="e">
        <f t="shared" si="448"/>
        <v>#N/A</v>
      </c>
      <c r="N258" s="13" t="e">
        <f t="shared" si="449"/>
        <v>#N/A</v>
      </c>
      <c r="O258" s="13" t="e">
        <f t="shared" si="450"/>
        <v>#N/A</v>
      </c>
      <c r="P258" s="13" t="e">
        <f t="shared" si="451"/>
        <v>#N/A</v>
      </c>
      <c r="Q258" s="13" t="e">
        <f t="shared" si="452"/>
        <v>#N/A</v>
      </c>
      <c r="R258" s="13" t="e">
        <f t="shared" si="453"/>
        <v>#N/A</v>
      </c>
      <c r="S258" s="13" t="e">
        <f t="shared" si="454"/>
        <v>#N/A</v>
      </c>
      <c r="T258" s="13" t="e">
        <f t="shared" si="455"/>
        <v>#N/A</v>
      </c>
      <c r="U258" s="13" t="e">
        <f t="shared" si="456"/>
        <v>#N/A</v>
      </c>
      <c r="V258" s="13" t="e">
        <f t="shared" si="457"/>
        <v>#N/A</v>
      </c>
      <c r="W258" s="13" t="e">
        <f t="shared" si="458"/>
        <v>#N/A</v>
      </c>
      <c r="X258" s="13" t="e">
        <f t="shared" si="459"/>
        <v>#N/A</v>
      </c>
      <c r="Y258" s="13" t="e">
        <f t="shared" si="460"/>
        <v>#N/A</v>
      </c>
      <c r="Z258" s="13" t="e">
        <f t="shared" si="461"/>
        <v>#N/A</v>
      </c>
      <c r="AA258" s="13" t="e">
        <f t="shared" si="462"/>
        <v>#N/A</v>
      </c>
      <c r="AB258" s="13" t="e">
        <f t="shared" si="463"/>
        <v>#N/A</v>
      </c>
      <c r="AC258" s="13" t="e">
        <f t="shared" si="464"/>
        <v>#N/A</v>
      </c>
      <c r="AD258" s="13" t="e">
        <f t="shared" si="465"/>
        <v>#N/A</v>
      </c>
      <c r="AE258" s="13" t="e">
        <f t="shared" si="466"/>
        <v>#N/A</v>
      </c>
      <c r="AF258" s="13" t="e">
        <f t="shared" si="467"/>
        <v>#N/A</v>
      </c>
      <c r="AG258" s="13" t="e">
        <f t="shared" si="468"/>
        <v>#N/A</v>
      </c>
      <c r="AH258" s="13" t="e">
        <f t="shared" si="469"/>
        <v>#N/A</v>
      </c>
      <c r="AI258" s="13" t="e">
        <f t="shared" si="470"/>
        <v>#N/A</v>
      </c>
      <c r="AJ258" s="13" t="e">
        <f t="shared" si="471"/>
        <v>#N/A</v>
      </c>
      <c r="AK258" s="13" t="e">
        <f t="shared" si="472"/>
        <v>#N/A</v>
      </c>
      <c r="AL258" s="13" t="e">
        <f t="shared" si="473"/>
        <v>#N/A</v>
      </c>
      <c r="AM258" s="13" t="e">
        <f t="shared" si="474"/>
        <v>#N/A</v>
      </c>
      <c r="AN258" s="13" t="e">
        <f t="shared" si="475"/>
        <v>#N/A</v>
      </c>
      <c r="AO258" s="13" t="e">
        <f t="shared" si="476"/>
        <v>#N/A</v>
      </c>
      <c r="AP258" s="13" t="e">
        <f t="shared" si="477"/>
        <v>#N/A</v>
      </c>
      <c r="AQ258" s="13" t="e">
        <f t="shared" si="478"/>
        <v>#N/A</v>
      </c>
      <c r="AR258" s="13" t="e">
        <f t="shared" si="479"/>
        <v>#N/A</v>
      </c>
      <c r="AS258" s="13" t="e">
        <f t="shared" si="480"/>
        <v>#N/A</v>
      </c>
      <c r="AT258" s="13" t="e">
        <f t="shared" si="481"/>
        <v>#N/A</v>
      </c>
      <c r="AU258" s="13" t="e">
        <f t="shared" si="482"/>
        <v>#N/A</v>
      </c>
      <c r="AV258" s="13" t="e">
        <f t="shared" si="483"/>
        <v>#N/A</v>
      </c>
      <c r="AW258" s="13" t="e">
        <f t="shared" si="484"/>
        <v>#N/A</v>
      </c>
      <c r="AX258" s="13" t="e">
        <f t="shared" si="485"/>
        <v>#N/A</v>
      </c>
      <c r="AY258" s="13" t="e">
        <f t="shared" si="486"/>
        <v>#N/A</v>
      </c>
      <c r="AZ258" s="13" t="e">
        <f t="shared" si="487"/>
        <v>#N/A</v>
      </c>
      <c r="BA258" s="13" t="e">
        <f t="shared" si="488"/>
        <v>#N/A</v>
      </c>
      <c r="BB258" s="13" t="e">
        <f t="shared" si="489"/>
        <v>#N/A</v>
      </c>
      <c r="BC258" s="13" t="e">
        <f t="shared" si="490"/>
        <v>#N/A</v>
      </c>
      <c r="BD258" s="13" t="e">
        <f t="shared" si="491"/>
        <v>#N/A</v>
      </c>
      <c r="BE258" s="13" t="e">
        <f t="shared" si="492"/>
        <v>#N/A</v>
      </c>
      <c r="BF258" s="13" t="e">
        <f t="shared" si="493"/>
        <v>#N/A</v>
      </c>
      <c r="BG258" s="13" t="e">
        <f t="shared" si="494"/>
        <v>#N/A</v>
      </c>
      <c r="BH258" s="13" t="e">
        <f t="shared" si="495"/>
        <v>#N/A</v>
      </c>
      <c r="BI258" s="13" t="e">
        <f t="shared" si="496"/>
        <v>#N/A</v>
      </c>
      <c r="BJ258" s="14" t="e">
        <f t="shared" si="497"/>
        <v>#N/A</v>
      </c>
      <c r="BK258" s="14" t="e">
        <f t="shared" si="498"/>
        <v>#N/A</v>
      </c>
      <c r="BL258" s="14" t="e">
        <f t="shared" si="499"/>
        <v>#N/A</v>
      </c>
      <c r="BM258" s="14" t="e">
        <f t="shared" si="500"/>
        <v>#N/A</v>
      </c>
      <c r="BN258" s="14" t="e">
        <f t="shared" si="501"/>
        <v>#N/A</v>
      </c>
    </row>
    <row r="259" spans="1:66" x14ac:dyDescent="0.25">
      <c r="A259" t="s">
        <v>360</v>
      </c>
      <c r="B259" t="s">
        <v>285</v>
      </c>
      <c r="C259" t="s">
        <v>276</v>
      </c>
      <c r="D259" s="11">
        <v>44415</v>
      </c>
      <c r="E259" s="10">
        <f>VLOOKUP(A259,home!$A$2:$E$405,3,FALSE)</f>
        <v>1.5583</v>
      </c>
      <c r="F259" s="10">
        <f>VLOOKUP(B259,home!$B$2:$E$405,3,FALSE)</f>
        <v>2.2673999999999999</v>
      </c>
      <c r="G259" s="10">
        <f>VLOOKUP(C259,away!$B$2:$E$405,4,FALSE)</f>
        <v>0.94120000000000004</v>
      </c>
      <c r="H259" s="10">
        <f>VLOOKUP(A259,away!$A$2:$E$405,3,FALSE)</f>
        <v>1.0958000000000001</v>
      </c>
      <c r="I259" s="10">
        <f>VLOOKUP(C259,away!$B$2:$E$405,3,FALSE)</f>
        <v>1.0951</v>
      </c>
      <c r="J259" s="10">
        <f>VLOOKUP(B259,home!$B$2:$E$405,4,FALSE)</f>
        <v>0.79090000000000005</v>
      </c>
      <c r="K259" s="12">
        <f t="shared" si="446"/>
        <v>3.325532002104</v>
      </c>
      <c r="L259" s="12">
        <f t="shared" si="447"/>
        <v>0.94908836772200011</v>
      </c>
      <c r="M259" s="13">
        <f t="shared" si="448"/>
        <v>1.3917331155036114E-2</v>
      </c>
      <c r="N259" s="13">
        <f t="shared" si="449"/>
        <v>4.6282530139951629E-2</v>
      </c>
      <c r="O259" s="13">
        <f t="shared" si="450"/>
        <v>1.3208777108979762E-2</v>
      </c>
      <c r="P259" s="13">
        <f t="shared" si="451"/>
        <v>4.392621098457096E-2</v>
      </c>
      <c r="Q259" s="13">
        <f t="shared" si="452"/>
        <v>7.6957017559376034E-2</v>
      </c>
      <c r="R259" s="13">
        <f t="shared" si="453"/>
        <v>6.2681483529826608E-3</v>
      </c>
      <c r="S259" s="13">
        <f t="shared" si="454"/>
        <v>3.4660237475969496E-2</v>
      </c>
      <c r="T259" s="13">
        <f t="shared" si="455"/>
        <v>7.3039010180181496E-2</v>
      </c>
      <c r="U259" s="13">
        <f t="shared" si="456"/>
        <v>2.084492794177932E-2</v>
      </c>
      <c r="V259" s="13">
        <f t="shared" si="457"/>
        <v>1.2155051593860619E-2</v>
      </c>
      <c r="W259" s="13">
        <f t="shared" si="458"/>
        <v>8.530767489339483E-2</v>
      </c>
      <c r="X259" s="13">
        <f t="shared" si="459"/>
        <v>8.096452191873113E-2</v>
      </c>
      <c r="Y259" s="13">
        <f t="shared" si="460"/>
        <v>3.8421242975620315E-2</v>
      </c>
      <c r="Z259" s="13">
        <f t="shared" si="461"/>
        <v>1.9830088963238863E-3</v>
      </c>
      <c r="AA259" s="13">
        <f t="shared" si="462"/>
        <v>6.5945595451820174E-3</v>
      </c>
      <c r="AB259" s="13">
        <f t="shared" si="463"/>
        <v>1.0965209403641599E-2</v>
      </c>
      <c r="AC259" s="13">
        <f t="shared" si="464"/>
        <v>2.3977538998517919E-3</v>
      </c>
      <c r="AD259" s="13">
        <f t="shared" si="465"/>
        <v>7.0923350720767109E-2</v>
      </c>
      <c r="AE259" s="13">
        <f t="shared" si="466"/>
        <v>6.7312527168947797E-2</v>
      </c>
      <c r="AF259" s="13">
        <f t="shared" si="467"/>
        <v>3.1942768269009721E-2</v>
      </c>
      <c r="AG259" s="13">
        <f t="shared" si="468"/>
        <v>1.0105503265652181E-2</v>
      </c>
      <c r="AH259" s="13">
        <f t="shared" si="469"/>
        <v>4.7051266914756041E-4</v>
      </c>
      <c r="AI259" s="13">
        <f t="shared" si="470"/>
        <v>1.5647049386455837E-3</v>
      </c>
      <c r="AJ259" s="13">
        <f t="shared" si="471"/>
        <v>2.6017381736580321E-3</v>
      </c>
      <c r="AK259" s="13">
        <f t="shared" si="472"/>
        <v>2.8840545191984668E-3</v>
      </c>
      <c r="AL259" s="13">
        <f t="shared" si="473"/>
        <v>3.0271391122530016E-4</v>
      </c>
      <c r="AM259" s="13">
        <f t="shared" si="474"/>
        <v>4.7171574503671362E-2</v>
      </c>
      <c r="AN259" s="13">
        <f t="shared" si="475"/>
        <v>4.4769992648566168E-2</v>
      </c>
      <c r="AO259" s="13">
        <f t="shared" si="476"/>
        <v>2.1245339622876804E-2</v>
      </c>
      <c r="AP259" s="13">
        <f t="shared" si="477"/>
        <v>6.721234901458561E-3</v>
      </c>
      <c r="AQ259" s="13">
        <f t="shared" si="478"/>
        <v>1.5947614654253605E-3</v>
      </c>
      <c r="AR259" s="13">
        <f t="shared" si="479"/>
        <v>8.9311620230755954E-5</v>
      </c>
      <c r="AS259" s="13">
        <f t="shared" si="480"/>
        <v>2.9700865123713797E-4</v>
      </c>
      <c r="AT259" s="13">
        <f t="shared" si="481"/>
        <v>4.9385588729542406E-4</v>
      </c>
      <c r="AU259" s="13">
        <f t="shared" si="482"/>
        <v>5.4744451920946634E-4</v>
      </c>
      <c r="AV259" s="13">
        <f t="shared" si="483"/>
        <v>4.551360670018796E-4</v>
      </c>
      <c r="AW259" s="13">
        <f t="shared" si="484"/>
        <v>2.6539800915053762E-5</v>
      </c>
      <c r="AX259" s="13">
        <f t="shared" si="485"/>
        <v>2.6145096766932035E-2</v>
      </c>
      <c r="AY259" s="13">
        <f t="shared" si="486"/>
        <v>2.4814007214461264E-2</v>
      </c>
      <c r="AZ259" s="13">
        <f t="shared" si="487"/>
        <v>1.1775342801907488E-2</v>
      </c>
      <c r="BA259" s="13">
        <f t="shared" si="488"/>
        <v>3.7252802930764612E-3</v>
      </c>
      <c r="BB259" s="13">
        <f t="shared" si="489"/>
        <v>8.8390504816571798E-4</v>
      </c>
      <c r="BC259" s="13">
        <f t="shared" si="490"/>
        <v>1.6778079987696747E-4</v>
      </c>
      <c r="BD259" s="13">
        <f t="shared" si="491"/>
        <v>1.4127436643902549E-5</v>
      </c>
      <c r="BE259" s="13">
        <f t="shared" si="492"/>
        <v>4.6981242666994663E-5</v>
      </c>
      <c r="BF259" s="13">
        <f t="shared" si="493"/>
        <v>7.8118812993852306E-5</v>
      </c>
      <c r="BG259" s="13">
        <f t="shared" si="494"/>
        <v>8.6595537525811222E-5</v>
      </c>
      <c r="BH259" s="13">
        <f t="shared" si="495"/>
        <v>7.1994057820370767E-5</v>
      </c>
      <c r="BI259" s="13">
        <f t="shared" si="496"/>
        <v>4.7883708648593747E-5</v>
      </c>
      <c r="BJ259" s="14">
        <f t="shared" si="497"/>
        <v>0.77027046315805059</v>
      </c>
      <c r="BK259" s="14">
        <f t="shared" si="498"/>
        <v>0.13217330623497553</v>
      </c>
      <c r="BL259" s="14">
        <f t="shared" si="499"/>
        <v>6.7631090194489193E-2</v>
      </c>
      <c r="BM259" s="14">
        <f t="shared" si="500"/>
        <v>0.74671038576939575</v>
      </c>
      <c r="BN259" s="14">
        <f t="shared" si="501"/>
        <v>0.20056001530089718</v>
      </c>
    </row>
    <row r="260" spans="1:66" x14ac:dyDescent="0.25">
      <c r="A260" t="s">
        <v>360</v>
      </c>
      <c r="B260" t="s">
        <v>271</v>
      </c>
      <c r="C260" t="s">
        <v>338</v>
      </c>
      <c r="D260" s="11">
        <v>44415</v>
      </c>
      <c r="E260" s="10">
        <f>VLOOKUP(A260,home!$A$2:$E$405,3,FALSE)</f>
        <v>1.5583</v>
      </c>
      <c r="F260" s="10">
        <f>VLOOKUP(B260,home!$B$2:$E$405,3,FALSE)</f>
        <v>0.94120000000000004</v>
      </c>
      <c r="G260" s="10" t="e">
        <f>VLOOKUP(C260,away!$B$2:$E$405,4,FALSE)</f>
        <v>#N/A</v>
      </c>
      <c r="H260" s="10">
        <f>VLOOKUP(A260,away!$A$2:$E$405,3,FALSE)</f>
        <v>1.0958000000000001</v>
      </c>
      <c r="I260" s="10" t="e">
        <f>VLOOKUP(C260,away!$B$2:$E$405,3,FALSE)</f>
        <v>#N/A</v>
      </c>
      <c r="J260" s="10">
        <f>VLOOKUP(B260,home!$B$2:$E$405,4,FALSE)</f>
        <v>1.2168000000000001</v>
      </c>
      <c r="K260" s="12" t="e">
        <f t="shared" si="446"/>
        <v>#N/A</v>
      </c>
      <c r="L260" s="12" t="e">
        <f t="shared" si="447"/>
        <v>#N/A</v>
      </c>
      <c r="M260" s="13" t="e">
        <f t="shared" si="448"/>
        <v>#N/A</v>
      </c>
      <c r="N260" s="13" t="e">
        <f t="shared" si="449"/>
        <v>#N/A</v>
      </c>
      <c r="O260" s="13" t="e">
        <f t="shared" si="450"/>
        <v>#N/A</v>
      </c>
      <c r="P260" s="13" t="e">
        <f t="shared" si="451"/>
        <v>#N/A</v>
      </c>
      <c r="Q260" s="13" t="e">
        <f t="shared" si="452"/>
        <v>#N/A</v>
      </c>
      <c r="R260" s="13" t="e">
        <f t="shared" si="453"/>
        <v>#N/A</v>
      </c>
      <c r="S260" s="13" t="e">
        <f t="shared" si="454"/>
        <v>#N/A</v>
      </c>
      <c r="T260" s="13" t="e">
        <f t="shared" si="455"/>
        <v>#N/A</v>
      </c>
      <c r="U260" s="13" t="e">
        <f t="shared" si="456"/>
        <v>#N/A</v>
      </c>
      <c r="V260" s="13" t="e">
        <f t="shared" si="457"/>
        <v>#N/A</v>
      </c>
      <c r="W260" s="13" t="e">
        <f t="shared" si="458"/>
        <v>#N/A</v>
      </c>
      <c r="X260" s="13" t="e">
        <f t="shared" si="459"/>
        <v>#N/A</v>
      </c>
      <c r="Y260" s="13" t="e">
        <f t="shared" si="460"/>
        <v>#N/A</v>
      </c>
      <c r="Z260" s="13" t="e">
        <f t="shared" si="461"/>
        <v>#N/A</v>
      </c>
      <c r="AA260" s="13" t="e">
        <f t="shared" si="462"/>
        <v>#N/A</v>
      </c>
      <c r="AB260" s="13" t="e">
        <f t="shared" si="463"/>
        <v>#N/A</v>
      </c>
      <c r="AC260" s="13" t="e">
        <f t="shared" si="464"/>
        <v>#N/A</v>
      </c>
      <c r="AD260" s="13" t="e">
        <f t="shared" si="465"/>
        <v>#N/A</v>
      </c>
      <c r="AE260" s="13" t="e">
        <f t="shared" si="466"/>
        <v>#N/A</v>
      </c>
      <c r="AF260" s="13" t="e">
        <f t="shared" si="467"/>
        <v>#N/A</v>
      </c>
      <c r="AG260" s="13" t="e">
        <f t="shared" si="468"/>
        <v>#N/A</v>
      </c>
      <c r="AH260" s="13" t="e">
        <f t="shared" si="469"/>
        <v>#N/A</v>
      </c>
      <c r="AI260" s="13" t="e">
        <f t="shared" si="470"/>
        <v>#N/A</v>
      </c>
      <c r="AJ260" s="13" t="e">
        <f t="shared" si="471"/>
        <v>#N/A</v>
      </c>
      <c r="AK260" s="13" t="e">
        <f t="shared" si="472"/>
        <v>#N/A</v>
      </c>
      <c r="AL260" s="13" t="e">
        <f t="shared" si="473"/>
        <v>#N/A</v>
      </c>
      <c r="AM260" s="13" t="e">
        <f t="shared" si="474"/>
        <v>#N/A</v>
      </c>
      <c r="AN260" s="13" t="e">
        <f t="shared" si="475"/>
        <v>#N/A</v>
      </c>
      <c r="AO260" s="13" t="e">
        <f t="shared" si="476"/>
        <v>#N/A</v>
      </c>
      <c r="AP260" s="13" t="e">
        <f t="shared" si="477"/>
        <v>#N/A</v>
      </c>
      <c r="AQ260" s="13" t="e">
        <f t="shared" si="478"/>
        <v>#N/A</v>
      </c>
      <c r="AR260" s="13" t="e">
        <f t="shared" si="479"/>
        <v>#N/A</v>
      </c>
      <c r="AS260" s="13" t="e">
        <f t="shared" si="480"/>
        <v>#N/A</v>
      </c>
      <c r="AT260" s="13" t="e">
        <f t="shared" si="481"/>
        <v>#N/A</v>
      </c>
      <c r="AU260" s="13" t="e">
        <f t="shared" si="482"/>
        <v>#N/A</v>
      </c>
      <c r="AV260" s="13" t="e">
        <f t="shared" si="483"/>
        <v>#N/A</v>
      </c>
      <c r="AW260" s="13" t="e">
        <f t="shared" si="484"/>
        <v>#N/A</v>
      </c>
      <c r="AX260" s="13" t="e">
        <f t="shared" si="485"/>
        <v>#N/A</v>
      </c>
      <c r="AY260" s="13" t="e">
        <f t="shared" si="486"/>
        <v>#N/A</v>
      </c>
      <c r="AZ260" s="13" t="e">
        <f t="shared" si="487"/>
        <v>#N/A</v>
      </c>
      <c r="BA260" s="13" t="e">
        <f t="shared" si="488"/>
        <v>#N/A</v>
      </c>
      <c r="BB260" s="13" t="e">
        <f t="shared" si="489"/>
        <v>#N/A</v>
      </c>
      <c r="BC260" s="13" t="e">
        <f t="shared" si="490"/>
        <v>#N/A</v>
      </c>
      <c r="BD260" s="13" t="e">
        <f t="shared" si="491"/>
        <v>#N/A</v>
      </c>
      <c r="BE260" s="13" t="e">
        <f t="shared" si="492"/>
        <v>#N/A</v>
      </c>
      <c r="BF260" s="13" t="e">
        <f t="shared" si="493"/>
        <v>#N/A</v>
      </c>
      <c r="BG260" s="13" t="e">
        <f t="shared" si="494"/>
        <v>#N/A</v>
      </c>
      <c r="BH260" s="13" t="e">
        <f t="shared" si="495"/>
        <v>#N/A</v>
      </c>
      <c r="BI260" s="13" t="e">
        <f t="shared" si="496"/>
        <v>#N/A</v>
      </c>
      <c r="BJ260" s="14" t="e">
        <f t="shared" si="497"/>
        <v>#N/A</v>
      </c>
      <c r="BK260" s="14" t="e">
        <f t="shared" si="498"/>
        <v>#N/A</v>
      </c>
      <c r="BL260" s="14" t="e">
        <f t="shared" si="499"/>
        <v>#N/A</v>
      </c>
      <c r="BM260" s="14" t="e">
        <f t="shared" si="500"/>
        <v>#N/A</v>
      </c>
      <c r="BN260" s="14" t="e">
        <f t="shared" si="501"/>
        <v>#N/A</v>
      </c>
    </row>
    <row r="261" spans="1:66" x14ac:dyDescent="0.25">
      <c r="A261" t="s">
        <v>360</v>
      </c>
      <c r="B261" t="s">
        <v>281</v>
      </c>
      <c r="C261" t="s">
        <v>339</v>
      </c>
      <c r="D261" s="11">
        <v>44415</v>
      </c>
      <c r="E261" s="10">
        <f>VLOOKUP(A261,home!$A$2:$E$405,3,FALSE)</f>
        <v>1.5583</v>
      </c>
      <c r="F261" s="10">
        <f>VLOOKUP(B261,home!$B$2:$E$405,3,FALSE)</f>
        <v>1.3262</v>
      </c>
      <c r="G261" s="10" t="e">
        <f>VLOOKUP(C261,away!$B$2:$E$405,4,FALSE)</f>
        <v>#N/A</v>
      </c>
      <c r="H261" s="10">
        <f>VLOOKUP(A261,away!$A$2:$E$405,3,FALSE)</f>
        <v>1.0958000000000001</v>
      </c>
      <c r="I261" s="10" t="e">
        <f>VLOOKUP(C261,away!$B$2:$E$405,3,FALSE)</f>
        <v>#N/A</v>
      </c>
      <c r="J261" s="10">
        <f>VLOOKUP(B261,home!$B$2:$E$405,4,FALSE)</f>
        <v>0.97340000000000004</v>
      </c>
      <c r="K261" s="12" t="e">
        <f t="shared" si="446"/>
        <v>#N/A</v>
      </c>
      <c r="L261" s="12" t="e">
        <f t="shared" si="447"/>
        <v>#N/A</v>
      </c>
      <c r="M261" s="13" t="e">
        <f t="shared" si="448"/>
        <v>#N/A</v>
      </c>
      <c r="N261" s="13" t="e">
        <f t="shared" si="449"/>
        <v>#N/A</v>
      </c>
      <c r="O261" s="13" t="e">
        <f t="shared" si="450"/>
        <v>#N/A</v>
      </c>
      <c r="P261" s="13" t="e">
        <f t="shared" si="451"/>
        <v>#N/A</v>
      </c>
      <c r="Q261" s="13" t="e">
        <f t="shared" si="452"/>
        <v>#N/A</v>
      </c>
      <c r="R261" s="13" t="e">
        <f t="shared" si="453"/>
        <v>#N/A</v>
      </c>
      <c r="S261" s="13" t="e">
        <f t="shared" si="454"/>
        <v>#N/A</v>
      </c>
      <c r="T261" s="13" t="e">
        <f t="shared" si="455"/>
        <v>#N/A</v>
      </c>
      <c r="U261" s="13" t="e">
        <f t="shared" si="456"/>
        <v>#N/A</v>
      </c>
      <c r="V261" s="13" t="e">
        <f t="shared" si="457"/>
        <v>#N/A</v>
      </c>
      <c r="W261" s="13" t="e">
        <f t="shared" si="458"/>
        <v>#N/A</v>
      </c>
      <c r="X261" s="13" t="e">
        <f t="shared" si="459"/>
        <v>#N/A</v>
      </c>
      <c r="Y261" s="13" t="e">
        <f t="shared" si="460"/>
        <v>#N/A</v>
      </c>
      <c r="Z261" s="13" t="e">
        <f t="shared" si="461"/>
        <v>#N/A</v>
      </c>
      <c r="AA261" s="13" t="e">
        <f t="shared" si="462"/>
        <v>#N/A</v>
      </c>
      <c r="AB261" s="13" t="e">
        <f t="shared" si="463"/>
        <v>#N/A</v>
      </c>
      <c r="AC261" s="13" t="e">
        <f t="shared" si="464"/>
        <v>#N/A</v>
      </c>
      <c r="AD261" s="13" t="e">
        <f t="shared" si="465"/>
        <v>#N/A</v>
      </c>
      <c r="AE261" s="13" t="e">
        <f t="shared" si="466"/>
        <v>#N/A</v>
      </c>
      <c r="AF261" s="13" t="e">
        <f t="shared" si="467"/>
        <v>#N/A</v>
      </c>
      <c r="AG261" s="13" t="e">
        <f t="shared" si="468"/>
        <v>#N/A</v>
      </c>
      <c r="AH261" s="13" t="e">
        <f t="shared" si="469"/>
        <v>#N/A</v>
      </c>
      <c r="AI261" s="13" t="e">
        <f t="shared" si="470"/>
        <v>#N/A</v>
      </c>
      <c r="AJ261" s="13" t="e">
        <f t="shared" si="471"/>
        <v>#N/A</v>
      </c>
      <c r="AK261" s="13" t="e">
        <f t="shared" si="472"/>
        <v>#N/A</v>
      </c>
      <c r="AL261" s="13" t="e">
        <f t="shared" si="473"/>
        <v>#N/A</v>
      </c>
      <c r="AM261" s="13" t="e">
        <f t="shared" si="474"/>
        <v>#N/A</v>
      </c>
      <c r="AN261" s="13" t="e">
        <f t="shared" si="475"/>
        <v>#N/A</v>
      </c>
      <c r="AO261" s="13" t="e">
        <f t="shared" si="476"/>
        <v>#N/A</v>
      </c>
      <c r="AP261" s="13" t="e">
        <f t="shared" si="477"/>
        <v>#N/A</v>
      </c>
      <c r="AQ261" s="13" t="e">
        <f t="shared" si="478"/>
        <v>#N/A</v>
      </c>
      <c r="AR261" s="13" t="e">
        <f t="shared" si="479"/>
        <v>#N/A</v>
      </c>
      <c r="AS261" s="13" t="e">
        <f t="shared" si="480"/>
        <v>#N/A</v>
      </c>
      <c r="AT261" s="13" t="e">
        <f t="shared" si="481"/>
        <v>#N/A</v>
      </c>
      <c r="AU261" s="13" t="e">
        <f t="shared" si="482"/>
        <v>#N/A</v>
      </c>
      <c r="AV261" s="13" t="e">
        <f t="shared" si="483"/>
        <v>#N/A</v>
      </c>
      <c r="AW261" s="13" t="e">
        <f t="shared" si="484"/>
        <v>#N/A</v>
      </c>
      <c r="AX261" s="13" t="e">
        <f t="shared" si="485"/>
        <v>#N/A</v>
      </c>
      <c r="AY261" s="13" t="e">
        <f t="shared" si="486"/>
        <v>#N/A</v>
      </c>
      <c r="AZ261" s="13" t="e">
        <f t="shared" si="487"/>
        <v>#N/A</v>
      </c>
      <c r="BA261" s="13" t="e">
        <f t="shared" si="488"/>
        <v>#N/A</v>
      </c>
      <c r="BB261" s="13" t="e">
        <f t="shared" si="489"/>
        <v>#N/A</v>
      </c>
      <c r="BC261" s="13" t="e">
        <f t="shared" si="490"/>
        <v>#N/A</v>
      </c>
      <c r="BD261" s="13" t="e">
        <f t="shared" si="491"/>
        <v>#N/A</v>
      </c>
      <c r="BE261" s="13" t="e">
        <f t="shared" si="492"/>
        <v>#N/A</v>
      </c>
      <c r="BF261" s="13" t="e">
        <f t="shared" si="493"/>
        <v>#N/A</v>
      </c>
      <c r="BG261" s="13" t="e">
        <f t="shared" si="494"/>
        <v>#N/A</v>
      </c>
      <c r="BH261" s="13" t="e">
        <f t="shared" si="495"/>
        <v>#N/A</v>
      </c>
      <c r="BI261" s="13" t="e">
        <f t="shared" si="496"/>
        <v>#N/A</v>
      </c>
      <c r="BJ261" s="14" t="e">
        <f t="shared" si="497"/>
        <v>#N/A</v>
      </c>
      <c r="BK261" s="14" t="e">
        <f t="shared" si="498"/>
        <v>#N/A</v>
      </c>
      <c r="BL261" s="14" t="e">
        <f t="shared" si="499"/>
        <v>#N/A</v>
      </c>
      <c r="BM261" s="14" t="e">
        <f t="shared" si="500"/>
        <v>#N/A</v>
      </c>
      <c r="BN261" s="14" t="e">
        <f t="shared" si="501"/>
        <v>#N/A</v>
      </c>
    </row>
    <row r="262" spans="1:66" x14ac:dyDescent="0.25">
      <c r="A262" t="s">
        <v>361</v>
      </c>
      <c r="B262" t="s">
        <v>292</v>
      </c>
      <c r="C262" t="s">
        <v>295</v>
      </c>
      <c r="D262" s="11">
        <v>44415</v>
      </c>
      <c r="E262" s="10">
        <f>VLOOKUP(A262,home!$A$2:$E$405,3,FALSE)</f>
        <v>1.4911000000000001</v>
      </c>
      <c r="F262" s="10">
        <f>VLOOKUP(B262,home!$B$2:$E$405,3,FALSE)</f>
        <v>0.38319999999999999</v>
      </c>
      <c r="G262" s="10">
        <f>VLOOKUP(C262,away!$B$2:$E$405,4,FALSE)</f>
        <v>0.75449999999999995</v>
      </c>
      <c r="H262" s="10">
        <f>VLOOKUP(A262,away!$A$2:$E$405,3,FALSE)</f>
        <v>1.0625</v>
      </c>
      <c r="I262" s="10">
        <f>VLOOKUP(C262,away!$B$2:$E$405,3,FALSE)</f>
        <v>1.7646999999999999</v>
      </c>
      <c r="J262" s="10">
        <f>VLOOKUP(B262,home!$B$2:$E$405,4,FALSE)</f>
        <v>0.40339999999999998</v>
      </c>
      <c r="K262" s="12">
        <f t="shared" si="446"/>
        <v>0.43111339283999994</v>
      </c>
      <c r="L262" s="12">
        <f t="shared" si="447"/>
        <v>0.75637247875000002</v>
      </c>
      <c r="M262" s="13">
        <f t="shared" si="448"/>
        <v>0.30498707766309785</v>
      </c>
      <c r="N262" s="13">
        <f t="shared" si="449"/>
        <v>0.13148401382369465</v>
      </c>
      <c r="O262" s="13">
        <f t="shared" si="450"/>
        <v>0.23068383191875608</v>
      </c>
      <c r="P262" s="13">
        <f t="shared" si="451"/>
        <v>9.9450889451827201E-2</v>
      </c>
      <c r="Q262" s="13">
        <f t="shared" si="452"/>
        <v>2.8342259651877231E-2</v>
      </c>
      <c r="R262" s="13">
        <f t="shared" si="453"/>
        <v>8.7241450877968932E-2</v>
      </c>
      <c r="S262" s="13">
        <f t="shared" si="454"/>
        <v>8.1072938307283071E-3</v>
      </c>
      <c r="T262" s="13">
        <f t="shared" si="455"/>
        <v>2.1437305186266496E-2</v>
      </c>
      <c r="U262" s="13">
        <f t="shared" si="456"/>
        <v>3.7610957884285375E-2</v>
      </c>
      <c r="V262" s="13">
        <f t="shared" si="457"/>
        <v>2.9373834046827373E-4</v>
      </c>
      <c r="W262" s="13">
        <f t="shared" si="458"/>
        <v>4.0729092397576759E-3</v>
      </c>
      <c r="X262" s="13">
        <f t="shared" si="459"/>
        <v>3.0806364573992915E-3</v>
      </c>
      <c r="Y262" s="13">
        <f t="shared" si="460"/>
        <v>1.1650543167053603E-3</v>
      </c>
      <c r="Z262" s="13">
        <f t="shared" si="461"/>
        <v>2.1995677483438583E-2</v>
      </c>
      <c r="AA262" s="13">
        <f t="shared" si="462"/>
        <v>9.4826311476995974E-3</v>
      </c>
      <c r="AB262" s="13">
        <f t="shared" si="463"/>
        <v>2.0440446435675184E-3</v>
      </c>
      <c r="AC262" s="13">
        <f t="shared" si="464"/>
        <v>5.9864297057904609E-6</v>
      </c>
      <c r="AD262" s="13">
        <f t="shared" si="465"/>
        <v>4.389714302703291E-4</v>
      </c>
      <c r="AE262" s="13">
        <f t="shared" si="466"/>
        <v>3.3202590881400165E-4</v>
      </c>
      <c r="AF262" s="13">
        <f t="shared" si="467"/>
        <v>1.2556762982943393E-4</v>
      </c>
      <c r="AG262" s="13">
        <f t="shared" si="468"/>
        <v>3.1658633141617132E-5</v>
      </c>
      <c r="AH262" s="13">
        <f t="shared" si="469"/>
        <v>4.1592312749834989E-3</v>
      </c>
      <c r="AI262" s="13">
        <f t="shared" si="470"/>
        <v>1.793100306564375E-3</v>
      </c>
      <c r="AJ262" s="13">
        <f t="shared" si="471"/>
        <v>3.865147784327059E-4</v>
      </c>
      <c r="AK262" s="13">
        <f t="shared" si="472"/>
        <v>5.5543899170974887E-5</v>
      </c>
      <c r="AL262" s="13">
        <f t="shared" si="473"/>
        <v>7.8082752022609717E-8</v>
      </c>
      <c r="AM262" s="13">
        <f t="shared" si="474"/>
        <v>3.7849292532733825E-5</v>
      </c>
      <c r="AN262" s="13">
        <f t="shared" si="475"/>
        <v>2.862816321191775E-5</v>
      </c>
      <c r="AO262" s="13">
        <f t="shared" si="476"/>
        <v>1.0826777385328893E-5</v>
      </c>
      <c r="AP262" s="13">
        <f t="shared" si="477"/>
        <v>2.7296921492718867E-6</v>
      </c>
      <c r="AQ262" s="13">
        <f t="shared" si="478"/>
        <v>5.1616600429229789E-7</v>
      </c>
      <c r="AR262" s="13">
        <f t="shared" si="479"/>
        <v>6.2918561383075867E-4</v>
      </c>
      <c r="AS262" s="13">
        <f t="shared" si="480"/>
        <v>2.7125034470469633E-4</v>
      </c>
      <c r="AT262" s="13">
        <f t="shared" si="481"/>
        <v>5.8469828207330583E-5</v>
      </c>
      <c r="AU262" s="13">
        <f t="shared" si="482"/>
        <v>8.4023753390780725E-6</v>
      </c>
      <c r="AV262" s="13">
        <f t="shared" si="483"/>
        <v>9.0559413508627313E-7</v>
      </c>
      <c r="AW262" s="13">
        <f t="shared" si="484"/>
        <v>7.0726121678806487E-10</v>
      </c>
      <c r="AX262" s="13">
        <f t="shared" si="485"/>
        <v>2.7195561533967569E-6</v>
      </c>
      <c r="AY262" s="13">
        <f t="shared" si="486"/>
        <v>2.0569974288445202E-6</v>
      </c>
      <c r="AZ262" s="13">
        <f t="shared" si="487"/>
        <v>7.7792812201875315E-7</v>
      </c>
      <c r="BA262" s="13">
        <f t="shared" si="488"/>
        <v>1.9613447398021897E-7</v>
      </c>
      <c r="BB262" s="13">
        <f t="shared" si="489"/>
        <v>3.7087679563186391E-8</v>
      </c>
      <c r="BC262" s="13">
        <f t="shared" si="490"/>
        <v>5.6104200244586034E-9</v>
      </c>
      <c r="BD262" s="13">
        <f t="shared" si="491"/>
        <v>7.9316447054501854E-5</v>
      </c>
      <c r="BE262" s="13">
        <f t="shared" si="492"/>
        <v>3.4194382597680512E-5</v>
      </c>
      <c r="BF262" s="13">
        <f t="shared" si="493"/>
        <v>7.3708281488775488E-6</v>
      </c>
      <c r="BG262" s="13">
        <f t="shared" si="494"/>
        <v>1.059220910434392E-6</v>
      </c>
      <c r="BH262" s="13">
        <f t="shared" si="495"/>
        <v>1.1416108011611112E-7</v>
      </c>
      <c r="BI262" s="13">
        <f t="shared" si="496"/>
        <v>9.843274115827147E-9</v>
      </c>
      <c r="BJ262" s="14">
        <f t="shared" si="497"/>
        <v>0.19059674568331741</v>
      </c>
      <c r="BK262" s="14">
        <f t="shared" si="498"/>
        <v>0.41284712079600827</v>
      </c>
      <c r="BL262" s="14">
        <f t="shared" si="499"/>
        <v>0.37454758537071164</v>
      </c>
      <c r="BM262" s="14">
        <f t="shared" si="500"/>
        <v>0.1177955496560865</v>
      </c>
      <c r="BN262" s="14">
        <f t="shared" si="501"/>
        <v>0.88218952338722201</v>
      </c>
    </row>
    <row r="263" spans="1:66" x14ac:dyDescent="0.25">
      <c r="A263" t="s">
        <v>361</v>
      </c>
      <c r="B263" t="s">
        <v>298</v>
      </c>
      <c r="C263" t="s">
        <v>296</v>
      </c>
      <c r="D263" s="11">
        <v>44415</v>
      </c>
      <c r="E263" s="10">
        <f>VLOOKUP(A263,home!$A$2:$E$405,3,FALSE)</f>
        <v>1.4911000000000001</v>
      </c>
      <c r="F263" s="10">
        <f>VLOOKUP(B263,home!$B$2:$E$405,3,FALSE)</f>
        <v>0.47899999999999998</v>
      </c>
      <c r="G263" s="10">
        <f>VLOOKUP(C263,away!$B$2:$E$405,4,FALSE)</f>
        <v>1.1736</v>
      </c>
      <c r="H263" s="10">
        <f>VLOOKUP(A263,away!$A$2:$E$405,3,FALSE)</f>
        <v>1.0625</v>
      </c>
      <c r="I263" s="10">
        <f>VLOOKUP(C263,away!$B$2:$E$405,3,FALSE)</f>
        <v>0.94120000000000004</v>
      </c>
      <c r="J263" s="10">
        <f>VLOOKUP(B263,home!$B$2:$E$405,4,FALSE)</f>
        <v>1.3445</v>
      </c>
      <c r="K263" s="12">
        <f t="shared" si="446"/>
        <v>0.83822842584000001</v>
      </c>
      <c r="L263" s="12">
        <f t="shared" si="447"/>
        <v>1.3445336125</v>
      </c>
      <c r="M263" s="13">
        <f t="shared" si="448"/>
        <v>0.11272973639086384</v>
      </c>
      <c r="N263" s="13">
        <f t="shared" si="449"/>
        <v>9.4493269480271952E-2</v>
      </c>
      <c r="O263" s="13">
        <f t="shared" si="450"/>
        <v>0.15156891970578087</v>
      </c>
      <c r="P263" s="13">
        <f t="shared" si="451"/>
        <v>0.12704937697124605</v>
      </c>
      <c r="Q263" s="13">
        <f t="shared" si="452"/>
        <v>3.9603472264461634E-2</v>
      </c>
      <c r="R263" s="13">
        <f t="shared" si="453"/>
        <v>0.10189475357736803</v>
      </c>
      <c r="S263" s="13">
        <f t="shared" si="454"/>
        <v>3.5796997104683148E-2</v>
      </c>
      <c r="T263" s="13">
        <f t="shared" si="455"/>
        <v>5.3248199631280156E-2</v>
      </c>
      <c r="U263" s="13">
        <f t="shared" si="456"/>
        <v>8.5411078892511899E-2</v>
      </c>
      <c r="V263" s="13">
        <f t="shared" si="457"/>
        <v>4.4826841072374115E-3</v>
      </c>
      <c r="W263" s="13">
        <f t="shared" si="458"/>
        <v>1.106558540467926E-2</v>
      </c>
      <c r="X263" s="13">
        <f t="shared" si="459"/>
        <v>1.487805151858068E-2</v>
      </c>
      <c r="Y263" s="13">
        <f t="shared" si="460"/>
        <v>1.0002020177619199E-2</v>
      </c>
      <c r="Z263" s="13">
        <f t="shared" si="461"/>
        <v>4.5666973707391978E-2</v>
      </c>
      <c r="AA263" s="13">
        <f t="shared" si="462"/>
        <v>3.8279355483623843E-2</v>
      </c>
      <c r="AB263" s="13">
        <f t="shared" si="463"/>
        <v>1.604342194460389E-2</v>
      </c>
      <c r="AC263" s="13">
        <f t="shared" si="464"/>
        <v>3.1575642839300113E-4</v>
      </c>
      <c r="AD263" s="13">
        <f t="shared" si="465"/>
        <v>2.3188720586905932E-3</v>
      </c>
      <c r="AE263" s="13">
        <f t="shared" si="466"/>
        <v>3.1178014259965752E-3</v>
      </c>
      <c r="AF263" s="13">
        <f t="shared" si="467"/>
        <v>2.095994407176414E-3</v>
      </c>
      <c r="AG263" s="13">
        <f t="shared" si="468"/>
        <v>9.3937831068689997E-4</v>
      </c>
      <c r="AH263" s="13">
        <f t="shared" si="469"/>
        <v>1.5350195282685558E-2</v>
      </c>
      <c r="AI263" s="13">
        <f t="shared" si="470"/>
        <v>1.2866970028142109E-2</v>
      </c>
      <c r="AJ263" s="13">
        <f t="shared" si="471"/>
        <v>5.3927300160100094E-3</v>
      </c>
      <c r="AK263" s="13">
        <f t="shared" si="472"/>
        <v>1.506779864100063E-3</v>
      </c>
      <c r="AL263" s="13">
        <f t="shared" si="473"/>
        <v>1.4234631885557374E-5</v>
      </c>
      <c r="AM263" s="13">
        <f t="shared" si="474"/>
        <v>3.8874889509611546E-4</v>
      </c>
      <c r="AN263" s="13">
        <f t="shared" si="475"/>
        <v>5.2268595627896362E-4</v>
      </c>
      <c r="AO263" s="13">
        <f t="shared" si="476"/>
        <v>3.5138441849938613E-4</v>
      </c>
      <c r="AP263" s="13">
        <f t="shared" si="477"/>
        <v>1.5748272052706382E-4</v>
      </c>
      <c r="AQ263" s="13">
        <f t="shared" si="478"/>
        <v>5.293520278414523E-5</v>
      </c>
      <c r="AR263" s="13">
        <f t="shared" si="479"/>
        <v>4.1277707032019361E-3</v>
      </c>
      <c r="AS263" s="13">
        <f t="shared" si="480"/>
        <v>3.4600147387734283E-3</v>
      </c>
      <c r="AT263" s="13">
        <f t="shared" si="481"/>
        <v>1.4501413539326246E-3</v>
      </c>
      <c r="AU263" s="13">
        <f t="shared" si="482"/>
        <v>4.051832347841435E-4</v>
      </c>
      <c r="AV263" s="13">
        <f t="shared" si="483"/>
        <v>8.4909026267467906E-5</v>
      </c>
      <c r="AW263" s="13">
        <f t="shared" si="484"/>
        <v>4.456334559234226E-7</v>
      </c>
      <c r="AX263" s="13">
        <f t="shared" si="485"/>
        <v>5.431006239724266E-5</v>
      </c>
      <c r="AY263" s="13">
        <f t="shared" si="486"/>
        <v>7.3021704390065079E-5</v>
      </c>
      <c r="AZ263" s="13">
        <f t="shared" si="487"/>
        <v>4.9090067997240677E-5</v>
      </c>
      <c r="BA263" s="13">
        <f t="shared" si="488"/>
        <v>2.200108215406688E-5</v>
      </c>
      <c r="BB263" s="13">
        <f t="shared" si="489"/>
        <v>7.3952986168792035E-6</v>
      </c>
      <c r="BC263" s="13">
        <f t="shared" si="490"/>
        <v>1.9886455129737705E-6</v>
      </c>
      <c r="BD263" s="13">
        <f t="shared" si="491"/>
        <v>9.2498774252462604E-4</v>
      </c>
      <c r="BE263" s="13">
        <f t="shared" si="492"/>
        <v>7.7535101933771239E-4</v>
      </c>
      <c r="BF263" s="13">
        <f t="shared" si="493"/>
        <v>3.2496063220644502E-4</v>
      </c>
      <c r="BG263" s="13">
        <f t="shared" si="494"/>
        <v>9.0797079731459883E-5</v>
      </c>
      <c r="BH263" s="13">
        <f t="shared" si="495"/>
        <v>1.9027173303542641E-5</v>
      </c>
      <c r="BI263" s="13">
        <f t="shared" si="496"/>
        <v>3.1898235052826858E-6</v>
      </c>
      <c r="BJ263" s="14">
        <f t="shared" si="497"/>
        <v>0.2334436887336975</v>
      </c>
      <c r="BK263" s="14">
        <f t="shared" si="498"/>
        <v>0.28046180733869902</v>
      </c>
      <c r="BL263" s="14">
        <f t="shared" si="499"/>
        <v>0.43998053732239495</v>
      </c>
      <c r="BM263" s="14">
        <f t="shared" si="500"/>
        <v>0.37214090264125699</v>
      </c>
      <c r="BN263" s="14">
        <f t="shared" si="501"/>
        <v>0.6273395283899923</v>
      </c>
    </row>
    <row r="264" spans="1:66" x14ac:dyDescent="0.25">
      <c r="A264" t="s">
        <v>369</v>
      </c>
      <c r="B264" t="s">
        <v>348</v>
      </c>
      <c r="C264" t="s">
        <v>341</v>
      </c>
      <c r="D264" s="11">
        <v>44415</v>
      </c>
      <c r="E264" s="10">
        <f>VLOOKUP(A264,home!$A$2:$E$405,3,FALSE)</f>
        <v>1.8667</v>
      </c>
      <c r="F264" s="10">
        <f>VLOOKUP(B264,home!$B$2:$E$405,3,FALSE)</f>
        <v>0.53569999999999995</v>
      </c>
      <c r="G264" s="10">
        <f>VLOOKUP(C264,away!$B$2:$E$405,4,FALSE)</f>
        <v>1.0713999999999999</v>
      </c>
      <c r="H264" s="10">
        <f>VLOOKUP(A264,away!$A$2:$E$405,3,FALSE)</f>
        <v>1.6</v>
      </c>
      <c r="I264" s="10">
        <f>VLOOKUP(C264,away!$B$2:$E$405,3,FALSE)</f>
        <v>1.25</v>
      </c>
      <c r="J264" s="10">
        <f>VLOOKUP(B264,home!$B$2:$E$405,4,FALSE)</f>
        <v>0.625</v>
      </c>
      <c r="K264" s="12">
        <f t="shared" si="446"/>
        <v>1.0713905609659997</v>
      </c>
      <c r="L264" s="12">
        <f t="shared" si="447"/>
        <v>1.25</v>
      </c>
      <c r="M264" s="13">
        <f t="shared" si="448"/>
        <v>9.8137025162046684E-2</v>
      </c>
      <c r="N264" s="13">
        <f t="shared" si="449"/>
        <v>0.10514308243989962</v>
      </c>
      <c r="O264" s="13">
        <f t="shared" si="450"/>
        <v>0.12267128145255837</v>
      </c>
      <c r="P264" s="13">
        <f t="shared" si="451"/>
        <v>0.13142885304987453</v>
      </c>
      <c r="Q264" s="13">
        <f t="shared" si="452"/>
        <v>5.6324653038489193E-2</v>
      </c>
      <c r="R264" s="13">
        <f t="shared" si="453"/>
        <v>7.6669550907848966E-2</v>
      </c>
      <c r="S264" s="13">
        <f t="shared" si="454"/>
        <v>4.4003635186319681E-2</v>
      </c>
      <c r="T264" s="13">
        <f t="shared" si="455"/>
        <v>7.0405816298111504E-2</v>
      </c>
      <c r="U264" s="13">
        <f t="shared" si="456"/>
        <v>8.214303315617158E-2</v>
      </c>
      <c r="V264" s="13">
        <f t="shared" si="457"/>
        <v>6.5479276926130947E-3</v>
      </c>
      <c r="W264" s="13">
        <f t="shared" si="458"/>
        <v>2.0115233871707418E-2</v>
      </c>
      <c r="X264" s="13">
        <f t="shared" si="459"/>
        <v>2.5144042339634274E-2</v>
      </c>
      <c r="Y264" s="13">
        <f t="shared" si="460"/>
        <v>1.5715026462271419E-2</v>
      </c>
      <c r="Z264" s="13">
        <f t="shared" si="461"/>
        <v>3.1945646211603757E-2</v>
      </c>
      <c r="AA264" s="13">
        <f t="shared" si="462"/>
        <v>3.4226263815071503E-2</v>
      </c>
      <c r="AB264" s="13">
        <f t="shared" si="463"/>
        <v>1.8334847994299876E-2</v>
      </c>
      <c r="AC264" s="13">
        <f t="shared" si="464"/>
        <v>5.4807718154324561E-4</v>
      </c>
      <c r="AD264" s="13">
        <f t="shared" si="465"/>
        <v>5.3878179254427212E-3</v>
      </c>
      <c r="AE264" s="13">
        <f t="shared" si="466"/>
        <v>6.7347724068034017E-3</v>
      </c>
      <c r="AF264" s="13">
        <f t="shared" si="467"/>
        <v>4.2092327542521254E-3</v>
      </c>
      <c r="AG264" s="13">
        <f t="shared" si="468"/>
        <v>1.7538469809383864E-3</v>
      </c>
      <c r="AH264" s="13">
        <f t="shared" si="469"/>
        <v>9.9830144411261704E-3</v>
      </c>
      <c r="AI264" s="13">
        <f t="shared" si="470"/>
        <v>1.0695707442209844E-2</v>
      </c>
      <c r="AJ264" s="13">
        <f t="shared" si="471"/>
        <v>5.7296399982187099E-3</v>
      </c>
      <c r="AK264" s="13">
        <f t="shared" si="472"/>
        <v>2.0462274039415914E-3</v>
      </c>
      <c r="AL264" s="13">
        <f t="shared" si="473"/>
        <v>2.9360235949314096E-5</v>
      </c>
      <c r="AM264" s="13">
        <f t="shared" si="474"/>
        <v>1.1544914539045495E-3</v>
      </c>
      <c r="AN264" s="13">
        <f t="shared" si="475"/>
        <v>1.4431143173806867E-3</v>
      </c>
      <c r="AO264" s="13">
        <f t="shared" si="476"/>
        <v>9.0194644836292918E-4</v>
      </c>
      <c r="AP264" s="13">
        <f t="shared" si="477"/>
        <v>3.7581102015122068E-4</v>
      </c>
      <c r="AQ264" s="13">
        <f t="shared" si="478"/>
        <v>1.1744094379725643E-4</v>
      </c>
      <c r="AR264" s="13">
        <f t="shared" si="479"/>
        <v>2.4957536102815417E-3</v>
      </c>
      <c r="AS264" s="13">
        <f t="shared" si="480"/>
        <v>2.6739268605524597E-3</v>
      </c>
      <c r="AT264" s="13">
        <f t="shared" si="481"/>
        <v>1.432409999554677E-3</v>
      </c>
      <c r="AU264" s="13">
        <f t="shared" si="482"/>
        <v>5.1155685098539774E-4</v>
      </c>
      <c r="AV264" s="13">
        <f t="shared" si="483"/>
        <v>1.3701929538581138E-4</v>
      </c>
      <c r="AW264" s="13">
        <f t="shared" si="484"/>
        <v>1.0922319327718665E-6</v>
      </c>
      <c r="AX264" s="13">
        <f t="shared" si="485"/>
        <v>2.0615187440487456E-4</v>
      </c>
      <c r="AY264" s="13">
        <f t="shared" si="486"/>
        <v>2.5768984300609323E-4</v>
      </c>
      <c r="AZ264" s="13">
        <f t="shared" si="487"/>
        <v>1.6105615187880825E-4</v>
      </c>
      <c r="BA264" s="13">
        <f t="shared" si="488"/>
        <v>6.7106729949503475E-5</v>
      </c>
      <c r="BB264" s="13">
        <f t="shared" si="489"/>
        <v>2.0970853109219831E-5</v>
      </c>
      <c r="BC264" s="13">
        <f t="shared" si="490"/>
        <v>5.2427132773049551E-6</v>
      </c>
      <c r="BD264" s="13">
        <f t="shared" si="491"/>
        <v>5.1994866880865484E-4</v>
      </c>
      <c r="BE264" s="13">
        <f t="shared" si="492"/>
        <v>5.5706809594842951E-4</v>
      </c>
      <c r="BF264" s="13">
        <f t="shared" si="493"/>
        <v>2.9841874990722459E-4</v>
      </c>
      <c r="BG264" s="13">
        <f t="shared" si="494"/>
        <v>1.0657434395529126E-4</v>
      </c>
      <c r="BH264" s="13">
        <f t="shared" si="495"/>
        <v>2.854568653871072E-5</v>
      </c>
      <c r="BI264" s="13">
        <f t="shared" si="496"/>
        <v>6.1167158227737742E-6</v>
      </c>
      <c r="BJ264" s="14">
        <f t="shared" si="497"/>
        <v>0.31564454686677262</v>
      </c>
      <c r="BK264" s="14">
        <f t="shared" si="498"/>
        <v>0.28095256835135263</v>
      </c>
      <c r="BL264" s="14">
        <f t="shared" si="499"/>
        <v>0.37126690548918745</v>
      </c>
      <c r="BM264" s="14">
        <f t="shared" si="500"/>
        <v>0.40917862325712573</v>
      </c>
      <c r="BN264" s="14">
        <f t="shared" si="501"/>
        <v>0.59037444605071743</v>
      </c>
    </row>
    <row r="265" spans="1:66" x14ac:dyDescent="0.25">
      <c r="A265" t="s">
        <v>369</v>
      </c>
      <c r="B265" t="s">
        <v>346</v>
      </c>
      <c r="C265" t="s">
        <v>342</v>
      </c>
      <c r="D265" s="11">
        <v>44415</v>
      </c>
      <c r="E265" s="10">
        <f>VLOOKUP(A265,home!$A$2:$E$405,3,FALSE)</f>
        <v>1.8667</v>
      </c>
      <c r="F265" s="10">
        <f>VLOOKUP(B265,home!$B$2:$E$405,3,FALSE)</f>
        <v>0.80359999999999998</v>
      </c>
      <c r="G265" s="10">
        <f>VLOOKUP(C265,away!$B$2:$E$405,4,FALSE)</f>
        <v>1.6071</v>
      </c>
      <c r="H265" s="10">
        <f>VLOOKUP(A265,away!$A$2:$E$405,3,FALSE)</f>
        <v>1.6</v>
      </c>
      <c r="I265" s="10">
        <f>VLOOKUP(C265,away!$B$2:$E$405,3,FALSE)</f>
        <v>0.625</v>
      </c>
      <c r="J265" s="10">
        <f>VLOOKUP(B265,home!$B$2:$E$405,4,FALSE)</f>
        <v>0.9375</v>
      </c>
      <c r="K265" s="12">
        <f t="shared" si="446"/>
        <v>2.4107787608520002</v>
      </c>
      <c r="L265" s="12">
        <f t="shared" si="447"/>
        <v>0.9375</v>
      </c>
      <c r="M265" s="13">
        <f t="shared" si="448"/>
        <v>3.5144794666017047E-2</v>
      </c>
      <c r="N265" s="13">
        <f t="shared" si="449"/>
        <v>8.4726324535338571E-2</v>
      </c>
      <c r="O265" s="13">
        <f t="shared" si="450"/>
        <v>3.2948244999390981E-2</v>
      </c>
      <c r="P265" s="13">
        <f t="shared" si="451"/>
        <v>7.9430929251879903E-2</v>
      </c>
      <c r="Q265" s="13">
        <f t="shared" si="452"/>
        <v>0.10212821183742397</v>
      </c>
      <c r="R265" s="13">
        <f t="shared" si="453"/>
        <v>1.5444489843464523E-2</v>
      </c>
      <c r="S265" s="13">
        <f t="shared" si="454"/>
        <v>4.4880561842617954E-2</v>
      </c>
      <c r="T265" s="13">
        <f t="shared" si="455"/>
        <v>9.5745198597584971E-2</v>
      </c>
      <c r="U265" s="13">
        <f t="shared" si="456"/>
        <v>3.7233248086818702E-2</v>
      </c>
      <c r="V265" s="13">
        <f t="shared" si="457"/>
        <v>1.1270531798467511E-2</v>
      </c>
      <c r="W265" s="13">
        <f t="shared" si="458"/>
        <v>8.2069507993818513E-2</v>
      </c>
      <c r="X265" s="13">
        <f t="shared" si="459"/>
        <v>7.6940163744204856E-2</v>
      </c>
      <c r="Y265" s="13">
        <f t="shared" si="460"/>
        <v>3.6065701755096026E-2</v>
      </c>
      <c r="Z265" s="13">
        <f t="shared" si="461"/>
        <v>4.8264030760826644E-3</v>
      </c>
      <c r="AA265" s="13">
        <f t="shared" si="462"/>
        <v>1.1635390027130847E-2</v>
      </c>
      <c r="AB265" s="13">
        <f t="shared" si="463"/>
        <v>1.4025175575818113E-2</v>
      </c>
      <c r="AC265" s="13">
        <f t="shared" si="464"/>
        <v>1.5920366415968295E-3</v>
      </c>
      <c r="AD265" s="13">
        <f t="shared" si="465"/>
        <v>4.9462856696267772E-2</v>
      </c>
      <c r="AE265" s="13">
        <f t="shared" si="466"/>
        <v>4.6371428152751033E-2</v>
      </c>
      <c r="AF265" s="13">
        <f t="shared" si="467"/>
        <v>2.1736606946602045E-2</v>
      </c>
      <c r="AG265" s="13">
        <f t="shared" si="468"/>
        <v>6.7926896708131413E-3</v>
      </c>
      <c r="AH265" s="13">
        <f t="shared" si="469"/>
        <v>1.1311882209568741E-3</v>
      </c>
      <c r="AI265" s="13">
        <f t="shared" si="470"/>
        <v>2.7270445376087913E-3</v>
      </c>
      <c r="AJ265" s="13">
        <f t="shared" si="471"/>
        <v>3.2871505255823693E-3</v>
      </c>
      <c r="AK265" s="13">
        <f t="shared" si="472"/>
        <v>2.641530890265822E-3</v>
      </c>
      <c r="AL265" s="13">
        <f t="shared" si="473"/>
        <v>1.4392680457724197E-4</v>
      </c>
      <c r="AM265" s="13">
        <f t="shared" si="474"/>
        <v>2.3848800874885695E-2</v>
      </c>
      <c r="AN265" s="13">
        <f t="shared" si="475"/>
        <v>2.2358250820205337E-2</v>
      </c>
      <c r="AO265" s="13">
        <f t="shared" si="476"/>
        <v>1.0480430071971253E-2</v>
      </c>
      <c r="AP265" s="13">
        <f t="shared" si="477"/>
        <v>3.275134397491017E-3</v>
      </c>
      <c r="AQ265" s="13">
        <f t="shared" si="478"/>
        <v>7.6760962441195697E-4</v>
      </c>
      <c r="AR265" s="13">
        <f t="shared" si="479"/>
        <v>2.1209779142941396E-4</v>
      </c>
      <c r="AS265" s="13">
        <f t="shared" si="480"/>
        <v>5.1132085080164854E-4</v>
      </c>
      <c r="AT265" s="13">
        <f t="shared" si="481"/>
        <v>6.163407235466944E-4</v>
      </c>
      <c r="AU265" s="13">
        <f t="shared" si="482"/>
        <v>4.9528704192484182E-4</v>
      </c>
      <c r="AV265" s="13">
        <f t="shared" si="483"/>
        <v>2.985068702994056E-4</v>
      </c>
      <c r="AW265" s="13">
        <f t="shared" si="484"/>
        <v>9.0358250935445594E-6</v>
      </c>
      <c r="AX265" s="13">
        <f t="shared" si="485"/>
        <v>9.5823637701605013E-3</v>
      </c>
      <c r="AY265" s="13">
        <f t="shared" si="486"/>
        <v>8.98346603452547E-3</v>
      </c>
      <c r="AZ265" s="13">
        <f t="shared" si="487"/>
        <v>4.2109997036838135E-3</v>
      </c>
      <c r="BA265" s="13">
        <f t="shared" si="488"/>
        <v>1.3159374074011921E-3</v>
      </c>
      <c r="BB265" s="13">
        <f t="shared" si="489"/>
        <v>3.0842282985965434E-4</v>
      </c>
      <c r="BC265" s="13">
        <f t="shared" si="490"/>
        <v>5.7829280598685202E-5</v>
      </c>
      <c r="BD265" s="13">
        <f t="shared" si="491"/>
        <v>3.3140279910845917E-5</v>
      </c>
      <c r="BE265" s="13">
        <f t="shared" si="492"/>
        <v>7.989388293775755E-5</v>
      </c>
      <c r="BF265" s="13">
        <f t="shared" si="493"/>
        <v>9.6303238054170969E-5</v>
      </c>
      <c r="BG265" s="13">
        <f t="shared" si="494"/>
        <v>7.738860030075649E-5</v>
      </c>
      <c r="BH265" s="13">
        <f t="shared" si="495"/>
        <v>4.6641698484282108E-5</v>
      </c>
      <c r="BI265" s="13">
        <f t="shared" si="496"/>
        <v>2.2488563215194045E-5</v>
      </c>
      <c r="BJ265" s="14">
        <f t="shared" si="497"/>
        <v>0.6872279347450958</v>
      </c>
      <c r="BK265" s="14">
        <f t="shared" si="498"/>
        <v>0.18144624703968196</v>
      </c>
      <c r="BL265" s="14">
        <f t="shared" si="499"/>
        <v>0.12356287224794202</v>
      </c>
      <c r="BM265" s="14">
        <f t="shared" si="500"/>
        <v>0.63826603176585528</v>
      </c>
      <c r="BN265" s="14">
        <f t="shared" si="501"/>
        <v>0.349822995133515</v>
      </c>
    </row>
    <row r="266" spans="1:66" x14ac:dyDescent="0.25">
      <c r="A266" t="s">
        <v>350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350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350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350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362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362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362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351</v>
      </c>
      <c r="B273" t="s">
        <v>119</v>
      </c>
      <c r="C273" t="s">
        <v>114</v>
      </c>
      <c r="D273" s="11">
        <v>44416</v>
      </c>
      <c r="E273" s="10">
        <f>VLOOKUP(A273,home!$A$2:$E$405,3,FALSE)</f>
        <v>1.1721999999999999</v>
      </c>
      <c r="F273" s="10">
        <f>VLOOKUP(B273,home!$B$2:$E$405,3,FALSE)</f>
        <v>0.97499999999999998</v>
      </c>
      <c r="G273" s="10">
        <f>VLOOKUP(C273,away!$B$2:$E$405,4,FALSE)</f>
        <v>1.4624999999999999</v>
      </c>
      <c r="H273" s="10">
        <f>VLOOKUP(A273,away!$A$2:$E$405,3,FALSE)</f>
        <v>1.0596000000000001</v>
      </c>
      <c r="I273" s="10">
        <f>VLOOKUP(C273,away!$B$2:$E$405,3,FALSE)</f>
        <v>1.3482000000000001</v>
      </c>
      <c r="J273" s="10">
        <f>VLOOKUP(B273,home!$B$2:$E$405,4,FALSE)</f>
        <v>1.4830000000000001</v>
      </c>
      <c r="K273" s="12">
        <f t="shared" si="446"/>
        <v>1.6714839374999999</v>
      </c>
      <c r="L273" s="12">
        <f t="shared" si="447"/>
        <v>2.1185436837600005</v>
      </c>
      <c r="M273" s="13">
        <f t="shared" si="448"/>
        <v>2.2594977740747667E-2</v>
      </c>
      <c r="N273" s="13">
        <f t="shared" si="449"/>
        <v>3.7767142361829764E-2</v>
      </c>
      <c r="O273" s="13">
        <f t="shared" si="450"/>
        <v>4.7868447377358778E-2</v>
      </c>
      <c r="P273" s="13">
        <f t="shared" si="451"/>
        <v>8.0011340904319189E-2</v>
      </c>
      <c r="Q273" s="13">
        <f t="shared" si="452"/>
        <v>3.1563585911537136E-2</v>
      </c>
      <c r="R273" s="13">
        <f t="shared" si="453"/>
        <v>5.0705698421350705E-2</v>
      </c>
      <c r="S273" s="13">
        <f t="shared" si="454"/>
        <v>7.0832274618290322E-2</v>
      </c>
      <c r="T273" s="13">
        <f t="shared" si="455"/>
        <v>6.6868835569703133E-2</v>
      </c>
      <c r="U273" s="13">
        <f t="shared" si="456"/>
        <v>8.4753760451006799E-2</v>
      </c>
      <c r="V273" s="13">
        <f t="shared" si="457"/>
        <v>2.7869444344566535E-2</v>
      </c>
      <c r="W273" s="13">
        <f t="shared" si="458"/>
        <v>1.7586008953678536E-2</v>
      </c>
      <c r="X273" s="13">
        <f t="shared" si="459"/>
        <v>3.7256728191362477E-2</v>
      </c>
      <c r="Y273" s="13">
        <f t="shared" si="460"/>
        <v>3.946500309368707E-2</v>
      </c>
      <c r="Z273" s="13">
        <f t="shared" si="461"/>
        <v>3.5807412373730647E-2</v>
      </c>
      <c r="AA273" s="13">
        <f t="shared" si="462"/>
        <v>5.9851514626129518E-2</v>
      </c>
      <c r="AB273" s="13">
        <f t="shared" si="463"/>
        <v>5.0020422666310911E-2</v>
      </c>
      <c r="AC273" s="13">
        <f t="shared" si="464"/>
        <v>6.1680510317723312E-3</v>
      </c>
      <c r="AD273" s="13">
        <f t="shared" si="465"/>
        <v>7.3486828727012165E-3</v>
      </c>
      <c r="AE273" s="13">
        <f t="shared" si="466"/>
        <v>1.5568505683916458E-2</v>
      </c>
      <c r="AF273" s="13">
        <f t="shared" si="467"/>
        <v>1.6491279691121442E-2</v>
      </c>
      <c r="AG273" s="13">
        <f t="shared" si="468"/>
        <v>1.1645832142248298E-2</v>
      </c>
      <c r="AH273" s="13">
        <f t="shared" si="469"/>
        <v>1.8964891829039186E-2</v>
      </c>
      <c r="AI273" s="13">
        <f t="shared" si="470"/>
        <v>3.169951206866399E-2</v>
      </c>
      <c r="AJ273" s="13">
        <f t="shared" si="471"/>
        <v>2.6492612624679633E-2</v>
      </c>
      <c r="AK273" s="13">
        <f t="shared" si="472"/>
        <v>1.4760658821520573E-2</v>
      </c>
      <c r="AL273" s="13">
        <f t="shared" si="473"/>
        <v>8.7367031644093661E-4</v>
      </c>
      <c r="AM273" s="13">
        <f t="shared" si="474"/>
        <v>2.4566410767002862E-3</v>
      </c>
      <c r="AN273" s="13">
        <f t="shared" si="475"/>
        <v>5.2045014363087585E-3</v>
      </c>
      <c r="AO273" s="13">
        <f t="shared" si="476"/>
        <v>5.5129818225058864E-3</v>
      </c>
      <c r="AP273" s="13">
        <f t="shared" si="477"/>
        <v>3.8931642729178465E-3</v>
      </c>
      <c r="AQ273" s="13">
        <f t="shared" si="478"/>
        <v>2.0619596450575494E-3</v>
      </c>
      <c r="AR273" s="13">
        <f t="shared" si="479"/>
        <v>8.0355903595205214E-3</v>
      </c>
      <c r="AS273" s="13">
        <f t="shared" si="480"/>
        <v>1.34313602142684E-2</v>
      </c>
      <c r="AT273" s="13">
        <f t="shared" si="481"/>
        <v>1.1225151428463096E-2</v>
      </c>
      <c r="AU273" s="13">
        <f t="shared" si="482"/>
        <v>6.2542201028937478E-3</v>
      </c>
      <c r="AV273" s="13">
        <f t="shared" si="483"/>
        <v>2.6134571108941251E-3</v>
      </c>
      <c r="AW273" s="13">
        <f t="shared" si="484"/>
        <v>8.5937894804182966E-5</v>
      </c>
      <c r="AX273" s="13">
        <f t="shared" si="485"/>
        <v>6.8437268331787227E-4</v>
      </c>
      <c r="AY273" s="13">
        <f t="shared" si="486"/>
        <v>1.4498734255809613E-3</v>
      </c>
      <c r="AZ273" s="13">
        <f t="shared" si="487"/>
        <v>1.5358100940080107E-3</v>
      </c>
      <c r="BA273" s="13">
        <f t="shared" si="488"/>
        <v>1.0845602580385075E-3</v>
      </c>
      <c r="BB273" s="13">
        <f t="shared" si="489"/>
        <v>5.744220710811491E-4</v>
      </c>
      <c r="BC273" s="13">
        <f t="shared" si="490"/>
        <v>2.4338765010026127E-4</v>
      </c>
      <c r="BD273" s="13">
        <f t="shared" si="491"/>
        <v>2.8372915335741597E-3</v>
      </c>
      <c r="BE273" s="13">
        <f t="shared" si="492"/>
        <v>4.7424872243739501E-3</v>
      </c>
      <c r="BF273" s="13">
        <f t="shared" si="493"/>
        <v>3.9634956096700081E-3</v>
      </c>
      <c r="BG273" s="13">
        <f t="shared" si="494"/>
        <v>2.2083064159717294E-3</v>
      </c>
      <c r="BH273" s="13">
        <f t="shared" si="495"/>
        <v>9.2278717584373497E-4</v>
      </c>
      <c r="BI273" s="13">
        <f t="shared" si="496"/>
        <v>3.08484788430758E-4</v>
      </c>
      <c r="BJ273" s="14">
        <f t="shared" si="497"/>
        <v>0.30626327890740257</v>
      </c>
      <c r="BK273" s="14">
        <f t="shared" si="498"/>
        <v>0.20979963238171798</v>
      </c>
      <c r="BL273" s="14">
        <f t="shared" si="499"/>
        <v>0.44166015084996424</v>
      </c>
      <c r="BM273" s="14">
        <f t="shared" si="500"/>
        <v>0.72165534626489536</v>
      </c>
      <c r="BN273" s="14">
        <f t="shared" si="501"/>
        <v>0.27051119271714325</v>
      </c>
    </row>
    <row r="274" spans="1:66" x14ac:dyDescent="0.25">
      <c r="A274" t="s">
        <v>351</v>
      </c>
      <c r="B274" t="s">
        <v>126</v>
      </c>
      <c r="C274" t="s">
        <v>122</v>
      </c>
      <c r="D274" s="11">
        <v>44416</v>
      </c>
      <c r="E274" s="10">
        <f>VLOOKUP(A274,home!$A$2:$E$405,3,FALSE)</f>
        <v>1.1721999999999999</v>
      </c>
      <c r="F274" s="10">
        <f>VLOOKUP(B274,home!$B$2:$E$405,3,FALSE)</f>
        <v>1.8128</v>
      </c>
      <c r="G274" s="10">
        <f>VLOOKUP(C274,away!$B$2:$E$405,4,FALSE)</f>
        <v>1.1375</v>
      </c>
      <c r="H274" s="10">
        <f>VLOOKUP(A274,away!$A$2:$E$405,3,FALSE)</f>
        <v>1.0596000000000001</v>
      </c>
      <c r="I274" s="10">
        <f>VLOOKUP(C274,away!$B$2:$E$405,3,FALSE)</f>
        <v>0.94379999999999997</v>
      </c>
      <c r="J274" s="10">
        <f>VLOOKUP(B274,home!$B$2:$E$405,4,FALSE)</f>
        <v>1.1797</v>
      </c>
      <c r="K274" s="12">
        <f t="shared" si="446"/>
        <v>2.4171467319999995</v>
      </c>
      <c r="L274" s="12">
        <f t="shared" si="447"/>
        <v>1.179759551256</v>
      </c>
      <c r="M274" s="13">
        <f t="shared" si="448"/>
        <v>2.7408385198695803E-2</v>
      </c>
      <c r="N274" s="13">
        <f t="shared" si="449"/>
        <v>6.6250088712424715E-2</v>
      </c>
      <c r="O274" s="13">
        <f t="shared" si="450"/>
        <v>3.2335304222664951E-2</v>
      </c>
      <c r="P274" s="13">
        <f t="shared" si="451"/>
        <v>7.8159174930040362E-2</v>
      </c>
      <c r="Q274" s="13">
        <f t="shared" si="452"/>
        <v>8.0068092712973743E-2</v>
      </c>
      <c r="R274" s="13">
        <f t="shared" si="453"/>
        <v>1.9073941999728724E-2</v>
      </c>
      <c r="S274" s="13">
        <f t="shared" si="454"/>
        <v>5.5720690780018442E-2</v>
      </c>
      <c r="T274" s="13">
        <f t="shared" si="455"/>
        <v>9.4461097128981694E-2</v>
      </c>
      <c r="U274" s="13">
        <f t="shared" si="456"/>
        <v>4.610451657100182E-2</v>
      </c>
      <c r="V274" s="13">
        <f t="shared" si="457"/>
        <v>1.7655112908477454E-2</v>
      </c>
      <c r="W274" s="13">
        <f t="shared" si="458"/>
        <v>6.451210954621249E-2</v>
      </c>
      <c r="X274" s="13">
        <f t="shared" si="459"/>
        <v>7.6108777408817552E-2</v>
      </c>
      <c r="Y274" s="13">
        <f t="shared" si="460"/>
        <v>4.4895028541234692E-2</v>
      </c>
      <c r="Z274" s="13">
        <f t="shared" si="461"/>
        <v>7.5008884180943107E-3</v>
      </c>
      <c r="AA274" s="13">
        <f t="shared" si="462"/>
        <v>1.8130747926893311E-2</v>
      </c>
      <c r="AB274" s="13">
        <f t="shared" si="463"/>
        <v>2.191233905010297E-2</v>
      </c>
      <c r="AC274" s="13">
        <f t="shared" si="464"/>
        <v>3.1466398152876331E-3</v>
      </c>
      <c r="AD274" s="13">
        <f t="shared" si="465"/>
        <v>3.8983808691013373E-2</v>
      </c>
      <c r="AE274" s="13">
        <f t="shared" si="466"/>
        <v>4.5991520647559681E-2</v>
      </c>
      <c r="AF274" s="13">
        <f t="shared" si="467"/>
        <v>2.7129467880373036E-2</v>
      </c>
      <c r="AG274" s="13">
        <f t="shared" si="468"/>
        <v>1.066874961745432E-2</v>
      </c>
      <c r="AH274" s="13">
        <f t="shared" si="469"/>
        <v>2.2123111885380682E-3</v>
      </c>
      <c r="AI274" s="13">
        <f t="shared" si="470"/>
        <v>5.3474807595418261E-3</v>
      </c>
      <c r="AJ274" s="13">
        <f t="shared" si="471"/>
        <v>6.4628228211797015E-3</v>
      </c>
      <c r="AK274" s="13">
        <f t="shared" si="472"/>
        <v>5.2071970205698438E-3</v>
      </c>
      <c r="AL274" s="13">
        <f t="shared" si="473"/>
        <v>3.5892486183622185E-4</v>
      </c>
      <c r="AM274" s="13">
        <f t="shared" si="474"/>
        <v>1.884591715567923E-2</v>
      </c>
      <c r="AN274" s="13">
        <f t="shared" si="475"/>
        <v>2.2233650766591877E-2</v>
      </c>
      <c r="AO274" s="13">
        <f t="shared" si="476"/>
        <v>1.311518092558853E-2</v>
      </c>
      <c r="AP274" s="13">
        <f t="shared" si="477"/>
        <v>5.1575866544711921E-3</v>
      </c>
      <c r="AQ274" s="13">
        <f t="shared" si="478"/>
        <v>1.5211780292607171E-3</v>
      </c>
      <c r="AR274" s="13">
        <f t="shared" si="479"/>
        <v>5.2199905100565964E-4</v>
      </c>
      <c r="AS274" s="13">
        <f t="shared" si="480"/>
        <v>1.2617483002454312E-3</v>
      </c>
      <c r="AT274" s="13">
        <f t="shared" si="481"/>
        <v>1.5249153902723994E-3</v>
      </c>
      <c r="AU274" s="13">
        <f t="shared" si="482"/>
        <v>1.2286480840578114E-3</v>
      </c>
      <c r="AV274" s="13">
        <f t="shared" si="483"/>
        <v>7.4245567528959978E-4</v>
      </c>
      <c r="AW274" s="13">
        <f t="shared" si="484"/>
        <v>2.8431354998790532E-5</v>
      </c>
      <c r="AX274" s="13">
        <f t="shared" si="485"/>
        <v>7.5922245107321266E-3</v>
      </c>
      <c r="AY274" s="13">
        <f t="shared" si="486"/>
        <v>8.9569993818161362E-3</v>
      </c>
      <c r="AZ274" s="13">
        <f t="shared" si="487"/>
        <v>5.2835527856458378E-3</v>
      </c>
      <c r="BA274" s="13">
        <f t="shared" si="488"/>
        <v>2.0777739544769742E-3</v>
      </c>
      <c r="BB274" s="13">
        <f t="shared" si="489"/>
        <v>6.1281841703629005E-4</v>
      </c>
      <c r="BC274" s="13">
        <f t="shared" si="490"/>
        <v>1.4459567613682908E-4</v>
      </c>
      <c r="BD274" s="13">
        <f t="shared" si="491"/>
        <v>1.0263889436174902E-4</v>
      </c>
      <c r="BE274" s="13">
        <f t="shared" si="492"/>
        <v>2.4809326808259482E-4</v>
      </c>
      <c r="BF274" s="13">
        <f t="shared" si="493"/>
        <v>2.9983891608852196E-4</v>
      </c>
      <c r="BG274" s="13">
        <f t="shared" si="494"/>
        <v>2.4158488538326433E-4</v>
      </c>
      <c r="BH274" s="13">
        <f t="shared" si="495"/>
        <v>1.4598652905118794E-4</v>
      </c>
      <c r="BI274" s="13">
        <f t="shared" si="496"/>
        <v>7.057417232242039E-5</v>
      </c>
      <c r="BJ274" s="14">
        <f t="shared" si="497"/>
        <v>0.63461021914448101</v>
      </c>
      <c r="BK274" s="14">
        <f t="shared" si="498"/>
        <v>0.19140592787617203</v>
      </c>
      <c r="BL274" s="14">
        <f t="shared" si="499"/>
        <v>0.16317514472638187</v>
      </c>
      <c r="BM274" s="14">
        <f t="shared" si="500"/>
        <v>0.68446862436178357</v>
      </c>
      <c r="BN274" s="14">
        <f t="shared" si="501"/>
        <v>0.30329498777652836</v>
      </c>
    </row>
    <row r="275" spans="1:66" x14ac:dyDescent="0.25">
      <c r="A275" t="s">
        <v>351</v>
      </c>
      <c r="B275" t="s">
        <v>110</v>
      </c>
      <c r="C275" t="s">
        <v>121</v>
      </c>
      <c r="D275" s="11">
        <v>44416</v>
      </c>
      <c r="E275" s="10">
        <f>VLOOKUP(A275,home!$A$2:$E$405,3,FALSE)</f>
        <v>1.1721999999999999</v>
      </c>
      <c r="F275" s="10">
        <f>VLOOKUP(B275,home!$B$2:$E$405,3,FALSE)</f>
        <v>0.53320000000000001</v>
      </c>
      <c r="G275" s="10">
        <f>VLOOKUP(C275,away!$B$2:$E$405,4,FALSE)</f>
        <v>0.74650000000000005</v>
      </c>
      <c r="H275" s="10">
        <f>VLOOKUP(A275,away!$A$2:$E$405,3,FALSE)</f>
        <v>1.0596000000000001</v>
      </c>
      <c r="I275" s="10">
        <f>VLOOKUP(C275,away!$B$2:$E$405,3,FALSE)</f>
        <v>0.70779999999999998</v>
      </c>
      <c r="J275" s="10">
        <f>VLOOKUP(B275,home!$B$2:$E$405,4,FALSE)</f>
        <v>0.58979999999999999</v>
      </c>
      <c r="K275" s="12">
        <f t="shared" si="446"/>
        <v>0.46657522035999999</v>
      </c>
      <c r="L275" s="12">
        <f t="shared" si="447"/>
        <v>0.44234108222400004</v>
      </c>
      <c r="M275" s="13">
        <f t="shared" si="448"/>
        <v>0.40296067494274584</v>
      </c>
      <c r="N275" s="13">
        <f t="shared" si="449"/>
        <v>0.18801146570782595</v>
      </c>
      <c r="O275" s="13">
        <f t="shared" si="450"/>
        <v>0.17824606104788768</v>
      </c>
      <c r="P275" s="13">
        <f t="shared" si="451"/>
        <v>8.3165195211720208E-2</v>
      </c>
      <c r="Q275" s="13">
        <f t="shared" si="452"/>
        <v>4.3860745521417735E-2</v>
      </c>
      <c r="R275" s="13">
        <f t="shared" si="453"/>
        <v>3.9422777773043906E-2</v>
      </c>
      <c r="S275" s="13">
        <f t="shared" si="454"/>
        <v>4.2910202686566399E-3</v>
      </c>
      <c r="T275" s="13">
        <f t="shared" si="455"/>
        <v>1.9401409641095383E-2</v>
      </c>
      <c r="U275" s="13">
        <f t="shared" si="456"/>
        <v>1.839369122666127E-2</v>
      </c>
      <c r="V275" s="13">
        <f t="shared" si="457"/>
        <v>9.8400431409889427E-5</v>
      </c>
      <c r="W275" s="13">
        <f t="shared" si="458"/>
        <v>6.8214456689364563E-3</v>
      </c>
      <c r="X275" s="13">
        <f t="shared" si="459"/>
        <v>3.0174056595295698E-3</v>
      </c>
      <c r="Y275" s="13">
        <f t="shared" si="460"/>
        <v>6.6736124247256622E-4</v>
      </c>
      <c r="Z275" s="13">
        <f t="shared" si="461"/>
        <v>5.8127713948014992E-3</v>
      </c>
      <c r="AA275" s="13">
        <f t="shared" si="462"/>
        <v>2.7120950944318138E-3</v>
      </c>
      <c r="AB275" s="13">
        <f t="shared" si="463"/>
        <v>6.3269818316089921E-4</v>
      </c>
      <c r="AC275" s="13">
        <f t="shared" si="464"/>
        <v>1.2692757004581894E-6</v>
      </c>
      <c r="AD275" s="13">
        <f t="shared" si="465"/>
        <v>7.9567937903944836E-4</v>
      </c>
      <c r="AE275" s="13">
        <f t="shared" si="466"/>
        <v>3.5196167762762993E-4</v>
      </c>
      <c r="AF275" s="13">
        <f t="shared" si="467"/>
        <v>7.784355469159022E-5</v>
      </c>
      <c r="AG275" s="13">
        <f t="shared" si="468"/>
        <v>1.1477800742147052E-5</v>
      </c>
      <c r="AH275" s="13">
        <f t="shared" si="469"/>
        <v>6.4280689737430128E-4</v>
      </c>
      <c r="AI275" s="13">
        <f t="shared" si="470"/>
        <v>2.9991776979134251E-4</v>
      </c>
      <c r="AJ275" s="13">
        <f t="shared" si="471"/>
        <v>6.9967099765137682E-5</v>
      </c>
      <c r="AK275" s="13">
        <f t="shared" si="472"/>
        <v>1.0881638330289744E-5</v>
      </c>
      <c r="AL275" s="13">
        <f t="shared" si="473"/>
        <v>1.0478398312301479E-8</v>
      </c>
      <c r="AM275" s="13">
        <f t="shared" si="474"/>
        <v>7.4248856322247728E-5</v>
      </c>
      <c r="AN275" s="13">
        <f t="shared" si="475"/>
        <v>3.2843319459477349E-5</v>
      </c>
      <c r="AO275" s="13">
        <f t="shared" si="476"/>
        <v>7.2639747367668851E-6</v>
      </c>
      <c r="AP275" s="13">
        <f t="shared" si="477"/>
        <v>1.0710514821030866E-6</v>
      </c>
      <c r="AQ275" s="13">
        <f t="shared" si="478"/>
        <v>1.1844251792777463E-7</v>
      </c>
      <c r="AR275" s="13">
        <f t="shared" si="479"/>
        <v>5.6867979729120067E-5</v>
      </c>
      <c r="AS275" s="13">
        <f t="shared" si="480"/>
        <v>2.6533190173542209E-5</v>
      </c>
      <c r="AT275" s="13">
        <f t="shared" si="481"/>
        <v>6.1898645260371205E-6</v>
      </c>
      <c r="AU275" s="13">
        <f t="shared" si="482"/>
        <v>9.6267913507810568E-7</v>
      </c>
      <c r="AV275" s="13">
        <f t="shared" si="483"/>
        <v>1.1229055739626031E-7</v>
      </c>
      <c r="AW275" s="13">
        <f t="shared" si="484"/>
        <v>6.0071897233074263E-11</v>
      </c>
      <c r="AX275" s="13">
        <f t="shared" si="485"/>
        <v>5.7737794166717856E-6</v>
      </c>
      <c r="AY275" s="13">
        <f t="shared" si="486"/>
        <v>2.5539798356932535E-6</v>
      </c>
      <c r="AZ275" s="13">
        <f t="shared" si="487"/>
        <v>5.6486510224941374E-7</v>
      </c>
      <c r="BA275" s="13">
        <f t="shared" si="488"/>
        <v>8.328768021319204E-8</v>
      </c>
      <c r="BB275" s="13">
        <f t="shared" si="489"/>
        <v>9.2103906503574503E-9</v>
      </c>
      <c r="BC275" s="13">
        <f t="shared" si="490"/>
        <v>8.148268335969857E-10</v>
      </c>
      <c r="BD275" s="13">
        <f t="shared" si="491"/>
        <v>4.1925072828785748E-6</v>
      </c>
      <c r="BE275" s="13">
        <f t="shared" si="492"/>
        <v>1.9561200093699758E-6</v>
      </c>
      <c r="BF275" s="13">
        <f t="shared" si="493"/>
        <v>4.5633856221120078E-7</v>
      </c>
      <c r="BG275" s="13">
        <f t="shared" si="494"/>
        <v>7.0972088407485551E-8</v>
      </c>
      <c r="BH275" s="13">
        <f t="shared" si="495"/>
        <v>8.278454447032989E-9</v>
      </c>
      <c r="BI275" s="13">
        <f t="shared" si="496"/>
        <v>7.7250434157292795E-10</v>
      </c>
      <c r="BJ275" s="14">
        <f t="shared" si="497"/>
        <v>0.26314132743514923</v>
      </c>
      <c r="BK275" s="14">
        <f t="shared" si="498"/>
        <v>0.49051912458846703</v>
      </c>
      <c r="BL275" s="14">
        <f t="shared" si="499"/>
        <v>0.24052824772346945</v>
      </c>
      <c r="BM275" s="14">
        <f t="shared" si="500"/>
        <v>6.4331997017482198E-2</v>
      </c>
      <c r="BN275" s="14">
        <f t="shared" si="501"/>
        <v>0.93566692020464126</v>
      </c>
    </row>
    <row r="276" spans="1:66" x14ac:dyDescent="0.25">
      <c r="A276" t="s">
        <v>351</v>
      </c>
      <c r="B276" t="s">
        <v>125</v>
      </c>
      <c r="C276" t="s">
        <v>112</v>
      </c>
      <c r="D276" s="11">
        <v>44416</v>
      </c>
      <c r="E276" s="10">
        <f>VLOOKUP(A276,home!$A$2:$E$405,3,FALSE)</f>
        <v>1.1721999999999999</v>
      </c>
      <c r="F276" s="10">
        <f>VLOOKUP(B276,home!$B$2:$E$405,3,FALSE)</f>
        <v>0.74650000000000005</v>
      </c>
      <c r="G276" s="10">
        <f>VLOOKUP(C276,away!$B$2:$E$405,4,FALSE)</f>
        <v>0.63980000000000004</v>
      </c>
      <c r="H276" s="10">
        <f>VLOOKUP(A276,away!$A$2:$E$405,3,FALSE)</f>
        <v>1.0596000000000001</v>
      </c>
      <c r="I276" s="10">
        <f>VLOOKUP(C276,away!$B$2:$E$405,3,FALSE)</f>
        <v>1.0617000000000001</v>
      </c>
      <c r="J276" s="10">
        <f>VLOOKUP(B276,home!$B$2:$E$405,4,FALSE)</f>
        <v>1.0617000000000001</v>
      </c>
      <c r="K276" s="12">
        <f t="shared" si="446"/>
        <v>0.55985526254000006</v>
      </c>
      <c r="L276" s="12">
        <f t="shared" si="447"/>
        <v>1.1943884206440003</v>
      </c>
      <c r="M276" s="13">
        <f t="shared" si="448"/>
        <v>0.17303806441191844</v>
      </c>
      <c r="N276" s="13">
        <f t="shared" si="449"/>
        <v>9.6876270980748039E-2</v>
      </c>
      <c r="O276" s="13">
        <f t="shared" si="450"/>
        <v>0.20667466046424604</v>
      </c>
      <c r="P276" s="13">
        <f t="shared" si="451"/>
        <v>0.11570789629457583</v>
      </c>
      <c r="Q276" s="13">
        <f t="shared" si="452"/>
        <v>2.7118345061911436E-2</v>
      </c>
      <c r="R276" s="13">
        <f t="shared" si="453"/>
        <v>0.12342491064951293</v>
      </c>
      <c r="S276" s="13">
        <f t="shared" si="454"/>
        <v>1.9343023326135519E-2</v>
      </c>
      <c r="T276" s="13">
        <f t="shared" si="455"/>
        <v>3.2389837328975421E-2</v>
      </c>
      <c r="U276" s="13">
        <f t="shared" si="456"/>
        <v>6.910008575565911E-2</v>
      </c>
      <c r="V276" s="13">
        <f t="shared" si="457"/>
        <v>1.4371536270874679E-3</v>
      </c>
      <c r="W276" s="13">
        <f t="shared" si="458"/>
        <v>5.0607827314289155E-3</v>
      </c>
      <c r="X276" s="13">
        <f t="shared" si="459"/>
        <v>6.0445402938138111E-3</v>
      </c>
      <c r="Y276" s="13">
        <f t="shared" si="460"/>
        <v>3.6097644675236497E-3</v>
      </c>
      <c r="Z276" s="13">
        <f t="shared" si="461"/>
        <v>4.9139094699599546E-2</v>
      </c>
      <c r="AA276" s="13">
        <f t="shared" si="462"/>
        <v>2.7510780764022226E-2</v>
      </c>
      <c r="AB276" s="13">
        <f t="shared" si="463"/>
        <v>7.7010276936610219E-3</v>
      </c>
      <c r="AC276" s="13">
        <f t="shared" si="464"/>
        <v>6.006265998739861E-5</v>
      </c>
      <c r="AD276" s="13">
        <f t="shared" si="465"/>
        <v>7.0832646119050832E-4</v>
      </c>
      <c r="AE276" s="13">
        <f t="shared" si="466"/>
        <v>8.4601692328168494E-4</v>
      </c>
      <c r="AF276" s="13">
        <f t="shared" si="467"/>
        <v>5.0523640841825402E-4</v>
      </c>
      <c r="AG276" s="13">
        <f t="shared" si="468"/>
        <v>2.0114950530084191E-4</v>
      </c>
      <c r="AH276" s="13">
        <f t="shared" si="469"/>
        <v>1.4672791427532661E-2</v>
      </c>
      <c r="AI276" s="13">
        <f t="shared" si="470"/>
        <v>8.2146394968559602E-3</v>
      </c>
      <c r="AJ276" s="13">
        <f t="shared" si="471"/>
        <v>2.2995045760918734E-3</v>
      </c>
      <c r="AK276" s="13">
        <f t="shared" si="472"/>
        <v>4.291299127199492E-4</v>
      </c>
      <c r="AL276" s="13">
        <f t="shared" si="473"/>
        <v>1.6065191336062143E-6</v>
      </c>
      <c r="AM276" s="13">
        <f t="shared" si="474"/>
        <v>7.9312059378768289E-5</v>
      </c>
      <c r="AN276" s="13">
        <f t="shared" si="475"/>
        <v>9.4729405339430214E-5</v>
      </c>
      <c r="AO276" s="13">
        <f t="shared" si="476"/>
        <v>5.6571852415953691E-5</v>
      </c>
      <c r="AP276" s="13">
        <f t="shared" si="477"/>
        <v>2.2522921819998808E-5</v>
      </c>
      <c r="AQ276" s="13">
        <f t="shared" si="478"/>
        <v>6.7252792552191643E-6</v>
      </c>
      <c r="AR276" s="13">
        <f t="shared" si="479"/>
        <v>3.5050024359139106E-3</v>
      </c>
      <c r="AS276" s="13">
        <f t="shared" si="480"/>
        <v>1.962294058961922E-3</v>
      </c>
      <c r="AT276" s="13">
        <f t="shared" si="481"/>
        <v>5.4930032778040445E-4</v>
      </c>
      <c r="AU276" s="13">
        <f t="shared" si="482"/>
        <v>1.025095597409355E-4</v>
      </c>
      <c r="AV276" s="13">
        <f t="shared" si="483"/>
        <v>1.4347629120405316E-5</v>
      </c>
      <c r="AW276" s="13">
        <f t="shared" si="484"/>
        <v>2.9840407584165102E-8</v>
      </c>
      <c r="AX276" s="13">
        <f t="shared" si="485"/>
        <v>7.4005456376813956E-6</v>
      </c>
      <c r="AY276" s="13">
        <f t="shared" si="486"/>
        <v>8.8391260160941267E-6</v>
      </c>
      <c r="AZ276" s="13">
        <f t="shared" si="487"/>
        <v>5.2786748811179796E-6</v>
      </c>
      <c r="BA276" s="13">
        <f t="shared" si="488"/>
        <v>2.1015960514505539E-6</v>
      </c>
      <c r="BB276" s="13">
        <f t="shared" si="489"/>
        <v>6.2753049718092328E-7</v>
      </c>
      <c r="BC276" s="13">
        <f t="shared" si="490"/>
        <v>1.4990303188677337E-7</v>
      </c>
      <c r="BD276" s="13">
        <f t="shared" si="491"/>
        <v>6.9772238729743209E-4</v>
      </c>
      <c r="BE276" s="13">
        <f t="shared" si="492"/>
        <v>3.9062355032043944E-4</v>
      </c>
      <c r="BF276" s="13">
        <f t="shared" si="493"/>
        <v>1.0934632515947825E-4</v>
      </c>
      <c r="BG276" s="13">
        <f t="shared" si="494"/>
        <v>2.0406038526647974E-5</v>
      </c>
      <c r="BH276" s="13">
        <f t="shared" si="495"/>
        <v>2.8561070141844642E-6</v>
      </c>
      <c r="BI276" s="13">
        <f t="shared" si="496"/>
        <v>3.1980130845371592E-7</v>
      </c>
      <c r="BJ276" s="14">
        <f t="shared" si="497"/>
        <v>0.17364452905691735</v>
      </c>
      <c r="BK276" s="14">
        <f t="shared" si="498"/>
        <v>0.30959664596485437</v>
      </c>
      <c r="BL276" s="14">
        <f t="shared" si="499"/>
        <v>0.46738225896144592</v>
      </c>
      <c r="BM276" s="14">
        <f t="shared" si="500"/>
        <v>0.25691357153429589</v>
      </c>
      <c r="BN276" s="14">
        <f t="shared" si="501"/>
        <v>0.74284014786291264</v>
      </c>
    </row>
    <row r="277" spans="1:66" x14ac:dyDescent="0.25">
      <c r="A277" t="s">
        <v>351</v>
      </c>
      <c r="B277" t="s">
        <v>127</v>
      </c>
      <c r="C277" t="s">
        <v>118</v>
      </c>
      <c r="D277" s="11">
        <v>44416</v>
      </c>
      <c r="E277" s="10">
        <f>VLOOKUP(A277,home!$A$2:$E$405,3,FALSE)</f>
        <v>1.1721999999999999</v>
      </c>
      <c r="F277" s="10">
        <f>VLOOKUP(B277,home!$B$2:$E$405,3,FALSE)</f>
        <v>0.9597</v>
      </c>
      <c r="G277" s="10">
        <f>VLOOKUP(C277,away!$B$2:$E$405,4,FALSE)</f>
        <v>0.42649999999999999</v>
      </c>
      <c r="H277" s="10">
        <f>VLOOKUP(A277,away!$A$2:$E$405,3,FALSE)</f>
        <v>1.0596000000000001</v>
      </c>
      <c r="I277" s="10">
        <f>VLOOKUP(C277,away!$B$2:$E$405,3,FALSE)</f>
        <v>0.70779999999999998</v>
      </c>
      <c r="J277" s="10">
        <f>VLOOKUP(B277,home!$B$2:$E$405,4,FALSE)</f>
        <v>0.35389999999999999</v>
      </c>
      <c r="K277" s="12">
        <f t="shared" si="446"/>
        <v>0.47979558500999997</v>
      </c>
      <c r="L277" s="12">
        <f t="shared" si="447"/>
        <v>0.26541964903199999</v>
      </c>
      <c r="M277" s="13">
        <f t="shared" si="448"/>
        <v>0.47463213195306908</v>
      </c>
      <c r="N277" s="13">
        <f t="shared" si="449"/>
        <v>0.22772640141496628</v>
      </c>
      <c r="O277" s="13">
        <f t="shared" si="450"/>
        <v>0.12597669388229352</v>
      </c>
      <c r="P277" s="13">
        <f t="shared" si="451"/>
        <v>6.0443061538880703E-2</v>
      </c>
      <c r="Q277" s="13">
        <f t="shared" si="452"/>
        <v>5.463106099455791E-2</v>
      </c>
      <c r="R277" s="13">
        <f t="shared" si="453"/>
        <v>1.6718344938225025E-2</v>
      </c>
      <c r="S277" s="13">
        <f t="shared" si="454"/>
        <v>1.9243132956252098E-3</v>
      </c>
      <c r="T277" s="13">
        <f t="shared" si="455"/>
        <v>1.4500157035421346E-2</v>
      </c>
      <c r="U277" s="13">
        <f t="shared" si="456"/>
        <v>8.0213880900346472E-3</v>
      </c>
      <c r="V277" s="13">
        <f t="shared" si="457"/>
        <v>2.7228429279406087E-5</v>
      </c>
      <c r="W277" s="13">
        <f t="shared" si="458"/>
        <v>8.737247289866969E-3</v>
      </c>
      <c r="X277" s="13">
        <f t="shared" si="459"/>
        <v>2.3190371091822842E-3</v>
      </c>
      <c r="Y277" s="13">
        <f t="shared" si="460"/>
        <v>3.0775900780567289E-4</v>
      </c>
      <c r="Z277" s="13">
        <f t="shared" si="461"/>
        <v>1.4791257486332001E-3</v>
      </c>
      <c r="AA277" s="13">
        <f t="shared" si="462"/>
        <v>7.0967800386882046E-4</v>
      </c>
      <c r="AB277" s="13">
        <f t="shared" si="463"/>
        <v>1.7025018651748485E-4</v>
      </c>
      <c r="AC277" s="13">
        <f t="shared" si="464"/>
        <v>2.1671647310439227E-7</v>
      </c>
      <c r="AD277" s="13">
        <f t="shared" si="465"/>
        <v>1.0480231687046895E-3</v>
      </c>
      <c r="AE277" s="13">
        <f t="shared" si="466"/>
        <v>2.7816594161500323E-4</v>
      </c>
      <c r="AF277" s="13">
        <f t="shared" si="467"/>
        <v>3.6915353298054984E-5</v>
      </c>
      <c r="AG277" s="13">
        <f t="shared" si="468"/>
        <v>3.2660200387540133E-6</v>
      </c>
      <c r="AH277" s="13">
        <f t="shared" si="469"/>
        <v>9.8147259269104552E-5</v>
      </c>
      <c r="AI277" s="13">
        <f t="shared" si="470"/>
        <v>4.7090621678148161E-5</v>
      </c>
      <c r="AJ277" s="13">
        <f t="shared" si="471"/>
        <v>1.1296936188275839E-5</v>
      </c>
      <c r="AK277" s="13">
        <f t="shared" si="472"/>
        <v>1.806740035758149E-6</v>
      </c>
      <c r="AL277" s="13">
        <f t="shared" si="473"/>
        <v>1.1039292317978328E-9</v>
      </c>
      <c r="AM277" s="13">
        <f t="shared" si="474"/>
        <v>1.0056737786654012E-4</v>
      </c>
      <c r="AN277" s="13">
        <f t="shared" si="475"/>
        <v>2.6692558137405604E-5</v>
      </c>
      <c r="AO277" s="13">
        <f t="shared" si="476"/>
        <v>3.5423647062982257E-6</v>
      </c>
      <c r="AP277" s="13">
        <f t="shared" si="477"/>
        <v>3.13404399029673E-7</v>
      </c>
      <c r="AQ277" s="13">
        <f t="shared" si="478"/>
        <v>2.079592139888517E-8</v>
      </c>
      <c r="AR277" s="13">
        <f t="shared" si="479"/>
        <v>5.2100422217316906E-6</v>
      </c>
      <c r="AS277" s="13">
        <f t="shared" si="480"/>
        <v>2.4997552557025568E-6</v>
      </c>
      <c r="AT277" s="13">
        <f t="shared" si="481"/>
        <v>5.9968576764581507E-7</v>
      </c>
      <c r="AU277" s="13">
        <f t="shared" si="482"/>
        <v>9.5908861236598273E-8</v>
      </c>
      <c r="AV277" s="13">
        <f t="shared" si="483"/>
        <v>1.1504162046164141E-8</v>
      </c>
      <c r="AW277" s="13">
        <f t="shared" si="484"/>
        <v>3.9050630536373249E-12</v>
      </c>
      <c r="AX277" s="13">
        <f t="shared" si="485"/>
        <v>8.0419639827330539E-6</v>
      </c>
      <c r="AY277" s="13">
        <f t="shared" si="486"/>
        <v>2.134495257824992E-6</v>
      </c>
      <c r="AZ277" s="13">
        <f t="shared" si="487"/>
        <v>2.832684910961889E-7</v>
      </c>
      <c r="BA277" s="13">
        <f t="shared" si="488"/>
        <v>2.5061674496191565E-8</v>
      </c>
      <c r="BB277" s="13">
        <f t="shared" si="489"/>
        <v>1.6629652122333474E-9</v>
      </c>
      <c r="BC277" s="13">
        <f t="shared" si="490"/>
        <v>8.8276728596680146E-11</v>
      </c>
      <c r="BD277" s="13">
        <f t="shared" si="491"/>
        <v>2.3047459632232102E-7</v>
      </c>
      <c r="BE277" s="13">
        <f t="shared" si="492"/>
        <v>1.1058069377241161E-7</v>
      </c>
      <c r="BF277" s="13">
        <f t="shared" si="493"/>
        <v>2.6528064329672941E-8</v>
      </c>
      <c r="BG277" s="13">
        <f t="shared" si="494"/>
        <v>4.2426827147461141E-9</v>
      </c>
      <c r="BH277" s="13">
        <f t="shared" si="495"/>
        <v>5.0890510878335658E-10</v>
      </c>
      <c r="BI277" s="13">
        <f t="shared" si="496"/>
        <v>4.8834084876657658E-11</v>
      </c>
      <c r="BJ277" s="14">
        <f t="shared" si="497"/>
        <v>0.30972965637713573</v>
      </c>
      <c r="BK277" s="14">
        <f t="shared" si="498"/>
        <v>0.53702908753251466</v>
      </c>
      <c r="BL277" s="14">
        <f t="shared" si="499"/>
        <v>0.15176348593815545</v>
      </c>
      <c r="BM277" s="14">
        <f t="shared" si="500"/>
        <v>3.9871526383093679E-2</v>
      </c>
      <c r="BN277" s="14">
        <f t="shared" si="501"/>
        <v>0.96012769472199244</v>
      </c>
    </row>
    <row r="278" spans="1:66" x14ac:dyDescent="0.25">
      <c r="A278" t="s">
        <v>351</v>
      </c>
      <c r="B278" t="s">
        <v>116</v>
      </c>
      <c r="C278" t="s">
        <v>113</v>
      </c>
      <c r="D278" s="11">
        <v>44416</v>
      </c>
      <c r="E278" s="10">
        <f>VLOOKUP(A278,home!$A$2:$E$405,3,FALSE)</f>
        <v>1.1721999999999999</v>
      </c>
      <c r="F278" s="10">
        <f>VLOOKUP(B278,home!$B$2:$E$405,3,FALSE)</f>
        <v>1.2323</v>
      </c>
      <c r="G278" s="10">
        <f>VLOOKUP(C278,away!$B$2:$E$405,4,FALSE)</f>
        <v>0.9597</v>
      </c>
      <c r="H278" s="10">
        <f>VLOOKUP(A278,away!$A$2:$E$405,3,FALSE)</f>
        <v>1.0596000000000001</v>
      </c>
      <c r="I278" s="10">
        <f>VLOOKUP(C278,away!$B$2:$E$405,3,FALSE)</f>
        <v>0.82579999999999998</v>
      </c>
      <c r="J278" s="10">
        <f>VLOOKUP(B278,home!$B$2:$E$405,4,FALSE)</f>
        <v>0.94379999999999997</v>
      </c>
      <c r="K278" s="12">
        <f t="shared" si="446"/>
        <v>1.3862886269819998</v>
      </c>
      <c r="L278" s="12">
        <f t="shared" si="447"/>
        <v>0.82584168638400002</v>
      </c>
      <c r="M278" s="13">
        <f t="shared" si="448"/>
        <v>0.1094672005047156</v>
      </c>
      <c r="N278" s="13">
        <f t="shared" si="449"/>
        <v>0.15175313508724547</v>
      </c>
      <c r="O278" s="13">
        <f t="shared" si="450"/>
        <v>9.040257746854978E-2</v>
      </c>
      <c r="P278" s="13">
        <f t="shared" si="451"/>
        <v>0.12532406499450977</v>
      </c>
      <c r="Q278" s="13">
        <f t="shared" si="452"/>
        <v>0.10518682264015576</v>
      </c>
      <c r="R278" s="13">
        <f t="shared" si="453"/>
        <v>3.7329108515043674E-2</v>
      </c>
      <c r="S278" s="13">
        <f t="shared" si="454"/>
        <v>3.5869468649816078E-2</v>
      </c>
      <c r="T278" s="13">
        <f t="shared" si="455"/>
        <v>8.6867662994520936E-2</v>
      </c>
      <c r="U278" s="13">
        <f t="shared" si="456"/>
        <v>5.1748918589781978E-2</v>
      </c>
      <c r="V278" s="13">
        <f t="shared" si="457"/>
        <v>4.5628153655582751E-3</v>
      </c>
      <c r="W278" s="13">
        <f t="shared" si="458"/>
        <v>4.8606431978140248E-2</v>
      </c>
      <c r="X278" s="13">
        <f t="shared" si="459"/>
        <v>4.0141217753936524E-2</v>
      </c>
      <c r="Y278" s="13">
        <f t="shared" si="460"/>
        <v>1.6575145481709148E-2</v>
      </c>
      <c r="Z278" s="13">
        <f t="shared" si="461"/>
        <v>1.0275977975758336E-2</v>
      </c>
      <c r="AA278" s="13">
        <f t="shared" si="462"/>
        <v>1.4245471398911294E-2</v>
      </c>
      <c r="AB278" s="13">
        <f t="shared" si="463"/>
        <v>9.874167493154045E-3</v>
      </c>
      <c r="AC278" s="13">
        <f t="shared" si="464"/>
        <v>3.2648510626622537E-4</v>
      </c>
      <c r="AD278" s="13">
        <f t="shared" si="465"/>
        <v>1.6845635962367485E-2</v>
      </c>
      <c r="AE278" s="13">
        <f t="shared" si="466"/>
        <v>1.391182841137252E-2</v>
      </c>
      <c r="AF278" s="13">
        <f t="shared" si="467"/>
        <v>5.7444839179663625E-3</v>
      </c>
      <c r="AG278" s="13">
        <f t="shared" si="468"/>
        <v>1.5813447620730363E-3</v>
      </c>
      <c r="AH278" s="13">
        <f t="shared" si="469"/>
        <v>2.1215827451862763E-3</v>
      </c>
      <c r="AI278" s="13">
        <f t="shared" si="470"/>
        <v>2.9411260308529852E-3</v>
      </c>
      <c r="AJ278" s="13">
        <f t="shared" si="471"/>
        <v>2.0386247835461023E-3</v>
      </c>
      <c r="AK278" s="13">
        <f t="shared" si="472"/>
        <v>9.4204078403786805E-4</v>
      </c>
      <c r="AL278" s="13">
        <f t="shared" si="473"/>
        <v>1.4951123437448374E-5</v>
      </c>
      <c r="AM278" s="13">
        <f t="shared" si="474"/>
        <v>4.6705827097818023E-3</v>
      </c>
      <c r="AN278" s="13">
        <f t="shared" si="475"/>
        <v>3.8571619014421562E-3</v>
      </c>
      <c r="AO278" s="13">
        <f t="shared" si="476"/>
        <v>1.5927025446715532E-3</v>
      </c>
      <c r="AP278" s="13">
        <f t="shared" si="477"/>
        <v>4.3844005179988123E-4</v>
      </c>
      <c r="AQ278" s="13">
        <f t="shared" si="478"/>
        <v>9.0520517939175537E-5</v>
      </c>
      <c r="AR278" s="13">
        <f t="shared" si="479"/>
        <v>3.5041829441756625E-4</v>
      </c>
      <c r="AS278" s="13">
        <f t="shared" si="480"/>
        <v>4.8578089623750207E-4</v>
      </c>
      <c r="AT278" s="13">
        <f t="shared" si="481"/>
        <v>3.3671626582958613E-4</v>
      </c>
      <c r="AU278" s="13">
        <f t="shared" si="482"/>
        <v>1.5559530994646773E-4</v>
      </c>
      <c r="AV278" s="13">
        <f t="shared" si="483"/>
        <v>5.3925002147631814E-5</v>
      </c>
      <c r="AW278" s="13">
        <f t="shared" si="484"/>
        <v>4.7546854135723049E-7</v>
      </c>
      <c r="AX278" s="13">
        <f t="shared" si="485"/>
        <v>1.0791292819915476E-3</v>
      </c>
      <c r="AY278" s="13">
        <f t="shared" si="486"/>
        <v>8.9118994606625476E-4</v>
      </c>
      <c r="AZ278" s="13">
        <f t="shared" si="487"/>
        <v>3.6799090397391092E-4</v>
      </c>
      <c r="BA278" s="13">
        <f t="shared" si="488"/>
        <v>1.0130074290392908E-4</v>
      </c>
      <c r="BB278" s="13">
        <f t="shared" si="489"/>
        <v>2.0914594087933199E-5</v>
      </c>
      <c r="BC278" s="13">
        <f t="shared" si="490"/>
        <v>3.4544287303231187E-6</v>
      </c>
      <c r="BD278" s="13">
        <f t="shared" si="491"/>
        <v>4.8231672533601291E-5</v>
      </c>
      <c r="BE278" s="13">
        <f t="shared" si="492"/>
        <v>6.6863019093651573E-5</v>
      </c>
      <c r="BF278" s="13">
        <f t="shared" si="493"/>
        <v>4.6345721467604752E-5</v>
      </c>
      <c r="BG278" s="13">
        <f t="shared" si="494"/>
        <v>2.1416182193272004E-5</v>
      </c>
      <c r="BH278" s="13">
        <f t="shared" si="495"/>
        <v>7.4222524519768429E-6</v>
      </c>
      <c r="BI278" s="13">
        <f t="shared" si="496"/>
        <v>2.0578768321529513E-6</v>
      </c>
      <c r="BJ278" s="14">
        <f t="shared" si="497"/>
        <v>0.50032709661287589</v>
      </c>
      <c r="BK278" s="14">
        <f t="shared" si="498"/>
        <v>0.27645617569036962</v>
      </c>
      <c r="BL278" s="14">
        <f t="shared" si="499"/>
        <v>0.21321839030221504</v>
      </c>
      <c r="BM278" s="14">
        <f t="shared" si="500"/>
        <v>0.37992401689347405</v>
      </c>
      <c r="BN278" s="14">
        <f t="shared" si="501"/>
        <v>0.61946290921022007</v>
      </c>
    </row>
    <row r="279" spans="1:66" x14ac:dyDescent="0.25">
      <c r="A279" t="s">
        <v>351</v>
      </c>
      <c r="B279" t="s">
        <v>120</v>
      </c>
      <c r="C279" t="s">
        <v>124</v>
      </c>
      <c r="D279" s="11">
        <v>44416</v>
      </c>
      <c r="E279" s="10">
        <f>VLOOKUP(A279,home!$A$2:$E$405,3,FALSE)</f>
        <v>1.1721999999999999</v>
      </c>
      <c r="F279" s="10">
        <f>VLOOKUP(B279,home!$B$2:$E$405,3,FALSE)</f>
        <v>1.4928999999999999</v>
      </c>
      <c r="G279" s="10">
        <f>VLOOKUP(C279,away!$B$2:$E$405,4,FALSE)</f>
        <v>1.0664</v>
      </c>
      <c r="H279" s="10">
        <f>VLOOKUP(A279,away!$A$2:$E$405,3,FALSE)</f>
        <v>1.0596000000000001</v>
      </c>
      <c r="I279" s="10">
        <f>VLOOKUP(C279,away!$B$2:$E$405,3,FALSE)</f>
        <v>1.2977000000000001</v>
      </c>
      <c r="J279" s="10">
        <f>VLOOKUP(B279,home!$B$2:$E$405,4,FALSE)</f>
        <v>1.2977000000000001</v>
      </c>
      <c r="K279" s="12">
        <f t="shared" si="446"/>
        <v>1.8661758780319999</v>
      </c>
      <c r="L279" s="12">
        <f t="shared" si="447"/>
        <v>1.7843931972840004</v>
      </c>
      <c r="M279" s="13">
        <f t="shared" si="448"/>
        <v>2.5976342076704989E-2</v>
      </c>
      <c r="N279" s="13">
        <f t="shared" si="449"/>
        <v>4.8476422983054518E-2</v>
      </c>
      <c r="O279" s="13">
        <f t="shared" si="450"/>
        <v>4.6352008091994523E-2</v>
      </c>
      <c r="P279" s="13">
        <f t="shared" si="451"/>
        <v>8.6500999399624245E-2</v>
      </c>
      <c r="Q279" s="13">
        <f t="shared" si="452"/>
        <v>4.5232765612126198E-2</v>
      </c>
      <c r="R279" s="13">
        <f t="shared" si="453"/>
        <v>4.1355103959903994E-2</v>
      </c>
      <c r="S279" s="13">
        <f t="shared" si="454"/>
        <v>7.2011899087245521E-2</v>
      </c>
      <c r="T279" s="13">
        <f t="shared" si="455"/>
        <v>8.0713039252619648E-2</v>
      </c>
      <c r="U279" s="13">
        <f t="shared" si="456"/>
        <v>7.7175897443478469E-2</v>
      </c>
      <c r="V279" s="13">
        <f t="shared" si="457"/>
        <v>2.6644334984664324E-2</v>
      </c>
      <c r="W279" s="13">
        <f t="shared" si="458"/>
        <v>2.8137432027341761E-2</v>
      </c>
      <c r="X279" s="13">
        <f t="shared" si="459"/>
        <v>5.0208242298629593E-2</v>
      </c>
      <c r="Y279" s="13">
        <f t="shared" si="460"/>
        <v>4.4795623002630736E-2</v>
      </c>
      <c r="Z279" s="13">
        <f t="shared" si="461"/>
        <v>2.4597922059675103E-2</v>
      </c>
      <c r="AA279" s="13">
        <f t="shared" si="462"/>
        <v>4.5904048797476886E-2</v>
      </c>
      <c r="AB279" s="13">
        <f t="shared" si="463"/>
        <v>4.2832514284927604E-2</v>
      </c>
      <c r="AC279" s="13">
        <f t="shared" si="464"/>
        <v>5.5453381333150998E-3</v>
      </c>
      <c r="AD279" s="13">
        <f t="shared" si="465"/>
        <v>1.3127349229797552E-2</v>
      </c>
      <c r="AE279" s="13">
        <f t="shared" si="466"/>
        <v>2.3424352664022111E-2</v>
      </c>
      <c r="AF279" s="13">
        <f t="shared" si="467"/>
        <v>2.089912777223121E-2</v>
      </c>
      <c r="AG279" s="13">
        <f t="shared" si="468"/>
        <v>1.2430753808646165E-2</v>
      </c>
      <c r="AH279" s="13">
        <f t="shared" si="469"/>
        <v>1.0973091197651578E-2</v>
      </c>
      <c r="AI279" s="13">
        <f t="shared" si="470"/>
        <v>2.047771810050264E-2</v>
      </c>
      <c r="AJ279" s="13">
        <f t="shared" si="471"/>
        <v>1.910751177814865E-2</v>
      </c>
      <c r="AK279" s="13">
        <f t="shared" si="472"/>
        <v>1.1885992523197782E-2</v>
      </c>
      <c r="AL279" s="13">
        <f t="shared" si="473"/>
        <v>7.3863716319129673E-4</v>
      </c>
      <c r="AM279" s="13">
        <f t="shared" si="474"/>
        <v>4.899588495030029E-3</v>
      </c>
      <c r="AN279" s="13">
        <f t="shared" si="475"/>
        <v>8.7427923800225352E-3</v>
      </c>
      <c r="AO279" s="13">
        <f t="shared" si="476"/>
        <v>7.8002896240893056E-3</v>
      </c>
      <c r="AP279" s="13">
        <f t="shared" si="477"/>
        <v>4.6395945806899765E-3</v>
      </c>
      <c r="AQ279" s="13">
        <f t="shared" si="478"/>
        <v>2.0697152519847275E-3</v>
      </c>
      <c r="AR279" s="13">
        <f t="shared" si="479"/>
        <v>3.916061857253279E-3</v>
      </c>
      <c r="AS279" s="13">
        <f t="shared" si="480"/>
        <v>7.3080601748872626E-3</v>
      </c>
      <c r="AT279" s="13">
        <f t="shared" si="481"/>
        <v>6.8190628067904642E-3</v>
      </c>
      <c r="AU279" s="13">
        <f t="shared" si="482"/>
        <v>4.2418568402725178E-3</v>
      </c>
      <c r="AV279" s="13">
        <f t="shared" si="483"/>
        <v>1.9790127283454018E-3</v>
      </c>
      <c r="AW279" s="13">
        <f t="shared" si="484"/>
        <v>6.8323764050255508E-5</v>
      </c>
      <c r="AX279" s="13">
        <f t="shared" si="485"/>
        <v>1.523915643618025E-3</v>
      </c>
      <c r="AY279" s="13">
        <f t="shared" si="486"/>
        <v>2.7192647077066727E-3</v>
      </c>
      <c r="AZ279" s="13">
        <f t="shared" si="487"/>
        <v>2.4261187230231267E-3</v>
      </c>
      <c r="BA279" s="13">
        <f t="shared" si="488"/>
        <v>1.4430499150552712E-3</v>
      </c>
      <c r="BB279" s="13">
        <f t="shared" si="489"/>
        <v>6.4374211294147019E-4</v>
      </c>
      <c r="BC279" s="13">
        <f t="shared" si="490"/>
        <v>2.2973780942759734E-4</v>
      </c>
      <c r="BD279" s="13">
        <f t="shared" si="491"/>
        <v>1.1646323563710174E-3</v>
      </c>
      <c r="BE279" s="13">
        <f t="shared" si="492"/>
        <v>2.1734088102351602E-3</v>
      </c>
      <c r="BF279" s="13">
        <f t="shared" si="493"/>
        <v>2.0279815473815423E-3</v>
      </c>
      <c r="BG279" s="13">
        <f t="shared" si="494"/>
        <v>1.2615234149391484E-3</v>
      </c>
      <c r="BH279" s="13">
        <f t="shared" si="495"/>
        <v>5.8855614163299782E-4</v>
      </c>
      <c r="BI279" s="13">
        <f t="shared" si="496"/>
        <v>2.1966985487661714E-4</v>
      </c>
      <c r="BJ279" s="14">
        <f t="shared" si="497"/>
        <v>0.4045829178946882</v>
      </c>
      <c r="BK279" s="14">
        <f t="shared" si="498"/>
        <v>0.22013681555245213</v>
      </c>
      <c r="BL279" s="14">
        <f t="shared" si="499"/>
        <v>0.34776371271026746</v>
      </c>
      <c r="BM279" s="14">
        <f t="shared" si="500"/>
        <v>0.70053678515001816</v>
      </c>
      <c r="BN279" s="14">
        <f t="shared" si="501"/>
        <v>0.29389364212340846</v>
      </c>
    </row>
    <row r="280" spans="1:66" x14ac:dyDescent="0.25">
      <c r="A280" t="s">
        <v>353</v>
      </c>
      <c r="B280" t="s">
        <v>155</v>
      </c>
      <c r="C280" t="s">
        <v>156</v>
      </c>
      <c r="D280" s="11">
        <v>44416</v>
      </c>
      <c r="E280" s="10">
        <f>VLOOKUP(A280,home!$A$2:$E$405,3,FALSE)</f>
        <v>1.5907</v>
      </c>
      <c r="F280" s="10">
        <f>VLOOKUP(B280,home!$B$2:$E$405,3,FALSE)</f>
        <v>1.0216000000000001</v>
      </c>
      <c r="G280" s="10">
        <f>VLOOKUP(C280,away!$B$2:$E$405,4,FALSE)</f>
        <v>1.1001000000000001</v>
      </c>
      <c r="H280" s="10">
        <f>VLOOKUP(A280,away!$A$2:$E$405,3,FALSE)</f>
        <v>1.2952999999999999</v>
      </c>
      <c r="I280" s="10">
        <f>VLOOKUP(C280,away!$B$2:$E$405,3,FALSE)</f>
        <v>1.1097999999999999</v>
      </c>
      <c r="J280" s="10">
        <f>VLOOKUP(B280,home!$B$2:$E$405,4,FALSE)</f>
        <v>1.1097999999999999</v>
      </c>
      <c r="K280" s="12">
        <f t="shared" si="446"/>
        <v>1.7877275379120003</v>
      </c>
      <c r="L280" s="12">
        <f t="shared" si="447"/>
        <v>1.5953640686119996</v>
      </c>
      <c r="M280" s="13">
        <f t="shared" si="448"/>
        <v>3.394235594717613E-2</v>
      </c>
      <c r="N280" s="13">
        <f t="shared" si="449"/>
        <v>6.0679684428377928E-2</v>
      </c>
      <c r="O280" s="13">
        <f t="shared" si="450"/>
        <v>5.4150415082163617E-2</v>
      </c>
      <c r="P280" s="13">
        <f t="shared" si="451"/>
        <v>9.6806188231749205E-2</v>
      </c>
      <c r="Q280" s="13">
        <f t="shared" si="452"/>
        <v>5.4239371422210629E-2</v>
      </c>
      <c r="R280" s="13">
        <f t="shared" si="453"/>
        <v>4.3194813261254572E-2</v>
      </c>
      <c r="S280" s="13">
        <f t="shared" si="454"/>
        <v>6.9024658265807046E-2</v>
      </c>
      <c r="T280" s="13">
        <f t="shared" si="455"/>
        <v>8.653154427109537E-2</v>
      </c>
      <c r="U280" s="13">
        <f t="shared" si="456"/>
        <v>7.7220557162111264E-2</v>
      </c>
      <c r="V280" s="13">
        <f t="shared" si="457"/>
        <v>2.1873732274248135E-2</v>
      </c>
      <c r="W280" s="13">
        <f t="shared" si="458"/>
        <v>3.2321739310174374E-2</v>
      </c>
      <c r="X280" s="13">
        <f t="shared" si="459"/>
        <v>5.1564941530496199E-2</v>
      </c>
      <c r="Y280" s="13">
        <f t="shared" si="460"/>
        <v>4.1132427458916147E-2</v>
      </c>
      <c r="Z280" s="13">
        <f t="shared" si="461"/>
        <v>2.2970484342470222E-2</v>
      </c>
      <c r="AA280" s="13">
        <f t="shared" si="462"/>
        <v>4.1064967418210439E-2</v>
      </c>
      <c r="AB280" s="13">
        <f t="shared" si="463"/>
        <v>3.6706486548496946E-2</v>
      </c>
      <c r="AC280" s="13">
        <f t="shared" si="464"/>
        <v>3.8990970587884336E-3</v>
      </c>
      <c r="AD280" s="13">
        <f t="shared" si="465"/>
        <v>1.4445615859502886E-2</v>
      </c>
      <c r="AE280" s="13">
        <f t="shared" si="466"/>
        <v>2.3046016491222551E-2</v>
      </c>
      <c r="AF280" s="13">
        <f t="shared" si="467"/>
        <v>1.8383393317368029E-2</v>
      </c>
      <c r="AG280" s="13">
        <f t="shared" si="468"/>
        <v>9.7760683858969695E-3</v>
      </c>
      <c r="AH280" s="13">
        <f t="shared" si="469"/>
        <v>9.161571339647883E-3</v>
      </c>
      <c r="AI280" s="13">
        <f t="shared" si="470"/>
        <v>1.6378393374433857E-2</v>
      </c>
      <c r="AJ280" s="13">
        <f t="shared" si="471"/>
        <v>1.4640052431115432E-2</v>
      </c>
      <c r="AK280" s="13">
        <f t="shared" si="472"/>
        <v>8.7241416291935301E-3</v>
      </c>
      <c r="AL280" s="13">
        <f t="shared" si="473"/>
        <v>4.4482088915025382E-4</v>
      </c>
      <c r="AM280" s="13">
        <f t="shared" si="474"/>
        <v>5.1649650548263289E-3</v>
      </c>
      <c r="AN280" s="13">
        <f t="shared" si="475"/>
        <v>8.2399996641065315E-3</v>
      </c>
      <c r="AO280" s="13">
        <f t="shared" si="476"/>
        <v>6.5728996947452545E-3</v>
      </c>
      <c r="AP280" s="13">
        <f t="shared" si="477"/>
        <v>3.4953893331957872E-3</v>
      </c>
      <c r="AQ280" s="13">
        <f t="shared" si="478"/>
        <v>1.3941046369975541E-3</v>
      </c>
      <c r="AR280" s="13">
        <f t="shared" si="479"/>
        <v>2.923208345459942E-3</v>
      </c>
      <c r="AS280" s="13">
        <f t="shared" si="480"/>
        <v>5.2259000582329145E-3</v>
      </c>
      <c r="AT280" s="13">
        <f t="shared" si="481"/>
        <v>4.6712427222394557E-3</v>
      </c>
      <c r="AU280" s="13">
        <f t="shared" si="482"/>
        <v>2.7836364169394972E-3</v>
      </c>
      <c r="AV280" s="13">
        <f t="shared" si="483"/>
        <v>1.2440958695243574E-3</v>
      </c>
      <c r="AW280" s="13">
        <f t="shared" si="484"/>
        <v>3.5240641836272567E-5</v>
      </c>
      <c r="AX280" s="13">
        <f t="shared" si="485"/>
        <v>1.5389250434776991E-3</v>
      </c>
      <c r="AY280" s="13">
        <f t="shared" si="486"/>
        <v>2.4551457186514805E-3</v>
      </c>
      <c r="AZ280" s="13">
        <f t="shared" si="487"/>
        <v>1.9584256313715789E-3</v>
      </c>
      <c r="BA280" s="13">
        <f t="shared" si="488"/>
        <v>1.041467294446329E-3</v>
      </c>
      <c r="BB280" s="13">
        <f t="shared" si="489"/>
        <v>4.1537987504855679E-4</v>
      </c>
      <c r="BC280" s="13">
        <f t="shared" si="490"/>
        <v>1.3253642549540171E-4</v>
      </c>
      <c r="BD280" s="13">
        <f t="shared" si="491"/>
        <v>7.7726359323558819E-4</v>
      </c>
      <c r="BE280" s="13">
        <f t="shared" si="492"/>
        <v>1.3895355298436925E-3</v>
      </c>
      <c r="BF280" s="13">
        <f t="shared" si="493"/>
        <v>1.2420554658043562E-3</v>
      </c>
      <c r="BG280" s="13">
        <f t="shared" si="494"/>
        <v>7.4015225327752146E-4</v>
      </c>
      <c r="BH280" s="13">
        <f t="shared" si="495"/>
        <v>3.3079764135796063E-4</v>
      </c>
      <c r="BI280" s="13">
        <f t="shared" si="496"/>
        <v>1.1827521058639281E-4</v>
      </c>
      <c r="BJ280" s="14">
        <f t="shared" si="497"/>
        <v>0.42453004084762358</v>
      </c>
      <c r="BK280" s="14">
        <f t="shared" si="498"/>
        <v>0.22844599838557073</v>
      </c>
      <c r="BL280" s="14">
        <f t="shared" si="499"/>
        <v>0.32268756135312926</v>
      </c>
      <c r="BM280" s="14">
        <f t="shared" si="500"/>
        <v>0.65320135147904623</v>
      </c>
      <c r="BN280" s="14">
        <f t="shared" si="501"/>
        <v>0.34301282837293207</v>
      </c>
    </row>
    <row r="281" spans="1:66" x14ac:dyDescent="0.25">
      <c r="A281" t="s">
        <v>353</v>
      </c>
      <c r="B281" t="s">
        <v>149</v>
      </c>
      <c r="C281" t="s">
        <v>148</v>
      </c>
      <c r="D281" s="11">
        <v>44416</v>
      </c>
      <c r="E281" s="10">
        <f>VLOOKUP(A281,home!$A$2:$E$405,3,FALSE)</f>
        <v>1.5907</v>
      </c>
      <c r="F281" s="10">
        <f>VLOOKUP(B281,home!$B$2:$E$405,3,FALSE)</f>
        <v>1.3359000000000001</v>
      </c>
      <c r="G281" s="10">
        <f>VLOOKUP(C281,away!$B$2:$E$405,4,FALSE)</f>
        <v>0.74650000000000005</v>
      </c>
      <c r="H281" s="10">
        <f>VLOOKUP(A281,away!$A$2:$E$405,3,FALSE)</f>
        <v>1.2952999999999999</v>
      </c>
      <c r="I281" s="10">
        <f>VLOOKUP(C281,away!$B$2:$E$405,3,FALSE)</f>
        <v>1.2544999999999999</v>
      </c>
      <c r="J281" s="10">
        <f>VLOOKUP(B281,home!$B$2:$E$405,4,FALSE)</f>
        <v>1.2062999999999999</v>
      </c>
      <c r="K281" s="12">
        <f t="shared" si="446"/>
        <v>1.5863245410450002</v>
      </c>
      <c r="L281" s="12">
        <f t="shared" si="447"/>
        <v>1.9601818292549997</v>
      </c>
      <c r="M281" s="13">
        <f t="shared" si="448"/>
        <v>2.8825168411333167E-2</v>
      </c>
      <c r="N281" s="13">
        <f t="shared" si="449"/>
        <v>4.5726072050652919E-2</v>
      </c>
      <c r="O281" s="13">
        <f t="shared" si="450"/>
        <v>5.6502571345110483E-2</v>
      </c>
      <c r="P281" s="13">
        <f t="shared" si="451"/>
        <v>8.9631415556894758E-2</v>
      </c>
      <c r="Q281" s="13">
        <f t="shared" si="452"/>
        <v>3.6268195129771308E-2</v>
      </c>
      <c r="R281" s="13">
        <f t="shared" si="453"/>
        <v>5.5377656828434901E-2</v>
      </c>
      <c r="S281" s="13">
        <f t="shared" si="454"/>
        <v>6.967687525785729E-2</v>
      </c>
      <c r="T281" s="13">
        <f t="shared" si="455"/>
        <v>7.1092257073252396E-2</v>
      </c>
      <c r="U281" s="13">
        <f t="shared" si="456"/>
        <v>8.7846936052514507E-2</v>
      </c>
      <c r="V281" s="13">
        <f t="shared" si="457"/>
        <v>2.4073240717293474E-2</v>
      </c>
      <c r="W281" s="13">
        <f t="shared" si="458"/>
        <v>1.9177709331254997E-2</v>
      </c>
      <c r="X281" s="13">
        <f t="shared" si="459"/>
        <v>3.7591797357860099E-2</v>
      </c>
      <c r="Y281" s="13">
        <f t="shared" si="460"/>
        <v>3.6843379054956736E-2</v>
      </c>
      <c r="Z281" s="13">
        <f t="shared" si="461"/>
        <v>3.6183425553939039E-2</v>
      </c>
      <c r="AA281" s="13">
        <f t="shared" si="462"/>
        <v>5.7398655935288277E-2</v>
      </c>
      <c r="AB281" s="13">
        <f t="shared" si="463"/>
        <v>4.5526448266573032E-2</v>
      </c>
      <c r="AC281" s="13">
        <f t="shared" si="464"/>
        <v>4.6784606158722011E-3</v>
      </c>
      <c r="AD281" s="13">
        <f t="shared" si="465"/>
        <v>7.6055177382993713E-3</v>
      </c>
      <c r="AE281" s="13">
        <f t="shared" si="466"/>
        <v>1.490819767269101E-2</v>
      </c>
      <c r="AF281" s="13">
        <f t="shared" si="467"/>
        <v>1.4611389092475299E-2</v>
      </c>
      <c r="AG281" s="13">
        <f t="shared" si="468"/>
        <v>9.546993133081591E-3</v>
      </c>
      <c r="AH281" s="13">
        <f t="shared" si="469"/>
        <v>1.7731523322758094E-2</v>
      </c>
      <c r="AI281" s="13">
        <f t="shared" si="470"/>
        <v>2.8127950597002946E-2</v>
      </c>
      <c r="AJ281" s="13">
        <f t="shared" si="471"/>
        <v>2.2310029160663575E-2</v>
      </c>
      <c r="AK281" s="13">
        <f t="shared" si="472"/>
        <v>1.1796982256330073E-2</v>
      </c>
      <c r="AL281" s="13">
        <f t="shared" si="473"/>
        <v>5.8190403836521764E-4</v>
      </c>
      <c r="AM281" s="13">
        <f t="shared" si="474"/>
        <v>2.4129638871234712E-3</v>
      </c>
      <c r="AN281" s="13">
        <f t="shared" si="475"/>
        <v>4.729847966187941E-3</v>
      </c>
      <c r="AO281" s="13">
        <f t="shared" si="476"/>
        <v>4.6356810192301591E-3</v>
      </c>
      <c r="AP281" s="13">
        <f t="shared" si="477"/>
        <v>3.0289259000390845E-3</v>
      </c>
      <c r="AQ281" s="13">
        <f t="shared" si="478"/>
        <v>1.4843113778541155E-3</v>
      </c>
      <c r="AR281" s="13">
        <f t="shared" si="479"/>
        <v>6.9514019644563276E-3</v>
      </c>
      <c r="AS281" s="13">
        <f t="shared" si="480"/>
        <v>1.1027179530885495E-2</v>
      </c>
      <c r="AT281" s="13">
        <f t="shared" si="481"/>
        <v>8.7463427541763783E-3</v>
      </c>
      <c r="AU281" s="13">
        <f t="shared" si="482"/>
        <v>4.6248460517803692E-3</v>
      </c>
      <c r="AV281" s="13">
        <f t="shared" si="483"/>
        <v>1.834126697623568E-3</v>
      </c>
      <c r="AW281" s="13">
        <f t="shared" si="484"/>
        <v>5.0261711428970008E-5</v>
      </c>
      <c r="AX281" s="13">
        <f t="shared" si="485"/>
        <v>6.3795730513321696E-4</v>
      </c>
      <c r="AY281" s="13">
        <f t="shared" si="486"/>
        <v>1.2505123173626193E-3</v>
      </c>
      <c r="AZ281" s="13">
        <f t="shared" si="487"/>
        <v>1.2256157608768838E-3</v>
      </c>
      <c r="BA281" s="13">
        <f t="shared" si="488"/>
        <v>8.008099147064694E-4</v>
      </c>
      <c r="BB281" s="13">
        <f t="shared" si="489"/>
        <v>3.9243326087371708E-4</v>
      </c>
      <c r="BC281" s="13">
        <f t="shared" si="490"/>
        <v>1.538481094319894E-4</v>
      </c>
      <c r="BD281" s="13">
        <f t="shared" si="491"/>
        <v>2.2710019697624651E-3</v>
      </c>
      <c r="BE281" s="13">
        <f t="shared" si="492"/>
        <v>3.602546157395733E-3</v>
      </c>
      <c r="BF281" s="13">
        <f t="shared" si="493"/>
        <v>2.8574036898621081E-3</v>
      </c>
      <c r="BG281" s="13">
        <f t="shared" si="494"/>
        <v>1.5109231989669332E-3</v>
      </c>
      <c r="BH281" s="13">
        <f t="shared" si="495"/>
        <v>5.9920363753886575E-4</v>
      </c>
      <c r="BI281" s="13">
        <f t="shared" si="496"/>
        <v>1.9010628706226713E-4</v>
      </c>
      <c r="BJ281" s="14">
        <f t="shared" si="497"/>
        <v>0.3141244144531154</v>
      </c>
      <c r="BK281" s="14">
        <f t="shared" si="498"/>
        <v>0.21871757691497873</v>
      </c>
      <c r="BL281" s="14">
        <f t="shared" si="499"/>
        <v>0.42683383570418648</v>
      </c>
      <c r="BM281" s="14">
        <f t="shared" si="500"/>
        <v>0.68232792269808829</v>
      </c>
      <c r="BN281" s="14">
        <f t="shared" si="501"/>
        <v>0.3123310793221975</v>
      </c>
    </row>
    <row r="282" spans="1:66" x14ac:dyDescent="0.25">
      <c r="A282" t="s">
        <v>353</v>
      </c>
      <c r="B282" t="s">
        <v>146</v>
      </c>
      <c r="C282" t="s">
        <v>147</v>
      </c>
      <c r="D282" s="11">
        <v>44416</v>
      </c>
      <c r="E282" s="10">
        <f>VLOOKUP(A282,home!$A$2:$E$405,3,FALSE)</f>
        <v>1.5907</v>
      </c>
      <c r="F282" s="10">
        <f>VLOOKUP(B282,home!$B$2:$E$405,3,FALSE)</f>
        <v>0.98229999999999995</v>
      </c>
      <c r="G282" s="10">
        <f>VLOOKUP(C282,away!$B$2:$E$405,4,FALSE)</f>
        <v>0.90369999999999995</v>
      </c>
      <c r="H282" s="10">
        <f>VLOOKUP(A282,away!$A$2:$E$405,3,FALSE)</f>
        <v>1.2952999999999999</v>
      </c>
      <c r="I282" s="10">
        <f>VLOOKUP(C282,away!$B$2:$E$405,3,FALSE)</f>
        <v>0.86850000000000005</v>
      </c>
      <c r="J282" s="10">
        <f>VLOOKUP(B282,home!$B$2:$E$405,4,FALSE)</f>
        <v>1.0133000000000001</v>
      </c>
      <c r="K282" s="12">
        <f t="shared" si="446"/>
        <v>1.4120715640569999</v>
      </c>
      <c r="L282" s="12">
        <f t="shared" si="447"/>
        <v>1.139930125065</v>
      </c>
      <c r="M282" s="13">
        <f t="shared" si="448"/>
        <v>7.7925527102592651E-2</v>
      </c>
      <c r="N282" s="13">
        <f t="shared" si="449"/>
        <v>0.11003642093572412</v>
      </c>
      <c r="O282" s="13">
        <f t="shared" si="450"/>
        <v>8.8829655855814482E-2</v>
      </c>
      <c r="P282" s="13">
        <f t="shared" si="451"/>
        <v>0.12543383107896497</v>
      </c>
      <c r="Q282" s="13">
        <f t="shared" si="452"/>
        <v>7.76896505069712E-2</v>
      </c>
      <c r="R282" s="13">
        <f t="shared" si="453"/>
        <v>5.0629800354599762E-2</v>
      </c>
      <c r="S282" s="13">
        <f t="shared" si="454"/>
        <v>5.0476546531511547E-2</v>
      </c>
      <c r="T282" s="13">
        <f t="shared" si="455"/>
        <v>8.8560773018667827E-2</v>
      </c>
      <c r="U282" s="13">
        <f t="shared" si="456"/>
        <v>7.1492901374613324E-2</v>
      </c>
      <c r="V282" s="13">
        <f t="shared" si="457"/>
        <v>9.0278027788527112E-3</v>
      </c>
      <c r="W282" s="13">
        <f t="shared" si="458"/>
        <v>3.6567782100806828E-2</v>
      </c>
      <c r="X282" s="13">
        <f t="shared" si="459"/>
        <v>4.1684716423522394E-2</v>
      </c>
      <c r="Y282" s="13">
        <f t="shared" si="460"/>
        <v>2.3758832002982472E-2</v>
      </c>
      <c r="Z282" s="13">
        <f t="shared" si="461"/>
        <v>1.9238144883411627E-2</v>
      </c>
      <c r="AA282" s="13">
        <f t="shared" si="462"/>
        <v>2.7165637335074221E-2</v>
      </c>
      <c r="AB282" s="13">
        <f t="shared" si="463"/>
        <v>1.9179912000171748E-2</v>
      </c>
      <c r="AC282" s="13">
        <f t="shared" si="464"/>
        <v>9.0823245834928325E-4</v>
      </c>
      <c r="AD282" s="13">
        <f t="shared" si="465"/>
        <v>1.2909081316295468E-2</v>
      </c>
      <c r="AE282" s="13">
        <f t="shared" si="466"/>
        <v>1.4715450679358947E-2</v>
      </c>
      <c r="AF282" s="13">
        <f t="shared" si="467"/>
        <v>8.3872927666547425E-3</v>
      </c>
      <c r="AG282" s="13">
        <f t="shared" si="468"/>
        <v>3.1869758974831697E-3</v>
      </c>
      <c r="AH282" s="13">
        <f t="shared" si="469"/>
        <v>5.4825352257415055E-3</v>
      </c>
      <c r="AI282" s="13">
        <f t="shared" si="470"/>
        <v>7.7417320912104032E-3</v>
      </c>
      <c r="AJ282" s="13">
        <f t="shared" si="471"/>
        <v>5.4659398712728728E-3</v>
      </c>
      <c r="AK282" s="13">
        <f t="shared" si="472"/>
        <v>2.5727660876899332E-3</v>
      </c>
      <c r="AL282" s="13">
        <f t="shared" si="473"/>
        <v>5.8477924242222607E-5</v>
      </c>
      <c r="AM282" s="13">
        <f t="shared" si="474"/>
        <v>3.6457093289680659E-3</v>
      </c>
      <c r="AN282" s="13">
        <f t="shared" si="475"/>
        <v>4.1558538913212045E-3</v>
      </c>
      <c r="AO282" s="13">
        <f t="shared" si="476"/>
        <v>2.3686915230428239E-3</v>
      </c>
      <c r="AP282" s="13">
        <f t="shared" si="477"/>
        <v>9.0004760803420378E-4</v>
      </c>
      <c r="AQ282" s="13">
        <f t="shared" si="478"/>
        <v>2.5649784559772119E-4</v>
      </c>
      <c r="AR282" s="13">
        <f t="shared" si="479"/>
        <v>1.249941413110555E-3</v>
      </c>
      <c r="AS282" s="13">
        <f t="shared" si="480"/>
        <v>1.7650067261906377E-3</v>
      </c>
      <c r="AT282" s="13">
        <f t="shared" si="481"/>
        <v>1.2461579042115697E-3</v>
      </c>
      <c r="AU282" s="13">
        <f t="shared" si="482"/>
        <v>5.8655471362067458E-4</v>
      </c>
      <c r="AV282" s="13">
        <f t="shared" si="483"/>
        <v>2.0706430796683793E-4</v>
      </c>
      <c r="AW282" s="13">
        <f t="shared" si="484"/>
        <v>2.6147151660123018E-6</v>
      </c>
      <c r="AX282" s="13">
        <f t="shared" si="485"/>
        <v>8.5800041237552136E-4</v>
      </c>
      <c r="AY282" s="13">
        <f t="shared" si="486"/>
        <v>9.7806051738504973E-4</v>
      </c>
      <c r="AZ282" s="13">
        <f t="shared" si="487"/>
        <v>5.5746032395193913E-4</v>
      </c>
      <c r="BA282" s="13">
        <f t="shared" si="488"/>
        <v>2.1182193893376977E-4</v>
      </c>
      <c r="BB282" s="13">
        <f t="shared" si="489"/>
        <v>6.0365552335070796E-5</v>
      </c>
      <c r="BC282" s="13">
        <f t="shared" si="490"/>
        <v>1.3762502324586994E-5</v>
      </c>
      <c r="BD282" s="13">
        <f t="shared" si="491"/>
        <v>2.3747431189517304E-4</v>
      </c>
      <c r="BE282" s="13">
        <f t="shared" si="492"/>
        <v>3.3533072302117673E-4</v>
      </c>
      <c r="BF282" s="13">
        <f t="shared" si="493"/>
        <v>2.3675548926643889E-4</v>
      </c>
      <c r="BG282" s="13">
        <f t="shared" si="494"/>
        <v>1.1143856467584684E-4</v>
      </c>
      <c r="BH282" s="13">
        <f t="shared" si="495"/>
        <v>3.9339807079522555E-5</v>
      </c>
      <c r="BI282" s="13">
        <f t="shared" si="496"/>
        <v>1.1110124582496406E-5</v>
      </c>
      <c r="BJ282" s="14">
        <f t="shared" si="497"/>
        <v>0.43150324709273713</v>
      </c>
      <c r="BK282" s="14">
        <f t="shared" si="498"/>
        <v>0.26480847839189842</v>
      </c>
      <c r="BL282" s="14">
        <f t="shared" si="499"/>
        <v>0.28458705428180919</v>
      </c>
      <c r="BM282" s="14">
        <f t="shared" si="500"/>
        <v>0.4686165930129701</v>
      </c>
      <c r="BN282" s="14">
        <f t="shared" si="501"/>
        <v>0.53054488583466719</v>
      </c>
    </row>
    <row r="283" spans="1:66" x14ac:dyDescent="0.25">
      <c r="A283" t="s">
        <v>363</v>
      </c>
      <c r="B283" t="s">
        <v>159</v>
      </c>
      <c r="C283" t="s">
        <v>164</v>
      </c>
      <c r="D283" s="11">
        <v>44416</v>
      </c>
      <c r="E283" s="10">
        <f>VLOOKUP(A283,home!$A$2:$E$405,3,FALSE)</f>
        <v>1.1839</v>
      </c>
      <c r="F283" s="10">
        <f>VLOOKUP(B283,home!$B$2:$E$405,3,FALSE)</f>
        <v>0.56310000000000004</v>
      </c>
      <c r="G283" s="10">
        <f>VLOOKUP(C283,away!$B$2:$E$405,4,FALSE)</f>
        <v>0.96530000000000005</v>
      </c>
      <c r="H283" s="10">
        <f>VLOOKUP(A283,away!$A$2:$E$405,3,FALSE)</f>
        <v>1.1264000000000001</v>
      </c>
      <c r="I283" s="10">
        <f>VLOOKUP(C283,away!$B$2:$E$405,3,FALSE)</f>
        <v>1.2683</v>
      </c>
      <c r="J283" s="10">
        <f>VLOOKUP(B283,home!$B$2:$E$405,4,FALSE)</f>
        <v>1.1837</v>
      </c>
      <c r="K283" s="12">
        <f t="shared" ref="K283:K346" si="502">E283*F283*G283</f>
        <v>0.64352119307700006</v>
      </c>
      <c r="L283" s="12">
        <f t="shared" ref="L283:L346" si="503">H283*I283*J283</f>
        <v>1.691049350144</v>
      </c>
      <c r="M283" s="13">
        <f t="shared" ref="M283:M346" si="504">_xlfn.POISSON.DIST(0,K283,FALSE) * _xlfn.POISSON.DIST(0,L283,FALSE)</f>
        <v>9.6852067373267486E-2</v>
      </c>
      <c r="N283" s="13">
        <f t="shared" ref="N283:N346" si="505">_xlfn.POISSON.DIST(1,K283,FALSE) * _xlfn.POISSON.DIST(0,L283,FALSE)</f>
        <v>6.2326357948019086E-2</v>
      </c>
      <c r="O283" s="13">
        <f t="shared" ref="O283:O346" si="506">_xlfn.POISSON.DIST(0,K283,FALSE) * _xlfn.POISSON.DIST(1,L283,FALSE)</f>
        <v>0.1637816255916669</v>
      </c>
      <c r="P283" s="13">
        <f t="shared" ref="P283:P346" si="507">_xlfn.POISSON.DIST(1,K283,FALSE) * _xlfn.POISSON.DIST(1,L283,FALSE)</f>
        <v>0.10539694710484</v>
      </c>
      <c r="Q283" s="13">
        <f t="shared" ref="Q283:Q346" si="508">_xlfn.POISSON.DIST(2,K283,FALSE) * _xlfn.POISSON.DIST(0,L283,FALSE)</f>
        <v>2.0054166113426704E-2</v>
      </c>
      <c r="R283" s="13">
        <f t="shared" ref="R283:R346" si="509">_xlfn.POISSON.DIST(0,K283,FALSE) * _xlfn.POISSON.DIST(2,L283,FALSE)</f>
        <v>0.13848140576115814</v>
      </c>
      <c r="S283" s="13">
        <f t="shared" ref="S283:S346" si="510">_xlfn.POISSON.DIST(2,K283,FALSE) * _xlfn.POISSON.DIST(2,L283,FALSE)</f>
        <v>2.8673927052605564E-2</v>
      </c>
      <c r="T283" s="13">
        <f t="shared" ref="T283:T346" si="511">_xlfn.POISSON.DIST(2,K283,FALSE) * _xlfn.POISSON.DIST(1,L283,FALSE)</f>
        <v>3.3912584573790053E-2</v>
      </c>
      <c r="U283" s="13">
        <f t="shared" ref="U283:U346" si="512">_xlfn.POISSON.DIST(1,K283,FALSE) * _xlfn.POISSON.DIST(2,L283,FALSE)</f>
        <v>8.9115719454400638E-2</v>
      </c>
      <c r="V283" s="13">
        <f t="shared" ref="V283:V346" si="513">_xlfn.POISSON.DIST(3,K283,FALSE) * _xlfn.POISSON.DIST(3,L283,FALSE)</f>
        <v>3.4670795194445886E-3</v>
      </c>
      <c r="W283" s="13">
        <f t="shared" ref="W283:W346" si="514">_xlfn.POISSON.DIST(3,K283,FALSE) * _xlfn.POISSON.DIST(0,L283,FALSE)</f>
        <v>4.3017603011588999E-3</v>
      </c>
      <c r="X283" s="13">
        <f t="shared" ref="X283:X346" si="515">_xlfn.POISSON.DIST(3,K283,FALSE) * _xlfn.POISSON.DIST(1,L283,FALSE)</f>
        <v>7.2744889617500147E-3</v>
      </c>
      <c r="Y283" s="13">
        <f t="shared" ref="Y283:Y346" si="516">_xlfn.POISSON.DIST(3,K283,FALSE) * _xlfn.POISSON.DIST(2,L283,FALSE)</f>
        <v>6.1507599156985339E-3</v>
      </c>
      <c r="Z283" s="13">
        <f t="shared" ref="Z283:Z346" si="517">_xlfn.POISSON.DIST(0,K283,FALSE) * _xlfn.POISSON.DIST(3,L283,FALSE)</f>
        <v>7.8059630406477995E-2</v>
      </c>
      <c r="AA283" s="13">
        <f t="shared" ref="AA283:AA346" si="518">_xlfn.POISSON.DIST(1,K283,FALSE) * _xlfn.POISSON.DIST(3,L283,FALSE)</f>
        <v>5.0233026490326391E-2</v>
      </c>
      <c r="AB283" s="13">
        <f t="shared" ref="AB283:AB346" si="519">_xlfn.POISSON.DIST(2,K283,FALSE) * _xlfn.POISSON.DIST(3,L283,FALSE)</f>
        <v>1.6163008569461696E-2</v>
      </c>
      <c r="AC283" s="13">
        <f t="shared" ref="AC283:AC346" si="520">_xlfn.POISSON.DIST(4,K283,FALSE) * _xlfn.POISSON.DIST(4,L283,FALSE)</f>
        <v>2.3581040048353444E-4</v>
      </c>
      <c r="AD283" s="13">
        <f t="shared" ref="AD283:AD346" si="521">_xlfn.POISSON.DIST(4,K283,FALSE) * _xlfn.POISSON.DIST(0,L283,FALSE)</f>
        <v>6.9206848033326242E-4</v>
      </c>
      <c r="AE283" s="13">
        <f t="shared" ref="AE283:AE346" si="522">_xlfn.POISSON.DIST(4,K283,FALSE) * _xlfn.POISSON.DIST(1,L283,FALSE)</f>
        <v>1.170321953922709E-3</v>
      </c>
      <c r="AF283" s="13">
        <f t="shared" ref="AF283:AF346" si="523">_xlfn.POISSON.DIST(4,K283,FALSE) * _xlfn.POISSON.DIST(2,L283,FALSE)</f>
        <v>9.8953608982012688E-4</v>
      </c>
      <c r="AG283" s="13">
        <f t="shared" ref="AG283:AG346" si="524">_xlfn.POISSON.DIST(4,K283,FALSE) * _xlfn.POISSON.DIST(3,L283,FALSE)</f>
        <v>5.5778478721145333E-4</v>
      </c>
      <c r="AH283" s="13">
        <f t="shared" ref="AH283:AH346" si="525">_xlfn.POISSON.DIST(0,K283,FALSE) * _xlfn.POISSON.DIST(4,L283,FALSE)</f>
        <v>3.3000671817838868E-2</v>
      </c>
      <c r="AI283" s="13">
        <f t="shared" ref="AI283:AI346" si="526">_xlfn.POISSON.DIST(1,K283,FALSE) * _xlfn.POISSON.DIST(4,L283,FALSE)</f>
        <v>2.1236631700558204E-2</v>
      </c>
      <c r="AJ283" s="13">
        <f t="shared" ref="AJ283:AJ346" si="527">_xlfn.POISSON.DIST(2,K283,FALSE) * _xlfn.POISSON.DIST(4,L283,FALSE)</f>
        <v>6.8331112844400282E-3</v>
      </c>
      <c r="AK283" s="13">
        <f t="shared" ref="AK283:AK346" si="528">_xlfn.POISSON.DIST(3,K283,FALSE) * _xlfn.POISSON.DIST(4,L283,FALSE)</f>
        <v>1.4657506420635864E-3</v>
      </c>
      <c r="AL283" s="13">
        <f t="shared" ref="AL283:AL346" si="529">_xlfn.POISSON.DIST(5,K283,FALSE) * _xlfn.POISSON.DIST(5,L283,FALSE)</f>
        <v>1.0264601254508353E-5</v>
      </c>
      <c r="AM283" s="13">
        <f t="shared" ref="AM283:AM346" si="530">_xlfn.POISSON.DIST(5,K283,FALSE) * _xlfn.POISSON.DIST(0,L283,FALSE)</f>
        <v>8.9072146831009526E-5</v>
      </c>
      <c r="AN283" s="13">
        <f t="shared" ref="AN283:AN346" si="531">_xlfn.POISSON.DIST(5,K283,FALSE) * _xlfn.POISSON.DIST(1,L283,FALSE)</f>
        <v>1.5062539601450961E-4</v>
      </c>
      <c r="AO283" s="13">
        <f t="shared" ref="AO283:AO346" si="532">_xlfn.POISSON.DIST(5,K283,FALSE) * _xlfn.POISSON.DIST(2,L283,FALSE)</f>
        <v>1.273574890227596E-4</v>
      </c>
      <c r="AP283" s="13">
        <f t="shared" ref="AP283:AP346" si="533">_xlfn.POISSON.DIST(5,K283,FALSE) * _xlfn.POISSON.DIST(3,L283,FALSE)</f>
        <v>7.1789266349303046E-5</v>
      </c>
      <c r="AQ283" s="13">
        <f t="shared" ref="AQ283:AQ346" si="534">_xlfn.POISSON.DIST(5,K283,FALSE) * _xlfn.POISSON.DIST(4,L283,FALSE)</f>
        <v>3.0349798051825873E-5</v>
      </c>
      <c r="AR283" s="13">
        <f t="shared" ref="AR283:AR346" si="535">_xlfn.POISSON.DIST(0,K283,FALSE) * _xlfn.POISSON.DIST(5,L283,FALSE)</f>
        <v>1.1161152926374363E-2</v>
      </c>
      <c r="AS283" s="13">
        <f t="shared" ref="AS283:AS346" si="536">_xlfn.POISSON.DIST(1,K283,FALSE) * _xlfn.POISSON.DIST(5,L283,FALSE)</f>
        <v>7.1824384472952809E-3</v>
      </c>
      <c r="AT283" s="13">
        <f t="shared" ref="AT283:AT346" si="537">_xlfn.POISSON.DIST(2,K283,FALSE) * _xlfn.POISSON.DIST(5,L283,FALSE)</f>
        <v>2.3110256794027875E-3</v>
      </c>
      <c r="AU283" s="13">
        <f t="shared" ref="AU283:AU346" si="538">_xlfn.POISSON.DIST(3,K283,FALSE) * _xlfn.POISSON.DIST(5,L283,FALSE)</f>
        <v>4.9573133414695556E-4</v>
      </c>
      <c r="AV283" s="13">
        <f t="shared" ref="AV283:AV346" si="539">_xlfn.POISSON.DIST(4,K283,FALSE) * _xlfn.POISSON.DIST(5,L283,FALSE)</f>
        <v>7.9753404898975439E-5</v>
      </c>
      <c r="AW283" s="13">
        <f t="shared" ref="AW283:AW346" si="540">_xlfn.POISSON.DIST(6,K283,FALSE) * _xlfn.POISSON.DIST(6,L283,FALSE)</f>
        <v>3.1028352621076782E-7</v>
      </c>
      <c r="AX283" s="13">
        <f t="shared" ref="AX283:AX346" si="541">_xlfn.POISSON.DIST(6,K283,FALSE) * _xlfn.POISSON.DIST(0,L283,FALSE)</f>
        <v>9.553302366436825E-6</v>
      </c>
      <c r="AY283" s="13">
        <f t="shared" ref="AY283:AY346" si="542">_xlfn.POISSON.DIST(6,K283,FALSE) * _xlfn.POISSON.DIST(1,L283,FALSE)</f>
        <v>1.615510575849213E-5</v>
      </c>
      <c r="AZ283" s="13">
        <f t="shared" ref="AZ283:AZ346" si="543">_xlfn.POISSON.DIST(6,K283,FALSE) * _xlfn.POISSON.DIST(2,L283,FALSE)</f>
        <v>1.3659540547202859E-5</v>
      </c>
      <c r="BA283" s="13">
        <f t="shared" ref="BA283:BA346" si="544">_xlfn.POISSON.DIST(6,K283,FALSE) * _xlfn.POISSON.DIST(3,L283,FALSE)</f>
        <v>7.6996523885376675E-6</v>
      </c>
      <c r="BB283" s="13">
        <f t="shared" ref="BB283:BB346" si="545">_xlfn.POISSON.DIST(6,K283,FALSE) * _xlfn.POISSON.DIST(4,L283,FALSE)</f>
        <v>3.2551230419928315E-6</v>
      </c>
      <c r="BC283" s="13">
        <f t="shared" ref="BC283:BC346" si="546">_xlfn.POISSON.DIST(6,K283,FALSE) * _xlfn.POISSON.DIST(5,L283,FALSE)</f>
        <v>1.1009147409601472E-6</v>
      </c>
      <c r="BD283" s="13">
        <f t="shared" ref="BD283:BD346" si="547">_xlfn.POISSON.DIST(0,K283,FALSE) * _xlfn.POISSON.DIST(6,L283,FALSE)</f>
        <v>3.1456767338338613E-3</v>
      </c>
      <c r="BE283" s="13">
        <f t="shared" ref="BE283:BE346" si="548">_xlfn.POISSON.DIST(1,K283,FALSE) * _xlfn.POISSON.DIST(6,L283,FALSE)</f>
        <v>2.0243096447913273E-3</v>
      </c>
      <c r="BF283" s="13">
        <f t="shared" ref="BF283:BF346" si="549">_xlfn.POISSON.DIST(2,K283,FALSE) * _xlfn.POISSON.DIST(6,L283,FALSE)</f>
        <v>6.5134307888669663E-4</v>
      </c>
      <c r="BG283" s="13">
        <f t="shared" ref="BG283:BG346" si="550">_xlfn.POISSON.DIST(3,K283,FALSE) * _xlfn.POISSON.DIST(6,L283,FALSE)</f>
        <v>1.3971769174253785E-4</v>
      </c>
      <c r="BH283" s="13">
        <f t="shared" ref="BH283:BH346" si="551">_xlfn.POISSON.DIST(4,K283,FALSE) * _xlfn.POISSON.DIST(6,L283,FALSE)</f>
        <v>2.2477823921030616E-5</v>
      </c>
      <c r="BI283" s="13">
        <f t="shared" ref="BI283:BI346" si="552">_xlfn.POISSON.DIST(5,K283,FALSE) * _xlfn.POISSON.DIST(6,L283,FALSE)</f>
        <v>2.8929912134872725E-6</v>
      </c>
      <c r="BJ283" s="14">
        <f t="shared" ref="BJ283:BJ346" si="553">SUM(N283,Q283,T283,W283,X283,Y283,AD283,AE283,AF283,AG283,AM283,AN283,AO283,AP283,AQ283,AX283,AY283,AZ283,BA283,BB283,BC283)</f>
        <v>0.13795044686024388</v>
      </c>
      <c r="BK283" s="14">
        <f t="shared" ref="BK283:BK346" si="554">SUM(M283,P283,S283,V283,AC283,AL283,AY283)</f>
        <v>0.2346522511576542</v>
      </c>
      <c r="BL283" s="14">
        <f t="shared" ref="BL283:BL346" si="555">SUM(O283,R283,U283,AA283,AB283,AH283,AI283,AJ283,AK283,AR283,AS283,AT283,AU283,AV283,BD283,BE283,BF283,BG283,BH283,BI283)</f>
        <v>0.54752747106842159</v>
      </c>
      <c r="BM283" s="14">
        <f t="shared" ref="BM283:BM346" si="556">SUM(S283:BI283)</f>
        <v>0.41128138477818726</v>
      </c>
      <c r="BN283" s="14">
        <f t="shared" ref="BN283:BN346" si="557">SUM(M283:R283)</f>
        <v>0.58689256989237826</v>
      </c>
    </row>
    <row r="284" spans="1:66" x14ac:dyDescent="0.25">
      <c r="A284" t="s">
        <v>363</v>
      </c>
      <c r="B284" t="s">
        <v>162</v>
      </c>
      <c r="C284" t="s">
        <v>163</v>
      </c>
      <c r="D284" s="11">
        <v>44416</v>
      </c>
      <c r="E284" s="10">
        <f>VLOOKUP(A284,home!$A$2:$E$405,3,FALSE)</f>
        <v>1.1839</v>
      </c>
      <c r="F284" s="10">
        <f>VLOOKUP(B284,home!$B$2:$E$405,3,FALSE)</f>
        <v>1.0860000000000001</v>
      </c>
      <c r="G284" s="10">
        <f>VLOOKUP(C284,away!$B$2:$E$405,4,FALSE)</f>
        <v>1.3726</v>
      </c>
      <c r="H284" s="10">
        <f>VLOOKUP(A284,away!$A$2:$E$405,3,FALSE)</f>
        <v>1.1264000000000001</v>
      </c>
      <c r="I284" s="10">
        <f>VLOOKUP(C284,away!$B$2:$E$405,3,FALSE)</f>
        <v>0.77680000000000005</v>
      </c>
      <c r="J284" s="10">
        <f>VLOOKUP(B284,home!$B$2:$E$405,4,FALSE)</f>
        <v>1.0145999999999999</v>
      </c>
      <c r="K284" s="12">
        <f t="shared" si="502"/>
        <v>1.76477295804</v>
      </c>
      <c r="L284" s="12">
        <f t="shared" si="503"/>
        <v>0.88776233779200009</v>
      </c>
      <c r="M284" s="13">
        <f t="shared" si="504"/>
        <v>7.04723182059451E-2</v>
      </c>
      <c r="N284" s="13">
        <f t="shared" si="505"/>
        <v>0.12436764146024189</v>
      </c>
      <c r="O284" s="13">
        <f t="shared" si="506"/>
        <v>6.2562669960131545E-2</v>
      </c>
      <c r="P284" s="13">
        <f t="shared" si="507"/>
        <v>0.11040890812842161</v>
      </c>
      <c r="Q284" s="13">
        <f t="shared" si="508"/>
        <v>0.10974032525212464</v>
      </c>
      <c r="R284" s="13">
        <f t="shared" si="509"/>
        <v>2.7770391071157856E-2</v>
      </c>
      <c r="S284" s="13">
        <f t="shared" si="510"/>
        <v>4.3244380575385544E-2</v>
      </c>
      <c r="T284" s="13">
        <f t="shared" si="511"/>
        <v>9.7423327695880635E-2</v>
      </c>
      <c r="U284" s="13">
        <f t="shared" si="512"/>
        <v>4.9008435196574857E-2</v>
      </c>
      <c r="V284" s="13">
        <f t="shared" si="513"/>
        <v>7.527880707973356E-3</v>
      </c>
      <c r="W284" s="13">
        <f t="shared" si="514"/>
        <v>6.455558613715455E-2</v>
      </c>
      <c r="X284" s="13">
        <f t="shared" si="515"/>
        <v>5.7310018066653159E-2</v>
      </c>
      <c r="Y284" s="13">
        <f t="shared" si="516"/>
        <v>2.5438837808876881E-2</v>
      </c>
      <c r="Z284" s="13">
        <f t="shared" si="517"/>
        <v>8.2178357662430635E-3</v>
      </c>
      <c r="AA284" s="13">
        <f t="shared" si="518"/>
        <v>1.4502614333879681E-2</v>
      </c>
      <c r="AB284" s="13">
        <f t="shared" si="519"/>
        <v>1.279691079865708E-2</v>
      </c>
      <c r="AC284" s="13">
        <f t="shared" si="520"/>
        <v>7.371201830088151E-4</v>
      </c>
      <c r="AD284" s="13">
        <f t="shared" si="521"/>
        <v>2.8481488176318064E-2</v>
      </c>
      <c r="AE284" s="13">
        <f t="shared" si="522"/>
        <v>2.5284792527203333E-2</v>
      </c>
      <c r="AF284" s="13">
        <f t="shared" si="523"/>
        <v>1.122344326226786E-2</v>
      </c>
      <c r="AG284" s="13">
        <f t="shared" si="524"/>
        <v>3.3212500761955967E-3</v>
      </c>
      <c r="AH284" s="13">
        <f t="shared" si="525"/>
        <v>1.823871272857663E-3</v>
      </c>
      <c r="AI284" s="13">
        <f t="shared" si="526"/>
        <v>3.2187187012851981E-3</v>
      </c>
      <c r="AJ284" s="13">
        <f t="shared" si="527"/>
        <v>2.840153861782874E-3</v>
      </c>
      <c r="AK284" s="13">
        <f t="shared" si="528"/>
        <v>1.6707422439824302E-3</v>
      </c>
      <c r="AL284" s="13">
        <f t="shared" si="529"/>
        <v>4.6193817168091952E-5</v>
      </c>
      <c r="AM284" s="13">
        <f t="shared" si="530"/>
        <v>1.0052672027660425E-2</v>
      </c>
      <c r="AN284" s="13">
        <f t="shared" si="531"/>
        <v>8.9243836203320645E-3</v>
      </c>
      <c r="AO284" s="13">
        <f t="shared" si="532"/>
        <v>3.9613658330693129E-3</v>
      </c>
      <c r="AP284" s="13">
        <f t="shared" si="533"/>
        <v>1.1722504642716562E-3</v>
      </c>
      <c r="AQ284" s="13">
        <f t="shared" si="534"/>
        <v>2.6016995315989062E-4</v>
      </c>
      <c r="AR284" s="13">
        <f t="shared" si="535"/>
        <v>3.2383284500475809E-4</v>
      </c>
      <c r="AS284" s="13">
        <f t="shared" si="536"/>
        <v>5.714914477895558E-4</v>
      </c>
      <c r="AT284" s="13">
        <f t="shared" si="537"/>
        <v>5.0427632640506845E-4</v>
      </c>
      <c r="AU284" s="13">
        <f t="shared" si="538"/>
        <v>2.9664440807313902E-4</v>
      </c>
      <c r="AV284" s="13">
        <f t="shared" si="539"/>
        <v>1.3087750738031458E-4</v>
      </c>
      <c r="AW284" s="13">
        <f t="shared" si="540"/>
        <v>2.0103279342915373E-6</v>
      </c>
      <c r="AX284" s="13">
        <f t="shared" si="541"/>
        <v>2.9567806250767087E-3</v>
      </c>
      <c r="AY284" s="13">
        <f t="shared" si="542"/>
        <v>2.6249184800561905E-3</v>
      </c>
      <c r="AZ284" s="13">
        <f t="shared" si="543"/>
        <v>1.1651518831840534E-3</v>
      </c>
      <c r="BA284" s="13">
        <f t="shared" si="544"/>
        <v>3.4479265323274227E-4</v>
      </c>
      <c r="BB284" s="13">
        <f t="shared" si="545"/>
        <v>7.6523482971851408E-5</v>
      </c>
      <c r="BC284" s="13">
        <f t="shared" si="546"/>
        <v>1.3586933227815429E-5</v>
      </c>
      <c r="BD284" s="13">
        <f t="shared" si="547"/>
        <v>4.7914433922543055E-5</v>
      </c>
      <c r="BE284" s="13">
        <f t="shared" si="548"/>
        <v>8.4558097286298428E-5</v>
      </c>
      <c r="BF284" s="13">
        <f t="shared" si="549"/>
        <v>7.4612921737087504E-5</v>
      </c>
      <c r="BG284" s="13">
        <f t="shared" si="550"/>
        <v>4.3891622200655632E-5</v>
      </c>
      <c r="BH284" s="13">
        <f t="shared" si="551"/>
        <v>1.9364686986056292E-5</v>
      </c>
      <c r="BI284" s="13">
        <f t="shared" si="552"/>
        <v>6.8348551867802531E-6</v>
      </c>
      <c r="BJ284" s="14">
        <f t="shared" si="553"/>
        <v>0.57869930641915923</v>
      </c>
      <c r="BK284" s="14">
        <f t="shared" si="554"/>
        <v>0.2350617200979587</v>
      </c>
      <c r="BL284" s="14">
        <f t="shared" si="555"/>
        <v>0.17829880659228142</v>
      </c>
      <c r="BM284" s="14">
        <f t="shared" si="556"/>
        <v>0.4923325066454981</v>
      </c>
      <c r="BN284" s="14">
        <f t="shared" si="557"/>
        <v>0.50532225407802267</v>
      </c>
    </row>
    <row r="285" spans="1:66" x14ac:dyDescent="0.25">
      <c r="A285" t="s">
        <v>363</v>
      </c>
      <c r="B285" t="s">
        <v>166</v>
      </c>
      <c r="C285" t="s">
        <v>167</v>
      </c>
      <c r="D285" s="11">
        <v>44416</v>
      </c>
      <c r="E285" s="10">
        <f>VLOOKUP(A285,home!$A$2:$E$405,3,FALSE)</f>
        <v>1.1839</v>
      </c>
      <c r="F285" s="10">
        <f>VLOOKUP(B285,home!$B$2:$E$405,3,FALSE)</f>
        <v>1.1614</v>
      </c>
      <c r="G285" s="10">
        <f>VLOOKUP(C285,away!$B$2:$E$405,4,FALSE)</f>
        <v>0.84470000000000001</v>
      </c>
      <c r="H285" s="10">
        <f>VLOOKUP(A285,away!$A$2:$E$405,3,FALSE)</f>
        <v>1.1264000000000001</v>
      </c>
      <c r="I285" s="10">
        <f>VLOOKUP(C285,away!$B$2:$E$405,3,FALSE)</f>
        <v>1.1414</v>
      </c>
      <c r="J285" s="10">
        <f>VLOOKUP(B285,home!$B$2:$E$405,4,FALSE)</f>
        <v>0.55489999999999995</v>
      </c>
      <c r="K285" s="12">
        <f t="shared" si="502"/>
        <v>1.1614468392619999</v>
      </c>
      <c r="L285" s="12">
        <f t="shared" si="503"/>
        <v>0.71341992550400002</v>
      </c>
      <c r="M285" s="13">
        <f t="shared" si="504"/>
        <v>0.15337540049103171</v>
      </c>
      <c r="N285" s="13">
        <f t="shared" si="505"/>
        <v>0.17813737412085215</v>
      </c>
      <c r="O285" s="13">
        <f t="shared" si="506"/>
        <v>0.109421066792458</v>
      </c>
      <c r="P285" s="13">
        <f t="shared" si="507"/>
        <v>0.12708675217477652</v>
      </c>
      <c r="Q285" s="13">
        <f t="shared" si="508"/>
        <v>0.10344854506354807</v>
      </c>
      <c r="R285" s="13">
        <f t="shared" si="509"/>
        <v>3.9031584659821802E-2</v>
      </c>
      <c r="S285" s="13">
        <f t="shared" si="510"/>
        <v>2.6325999030198891E-2</v>
      </c>
      <c r="T285" s="13">
        <f t="shared" si="511"/>
        <v>7.3802253312733657E-2</v>
      </c>
      <c r="U285" s="13">
        <f t="shared" si="512"/>
        <v>4.533311063453719E-2</v>
      </c>
      <c r="V285" s="13">
        <f t="shared" si="513"/>
        <v>2.4237449811182763E-3</v>
      </c>
      <c r="W285" s="13">
        <f t="shared" si="514"/>
        <v>4.0049995230103483E-2</v>
      </c>
      <c r="X285" s="13">
        <f t="shared" si="515"/>
        <v>2.8572464613495979E-2</v>
      </c>
      <c r="Y285" s="13">
        <f t="shared" si="516"/>
        <v>1.019208278801299E-2</v>
      </c>
      <c r="Z285" s="13">
        <f t="shared" si="517"/>
        <v>9.2819700734377147E-3</v>
      </c>
      <c r="AA285" s="13">
        <f t="shared" si="518"/>
        <v>1.0780514803918706E-2</v>
      </c>
      <c r="AB285" s="13">
        <f t="shared" si="519"/>
        <v>6.2604974223142915E-3</v>
      </c>
      <c r="AC285" s="13">
        <f t="shared" si="520"/>
        <v>1.2551958982832774E-4</v>
      </c>
      <c r="AD285" s="13">
        <f t="shared" si="521"/>
        <v>1.1628985093115465E-2</v>
      </c>
      <c r="AE285" s="13">
        <f t="shared" si="522"/>
        <v>8.2963496788175609E-3</v>
      </c>
      <c r="AF285" s="13">
        <f t="shared" si="523"/>
        <v>2.9593905849085796E-3</v>
      </c>
      <c r="AG285" s="13">
        <f t="shared" si="524"/>
        <v>7.0376273687423939E-4</v>
      </c>
      <c r="AH285" s="13">
        <f t="shared" si="525"/>
        <v>1.6554855995805726E-3</v>
      </c>
      <c r="AI285" s="13">
        <f t="shared" si="526"/>
        <v>1.9227585170766125E-3</v>
      </c>
      <c r="AJ285" s="13">
        <f t="shared" si="527"/>
        <v>1.1165909011613612E-3</v>
      </c>
      <c r="AK285" s="13">
        <f t="shared" si="528"/>
        <v>4.3228699096752358E-4</v>
      </c>
      <c r="AL285" s="13">
        <f t="shared" si="529"/>
        <v>4.1602178588019494E-6</v>
      </c>
      <c r="AM285" s="13">
        <f t="shared" si="530"/>
        <v>2.7012895960447734E-3</v>
      </c>
      <c r="AN285" s="13">
        <f t="shared" si="531"/>
        <v>1.9271538223749923E-3</v>
      </c>
      <c r="AO285" s="13">
        <f t="shared" si="532"/>
        <v>6.8743496819675801E-4</v>
      </c>
      <c r="AP285" s="13">
        <f t="shared" si="533"/>
        <v>1.6347660126659193E-4</v>
      </c>
      <c r="AQ285" s="13">
        <f t="shared" si="534"/>
        <v>2.9156866174314775E-5</v>
      </c>
      <c r="AR285" s="13">
        <f t="shared" si="535"/>
        <v>2.362112826251434E-4</v>
      </c>
      <c r="AS285" s="13">
        <f t="shared" si="536"/>
        <v>2.7434684760299573E-4</v>
      </c>
      <c r="AT285" s="13">
        <f t="shared" si="537"/>
        <v>1.5931963950499651E-4</v>
      </c>
      <c r="AU285" s="13">
        <f t="shared" si="538"/>
        <v>6.1680430578479805E-5</v>
      </c>
      <c r="AV285" s="13">
        <f t="shared" si="539"/>
        <v>1.7909635284923643E-5</v>
      </c>
      <c r="AW285" s="13">
        <f t="shared" si="540"/>
        <v>9.5754268850948044E-8</v>
      </c>
      <c r="AX285" s="13">
        <f t="shared" si="541"/>
        <v>5.2290071054292113E-4</v>
      </c>
      <c r="AY285" s="13">
        <f t="shared" si="542"/>
        <v>3.7304778596151944E-4</v>
      </c>
      <c r="AZ285" s="13">
        <f t="shared" si="543"/>
        <v>1.3306986183504968E-4</v>
      </c>
      <c r="BA285" s="13">
        <f t="shared" si="544"/>
        <v>3.1644896972396244E-5</v>
      </c>
      <c r="BB285" s="13">
        <f t="shared" si="545"/>
        <v>5.644025010157169E-6</v>
      </c>
      <c r="BC285" s="13">
        <f t="shared" si="546"/>
        <v>8.0531198045780827E-7</v>
      </c>
      <c r="BD285" s="13">
        <f t="shared" si="547"/>
        <v>2.8086305942272352E-5</v>
      </c>
      <c r="BE285" s="13">
        <f t="shared" si="548"/>
        <v>3.2620751263197745E-5</v>
      </c>
      <c r="BF285" s="13">
        <f t="shared" si="549"/>
        <v>1.8943634224496459E-5</v>
      </c>
      <c r="BG285" s="13">
        <f t="shared" si="550"/>
        <v>7.3340080313922843E-6</v>
      </c>
      <c r="BH285" s="13">
        <f t="shared" si="551"/>
        <v>2.1295151117956727E-6</v>
      </c>
      <c r="BI285" s="13">
        <f t="shared" si="552"/>
        <v>4.9466371915114954E-7</v>
      </c>
      <c r="BJ285" s="14">
        <f t="shared" si="553"/>
        <v>0.46436682766882198</v>
      </c>
      <c r="BK285" s="14">
        <f t="shared" si="554"/>
        <v>0.30971462427077406</v>
      </c>
      <c r="BL285" s="14">
        <f t="shared" si="555"/>
        <v>0.2167929730357249</v>
      </c>
      <c r="BM285" s="14">
        <f t="shared" si="556"/>
        <v>0.28928271971457759</v>
      </c>
      <c r="BN285" s="14">
        <f t="shared" si="557"/>
        <v>0.71050072330248826</v>
      </c>
    </row>
    <row r="286" spans="1:66" x14ac:dyDescent="0.25">
      <c r="A286" t="s">
        <v>354</v>
      </c>
      <c r="B286" t="s">
        <v>173</v>
      </c>
      <c r="C286" t="s">
        <v>178</v>
      </c>
      <c r="D286" s="11">
        <v>44416</v>
      </c>
      <c r="E286" s="10">
        <f>VLOOKUP(A286,home!$A$2:$E$405,3,FALSE)</f>
        <v>1.3063</v>
      </c>
      <c r="F286" s="10">
        <f>VLOOKUP(B286,home!$B$2:$E$405,3,FALSE)</f>
        <v>0.83509999999999995</v>
      </c>
      <c r="G286" s="10">
        <f>VLOOKUP(C286,away!$B$2:$E$405,4,FALSE)</f>
        <v>1.0845</v>
      </c>
      <c r="H286" s="10">
        <f>VLOOKUP(A286,away!$A$2:$E$405,3,FALSE)</f>
        <v>1.2072000000000001</v>
      </c>
      <c r="I286" s="10">
        <f>VLOOKUP(C286,away!$B$2:$E$405,3,FALSE)</f>
        <v>1.3806</v>
      </c>
      <c r="J286" s="10">
        <f>VLOOKUP(B286,home!$B$2:$E$405,4,FALSE)</f>
        <v>1.2049000000000001</v>
      </c>
      <c r="K286" s="12">
        <f t="shared" si="502"/>
        <v>1.1830714304849999</v>
      </c>
      <c r="L286" s="12">
        <f t="shared" si="503"/>
        <v>2.0081590195680001</v>
      </c>
      <c r="M286" s="13">
        <f t="shared" si="504"/>
        <v>4.1121242162766587E-2</v>
      </c>
      <c r="N286" s="13">
        <f t="shared" si="505"/>
        <v>4.8649366788824353E-2</v>
      </c>
      <c r="O286" s="13">
        <f t="shared" si="506"/>
        <v>8.2577993344999656E-2</v>
      </c>
      <c r="P286" s="13">
        <f t="shared" si="507"/>
        <v>9.7695664713249544E-2</v>
      </c>
      <c r="Q286" s="13">
        <f t="shared" si="508"/>
        <v>2.8777837979521943E-2</v>
      </c>
      <c r="R286" s="13">
        <f t="shared" si="509"/>
        <v>8.2914871076793684E-2</v>
      </c>
      <c r="S286" s="13">
        <f t="shared" si="510"/>
        <v>5.8026231710029269E-2</v>
      </c>
      <c r="T286" s="13">
        <f t="shared" si="511"/>
        <v>5.7790474902243545E-2</v>
      </c>
      <c r="U286" s="13">
        <f t="shared" si="512"/>
        <v>9.8094215133301646E-2</v>
      </c>
      <c r="V286" s="13">
        <f t="shared" si="513"/>
        <v>1.5317607098642032E-2</v>
      </c>
      <c r="W286" s="13">
        <f t="shared" si="514"/>
        <v>1.134874598156619E-2</v>
      </c>
      <c r="X286" s="13">
        <f t="shared" si="515"/>
        <v>2.2790086603668238E-2</v>
      </c>
      <c r="Y286" s="13">
        <f t="shared" si="516"/>
        <v>2.2883058984946119E-2</v>
      </c>
      <c r="Z286" s="13">
        <f t="shared" si="517"/>
        <v>5.5502082069727031E-2</v>
      </c>
      <c r="AA286" s="13">
        <f t="shared" si="518"/>
        <v>6.5662927629127815E-2</v>
      </c>
      <c r="AB286" s="13">
        <f t="shared" si="519"/>
        <v>3.8841966860012643E-2</v>
      </c>
      <c r="AC286" s="13">
        <f t="shared" si="520"/>
        <v>2.274468937178053E-3</v>
      </c>
      <c r="AD286" s="13">
        <f t="shared" si="521"/>
        <v>3.3565942856556047E-3</v>
      </c>
      <c r="AE286" s="13">
        <f t="shared" si="522"/>
        <v>6.7405750897697111E-3</v>
      </c>
      <c r="AF286" s="13">
        <f t="shared" si="523"/>
        <v>6.7680733317982151E-3</v>
      </c>
      <c r="AG286" s="13">
        <f t="shared" si="524"/>
        <v>4.5304558354494094E-3</v>
      </c>
      <c r="AH286" s="13">
        <f t="shared" si="525"/>
        <v>2.7864251678281431E-2</v>
      </c>
      <c r="AI286" s="13">
        <f t="shared" si="526"/>
        <v>3.2965400092418475E-2</v>
      </c>
      <c r="AJ286" s="13">
        <f t="shared" si="527"/>
        <v>1.9500211521923938E-2</v>
      </c>
      <c r="AK286" s="13">
        <f t="shared" si="528"/>
        <v>7.690047713334207E-3</v>
      </c>
      <c r="AL286" s="13">
        <f t="shared" si="529"/>
        <v>2.1614692844901002E-4</v>
      </c>
      <c r="AM286" s="13">
        <f t="shared" si="530"/>
        <v>7.9421816061767028E-4</v>
      </c>
      <c r="AN286" s="13">
        <f t="shared" si="531"/>
        <v>1.5949163627490812E-3</v>
      </c>
      <c r="AO286" s="13">
        <f t="shared" si="532"/>
        <v>1.6014228396555783E-3</v>
      </c>
      <c r="AP286" s="13">
        <f t="shared" si="533"/>
        <v>1.0719705731988493E-3</v>
      </c>
      <c r="AQ286" s="13">
        <f t="shared" si="534"/>
        <v>5.3817184382018706E-4</v>
      </c>
      <c r="AR286" s="13">
        <f t="shared" si="535"/>
        <v>1.1191169666250731E-2</v>
      </c>
      <c r="AS286" s="13">
        <f t="shared" si="536"/>
        <v>1.3239953105851592E-2</v>
      </c>
      <c r="AT286" s="13">
        <f t="shared" si="537"/>
        <v>7.8319051302470823E-3</v>
      </c>
      <c r="AU286" s="13">
        <f t="shared" si="538"/>
        <v>3.088567735288073E-3</v>
      </c>
      <c r="AV286" s="13">
        <f t="shared" si="539"/>
        <v>9.1349906218427023E-4</v>
      </c>
      <c r="AW286" s="13">
        <f t="shared" si="540"/>
        <v>1.4264469826790334E-5</v>
      </c>
      <c r="AX286" s="13">
        <f t="shared" si="541"/>
        <v>1.5660280256651874E-4</v>
      </c>
      <c r="AY286" s="13">
        <f t="shared" si="542"/>
        <v>3.1448333046358142E-4</v>
      </c>
      <c r="AZ286" s="13">
        <f t="shared" si="543"/>
        <v>3.1576626828711256E-4</v>
      </c>
      <c r="BA286" s="13">
        <f t="shared" si="544"/>
        <v>2.1136962657869796E-4</v>
      </c>
      <c r="BB286" s="13">
        <f t="shared" si="545"/>
        <v>1.061159555191831E-4</v>
      </c>
      <c r="BC286" s="13">
        <f t="shared" si="546"/>
        <v>4.2619542639184861E-5</v>
      </c>
      <c r="BD286" s="13">
        <f t="shared" si="547"/>
        <v>3.7456080507995335E-3</v>
      </c>
      <c r="BE286" s="13">
        <f t="shared" si="548"/>
        <v>4.4313218746955358E-3</v>
      </c>
      <c r="BF286" s="13">
        <f t="shared" si="549"/>
        <v>2.6212851546177605E-3</v>
      </c>
      <c r="BG286" s="13">
        <f t="shared" si="550"/>
        <v>1.0337225258609088E-3</v>
      </c>
      <c r="BH286" s="13">
        <f t="shared" si="551"/>
        <v>3.0574189684870847E-4</v>
      </c>
      <c r="BI286" s="13">
        <f t="shared" si="552"/>
        <v>7.2342900652799742E-5</v>
      </c>
      <c r="BJ286" s="14">
        <f t="shared" si="553"/>
        <v>0.22038292708953897</v>
      </c>
      <c r="BK286" s="14">
        <f t="shared" si="554"/>
        <v>0.21496584488077808</v>
      </c>
      <c r="BL286" s="14">
        <f t="shared" si="555"/>
        <v>0.50458700215349062</v>
      </c>
      <c r="BM286" s="14">
        <f t="shared" si="556"/>
        <v>0.6134006612667422</v>
      </c>
      <c r="BN286" s="14">
        <f t="shared" si="557"/>
        <v>0.38173697606615575</v>
      </c>
    </row>
    <row r="287" spans="1:66" x14ac:dyDescent="0.25">
      <c r="A287" t="s">
        <v>354</v>
      </c>
      <c r="B287" t="s">
        <v>176</v>
      </c>
      <c r="C287" t="s">
        <v>175</v>
      </c>
      <c r="D287" s="11">
        <v>44416</v>
      </c>
      <c r="E287" s="10">
        <f>VLOOKUP(A287,home!$A$2:$E$405,3,FALSE)</f>
        <v>1.3063</v>
      </c>
      <c r="F287" s="10">
        <f>VLOOKUP(B287,home!$B$2:$E$405,3,FALSE)</f>
        <v>1.2759</v>
      </c>
      <c r="G287" s="10">
        <f>VLOOKUP(C287,away!$B$2:$E$405,4,FALSE)</f>
        <v>1.3223</v>
      </c>
      <c r="H287" s="10">
        <f>VLOOKUP(A287,away!$A$2:$E$405,3,FALSE)</f>
        <v>1.2072000000000001</v>
      </c>
      <c r="I287" s="10">
        <f>VLOOKUP(C287,away!$B$2:$E$405,3,FALSE)</f>
        <v>0.60240000000000005</v>
      </c>
      <c r="J287" s="10">
        <f>VLOOKUP(B287,home!$B$2:$E$405,4,FALSE)</f>
        <v>0.69030000000000002</v>
      </c>
      <c r="K287" s="12">
        <f t="shared" si="502"/>
        <v>2.2038882131910005</v>
      </c>
      <c r="L287" s="12">
        <f t="shared" si="503"/>
        <v>0.50199808838400006</v>
      </c>
      <c r="M287" s="13">
        <f t="shared" si="504"/>
        <v>6.6811082829828977E-2</v>
      </c>
      <c r="N287" s="13">
        <f t="shared" si="505"/>
        <v>0.14724415795918772</v>
      </c>
      <c r="O287" s="13">
        <f t="shared" si="506"/>
        <v>3.3539035863439232E-2</v>
      </c>
      <c r="P287" s="13">
        <f t="shared" si="507"/>
        <v>7.3916285821223976E-2</v>
      </c>
      <c r="Q287" s="13">
        <f t="shared" si="508"/>
        <v>0.16225483209374386</v>
      </c>
      <c r="R287" s="13">
        <f t="shared" si="509"/>
        <v>8.418265944844459E-3</v>
      </c>
      <c r="S287" s="13">
        <f t="shared" si="510"/>
        <v>2.0444277648967963E-2</v>
      </c>
      <c r="T287" s="13">
        <f t="shared" si="511"/>
        <v>8.1451615542126321E-2</v>
      </c>
      <c r="U287" s="13">
        <f t="shared" si="512"/>
        <v>1.8552917091349905E-2</v>
      </c>
      <c r="V287" s="13">
        <f t="shared" si="513"/>
        <v>2.5131643269402319E-3</v>
      </c>
      <c r="W287" s="13">
        <f t="shared" si="514"/>
        <v>0.11919717066156232</v>
      </c>
      <c r="X287" s="13">
        <f t="shared" si="515"/>
        <v>5.9836751812885704E-2</v>
      </c>
      <c r="Y287" s="13">
        <f t="shared" si="516"/>
        <v>1.5018967512588237E-2</v>
      </c>
      <c r="Z287" s="13">
        <f t="shared" si="517"/>
        <v>1.4086511372733489E-3</v>
      </c>
      <c r="AA287" s="13">
        <f t="shared" si="518"/>
        <v>3.1045096379348318E-3</v>
      </c>
      <c r="AB287" s="13">
        <f t="shared" si="519"/>
        <v>3.4209960993912187E-3</v>
      </c>
      <c r="AC287" s="13">
        <f t="shared" si="520"/>
        <v>1.7377709359516681E-4</v>
      </c>
      <c r="AD287" s="13">
        <f t="shared" si="521"/>
        <v>6.5674309866683322E-2</v>
      </c>
      <c r="AE287" s="13">
        <f t="shared" si="522"/>
        <v>3.2968378009013498E-2</v>
      </c>
      <c r="AF287" s="13">
        <f t="shared" si="523"/>
        <v>8.2750313688229413E-3</v>
      </c>
      <c r="AG287" s="13">
        <f t="shared" si="524"/>
        <v>1.3846833094889174E-3</v>
      </c>
      <c r="AH287" s="13">
        <f t="shared" si="525"/>
        <v>1.767850445277922E-4</v>
      </c>
      <c r="AI287" s="13">
        <f t="shared" si="526"/>
        <v>3.8961447590324746E-4</v>
      </c>
      <c r="AJ287" s="13">
        <f t="shared" si="527"/>
        <v>4.2933337556587815E-4</v>
      </c>
      <c r="AK287" s="13">
        <f t="shared" si="528"/>
        <v>3.1540092197971466E-4</v>
      </c>
      <c r="AL287" s="13">
        <f t="shared" si="529"/>
        <v>7.6903153041711213E-6</v>
      </c>
      <c r="AM287" s="13">
        <f t="shared" si="530"/>
        <v>2.8947767484927372E-2</v>
      </c>
      <c r="AN287" s="13">
        <f t="shared" si="531"/>
        <v>1.4531723940418052E-2</v>
      </c>
      <c r="AO287" s="13">
        <f t="shared" si="532"/>
        <v>3.647448819506936E-3</v>
      </c>
      <c r="AP287" s="13">
        <f t="shared" si="533"/>
        <v>6.1033744495698648E-4</v>
      </c>
      <c r="AQ287" s="13">
        <f t="shared" si="534"/>
        <v>7.6597057659395527E-5</v>
      </c>
      <c r="AR287" s="13">
        <f t="shared" si="535"/>
        <v>1.7749150881566412E-5</v>
      </c>
      <c r="AS287" s="13">
        <f t="shared" si="536"/>
        <v>3.9117144422032877E-5</v>
      </c>
      <c r="AT287" s="13">
        <f t="shared" si="537"/>
        <v>4.3104906762704181E-5</v>
      </c>
      <c r="AU287" s="13">
        <f t="shared" si="538"/>
        <v>3.1666131981673601E-5</v>
      </c>
      <c r="AV287" s="13">
        <f t="shared" si="539"/>
        <v>1.7447153757940249E-5</v>
      </c>
      <c r="AW287" s="13">
        <f t="shared" si="540"/>
        <v>2.3633784496099548E-7</v>
      </c>
      <c r="AX287" s="13">
        <f t="shared" si="541"/>
        <v>1.063294059303751E-2</v>
      </c>
      <c r="AY287" s="13">
        <f t="shared" si="542"/>
        <v>5.3377158516054665E-3</v>
      </c>
      <c r="AZ287" s="13">
        <f t="shared" si="543"/>
        <v>1.3397615769214597E-3</v>
      </c>
      <c r="BA287" s="13">
        <f t="shared" si="544"/>
        <v>2.2418591683496871E-4</v>
      </c>
      <c r="BB287" s="13">
        <f t="shared" si="545"/>
        <v>2.8135225423442182E-5</v>
      </c>
      <c r="BC287" s="13">
        <f t="shared" si="546"/>
        <v>2.8247658757641804E-6</v>
      </c>
      <c r="BD287" s="13">
        <f t="shared" si="547"/>
        <v>1.4850066354975868E-6</v>
      </c>
      <c r="BE287" s="13">
        <f t="shared" si="548"/>
        <v>3.2727886204835559E-6</v>
      </c>
      <c r="BF287" s="13">
        <f t="shared" si="549"/>
        <v>3.6064301324746725E-6</v>
      </c>
      <c r="BG287" s="13">
        <f t="shared" si="550"/>
        <v>2.649389620219263E-6</v>
      </c>
      <c r="BH287" s="13">
        <f t="shared" si="551"/>
        <v>1.4597396390379533E-6</v>
      </c>
      <c r="BI287" s="13">
        <f t="shared" si="552"/>
        <v>6.4342059696068647E-7</v>
      </c>
      <c r="BJ287" s="14">
        <f t="shared" si="553"/>
        <v>0.75868533681327022</v>
      </c>
      <c r="BK287" s="14">
        <f t="shared" si="554"/>
        <v>0.16920399388746599</v>
      </c>
      <c r="BL287" s="14">
        <f t="shared" si="555"/>
        <v>6.8509059717986862E-2</v>
      </c>
      <c r="BM287" s="14">
        <f t="shared" si="556"/>
        <v>0.50028590152996777</v>
      </c>
      <c r="BN287" s="14">
        <f t="shared" si="557"/>
        <v>0.49218366051226825</v>
      </c>
    </row>
    <row r="288" spans="1:66" x14ac:dyDescent="0.25">
      <c r="A288" t="s">
        <v>356</v>
      </c>
      <c r="B288" t="s">
        <v>202</v>
      </c>
      <c r="C288" t="s">
        <v>212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356</v>
      </c>
      <c r="B289" t="s">
        <v>216</v>
      </c>
      <c r="C289" t="s">
        <v>214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356</v>
      </c>
      <c r="B290" t="s">
        <v>217</v>
      </c>
      <c r="C290" t="s">
        <v>200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357</v>
      </c>
      <c r="B291" t="s">
        <v>223</v>
      </c>
      <c r="C291" t="s">
        <v>231</v>
      </c>
      <c r="D291" s="11">
        <v>44416</v>
      </c>
      <c r="E291" s="10">
        <f>VLOOKUP(A291,home!$A$2:$E$405,3,FALSE)</f>
        <v>1.8142</v>
      </c>
      <c r="F291" s="10">
        <f>VLOOKUP(B291,home!$B$2:$E$405,3,FALSE)</f>
        <v>0.7087</v>
      </c>
      <c r="G291" s="10">
        <f>VLOOKUP(C291,away!$B$2:$E$405,4,FALSE)</f>
        <v>0.89570000000000005</v>
      </c>
      <c r="H291" s="10">
        <f>VLOOKUP(A291,away!$A$2:$E$405,3,FALSE)</f>
        <v>1.1947000000000001</v>
      </c>
      <c r="I291" s="10">
        <f>VLOOKUP(C291,away!$B$2:$E$405,3,FALSE)</f>
        <v>0.94169999999999998</v>
      </c>
      <c r="J291" s="10">
        <f>VLOOKUP(B291,home!$B$2:$E$405,4,FALSE)</f>
        <v>1.0762</v>
      </c>
      <c r="K291" s="12">
        <f t="shared" si="502"/>
        <v>1.151622574778</v>
      </c>
      <c r="L291" s="12">
        <f t="shared" si="503"/>
        <v>1.2107777230380001</v>
      </c>
      <c r="M291" s="13">
        <f t="shared" si="504"/>
        <v>9.4193858321017995E-2</v>
      </c>
      <c r="N291" s="13">
        <f t="shared" si="505"/>
        <v>0.10847577364792486</v>
      </c>
      <c r="O291" s="13">
        <f t="shared" si="506"/>
        <v>0.11404782530208614</v>
      </c>
      <c r="P291" s="13">
        <f t="shared" si="507"/>
        <v>0.13134005022221998</v>
      </c>
      <c r="Q291" s="13">
        <f t="shared" si="508"/>
        <v>6.2461574874729385E-2</v>
      </c>
      <c r="R291" s="13">
        <f t="shared" si="509"/>
        <v>6.9043283118347745E-2</v>
      </c>
      <c r="S291" s="13">
        <f t="shared" si="510"/>
        <v>4.5783793922066503E-2</v>
      </c>
      <c r="T291" s="13">
        <f t="shared" si="511"/>
        <v>7.5627083404192399E-2</v>
      </c>
      <c r="U291" s="13">
        <f t="shared" si="512"/>
        <v>7.9511803475878051E-2</v>
      </c>
      <c r="V291" s="13">
        <f t="shared" si="513"/>
        <v>7.0932270252394517E-3</v>
      </c>
      <c r="W291" s="13">
        <f t="shared" si="514"/>
        <v>2.3977386560641568E-2</v>
      </c>
      <c r="X291" s="13">
        <f t="shared" si="515"/>
        <v>2.9031285504295543E-2</v>
      </c>
      <c r="Y291" s="13">
        <f t="shared" si="516"/>
        <v>1.7575216879878532E-2</v>
      </c>
      <c r="Z291" s="13">
        <f t="shared" si="517"/>
        <v>2.7865356375033696E-2</v>
      </c>
      <c r="AA291" s="13">
        <f t="shared" si="518"/>
        <v>3.2090373455722861E-2</v>
      </c>
      <c r="AB291" s="13">
        <f t="shared" si="519"/>
        <v>1.8477999252333573E-2</v>
      </c>
      <c r="AC291" s="13">
        <f t="shared" si="520"/>
        <v>6.1815654062970281E-4</v>
      </c>
      <c r="AD291" s="13">
        <f t="shared" si="521"/>
        <v>6.9032249118533631E-3</v>
      </c>
      <c r="AE291" s="13">
        <f t="shared" si="522"/>
        <v>8.3582709403930144E-3</v>
      </c>
      <c r="AF291" s="13">
        <f t="shared" si="523"/>
        <v>5.0600041288718697E-3</v>
      </c>
      <c r="AG291" s="13">
        <f t="shared" si="524"/>
        <v>2.0421800925727878E-3</v>
      </c>
      <c r="AH291" s="13">
        <f t="shared" si="525"/>
        <v>8.4346881858514272E-3</v>
      </c>
      <c r="AI291" s="13">
        <f t="shared" si="526"/>
        <v>9.7135773260397986E-3</v>
      </c>
      <c r="AJ291" s="13">
        <f t="shared" si="527"/>
        <v>5.593187465259576E-3</v>
      </c>
      <c r="AK291" s="13">
        <f t="shared" si="528"/>
        <v>2.147080316652757E-3</v>
      </c>
      <c r="AL291" s="13">
        <f t="shared" si="529"/>
        <v>3.4477284416911011E-5</v>
      </c>
      <c r="AM291" s="13">
        <f t="shared" si="530"/>
        <v>1.5899819294520397E-3</v>
      </c>
      <c r="AN291" s="13">
        <f t="shared" si="531"/>
        <v>1.9251147002135067E-3</v>
      </c>
      <c r="AO291" s="13">
        <f t="shared" si="532"/>
        <v>1.165442996655746E-3</v>
      </c>
      <c r="AP291" s="13">
        <f t="shared" si="533"/>
        <v>4.7036413927380936E-4</v>
      </c>
      <c r="AQ291" s="13">
        <f t="shared" si="534"/>
        <v>1.4237660538716788E-4</v>
      </c>
      <c r="AR291" s="13">
        <f t="shared" si="535"/>
        <v>2.042506511240143E-3</v>
      </c>
      <c r="AS291" s="13">
        <f t="shared" si="536"/>
        <v>2.3521966074752034E-3</v>
      </c>
      <c r="AT291" s="13">
        <f t="shared" si="537"/>
        <v>1.3544213567423353E-3</v>
      </c>
      <c r="AU291" s="13">
        <f t="shared" si="538"/>
        <v>5.1992740339530685E-4</v>
      </c>
      <c r="AV291" s="13">
        <f t="shared" si="539"/>
        <v>1.4969003374893579E-4</v>
      </c>
      <c r="AW291" s="13">
        <f t="shared" si="540"/>
        <v>1.335380844579981E-6</v>
      </c>
      <c r="AX291" s="13">
        <f t="shared" si="541"/>
        <v>3.0517651390767525E-4</v>
      </c>
      <c r="AY291" s="13">
        <f t="shared" si="542"/>
        <v>3.695009246338096E-4</v>
      </c>
      <c r="AZ291" s="13">
        <f t="shared" si="543"/>
        <v>2.2369174409427988E-4</v>
      </c>
      <c r="BA291" s="13">
        <f t="shared" si="544"/>
        <v>9.0280326858957092E-5</v>
      </c>
      <c r="BB291" s="13">
        <f t="shared" si="545"/>
        <v>2.7327352147353606E-5</v>
      </c>
      <c r="BC291" s="13">
        <f t="shared" si="546"/>
        <v>6.6174698419260839E-6</v>
      </c>
      <c r="BD291" s="13">
        <f t="shared" si="547"/>
        <v>4.121702304949377E-4</v>
      </c>
      <c r="BE291" s="13">
        <f t="shared" si="548"/>
        <v>4.7466454208942182E-4</v>
      </c>
      <c r="BF291" s="13">
        <f t="shared" si="549"/>
        <v>2.7331720105842016E-4</v>
      </c>
      <c r="BG291" s="13">
        <f t="shared" si="550"/>
        <v>1.0491941960467142E-4</v>
      </c>
      <c r="BH291" s="13">
        <f t="shared" si="551"/>
        <v>3.0206893037336262E-5</v>
      </c>
      <c r="BI291" s="13">
        <f t="shared" si="552"/>
        <v>6.9573879871401622E-6</v>
      </c>
      <c r="BJ291" s="14">
        <f t="shared" si="553"/>
        <v>0.34582787564781958</v>
      </c>
      <c r="BK291" s="14">
        <f t="shared" si="554"/>
        <v>0.27943306424022435</v>
      </c>
      <c r="BL291" s="14">
        <f t="shared" si="555"/>
        <v>0.34678079548504576</v>
      </c>
      <c r="BM291" s="14">
        <f t="shared" si="556"/>
        <v>0.41997656071800799</v>
      </c>
      <c r="BN291" s="14">
        <f t="shared" si="557"/>
        <v>0.57956236548632611</v>
      </c>
    </row>
    <row r="292" spans="1:66" x14ac:dyDescent="0.25">
      <c r="A292" t="s">
        <v>357</v>
      </c>
      <c r="B292" t="s">
        <v>224</v>
      </c>
      <c r="C292" t="s">
        <v>220</v>
      </c>
      <c r="D292" s="11">
        <v>44416</v>
      </c>
      <c r="E292" s="10">
        <f>VLOOKUP(A292,home!$A$2:$E$405,3,FALSE)</f>
        <v>1.8142</v>
      </c>
      <c r="F292" s="10">
        <f>VLOOKUP(B292,home!$B$2:$E$405,3,FALSE)</f>
        <v>1.8603000000000001</v>
      </c>
      <c r="G292" s="10">
        <f>VLOOKUP(C292,away!$B$2:$E$405,4,FALSE)</f>
        <v>1.0237000000000001</v>
      </c>
      <c r="H292" s="10">
        <f>VLOOKUP(A292,away!$A$2:$E$405,3,FALSE)</f>
        <v>1.1947000000000001</v>
      </c>
      <c r="I292" s="10">
        <f>VLOOKUP(C292,away!$B$2:$E$405,3,FALSE)</f>
        <v>0.71750000000000003</v>
      </c>
      <c r="J292" s="10">
        <f>VLOOKUP(B292,home!$B$2:$E$405,4,FALSE)</f>
        <v>0.94169999999999998</v>
      </c>
      <c r="K292" s="12">
        <f t="shared" si="502"/>
        <v>3.4549427233620005</v>
      </c>
      <c r="L292" s="12">
        <f t="shared" si="503"/>
        <v>0.80722265032500007</v>
      </c>
      <c r="M292" s="13">
        <f t="shared" si="504"/>
        <v>1.409175543287138E-2</v>
      </c>
      <c r="N292" s="13">
        <f t="shared" si="505"/>
        <v>4.868620789219591E-2</v>
      </c>
      <c r="O292" s="13">
        <f t="shared" si="506"/>
        <v>1.1375184168254154E-2</v>
      </c>
      <c r="P292" s="13">
        <f t="shared" si="507"/>
        <v>3.9300609769012312E-2</v>
      </c>
      <c r="Q292" s="13">
        <f t="shared" si="508"/>
        <v>8.4104029842615932E-2</v>
      </c>
      <c r="R292" s="13">
        <f t="shared" si="509"/>
        <v>4.59115315611655E-3</v>
      </c>
      <c r="S292" s="13">
        <f t="shared" si="510"/>
        <v>2.7401446462328127E-2</v>
      </c>
      <c r="T292" s="13">
        <f t="shared" si="511"/>
        <v>6.7890677872569333E-2</v>
      </c>
      <c r="U292" s="13">
        <f t="shared" si="512"/>
        <v>1.5862171188565356E-2</v>
      </c>
      <c r="V292" s="13">
        <f t="shared" si="513"/>
        <v>8.4911237610799974E-3</v>
      </c>
      <c r="W292" s="13">
        <f t="shared" si="514"/>
        <v>9.6858201970055485E-2</v>
      </c>
      <c r="X292" s="13">
        <f t="shared" si="515"/>
        <v>7.8186134499982338E-2</v>
      </c>
      <c r="Y292" s="13">
        <f t="shared" si="516"/>
        <v>3.1556809354871332E-2</v>
      </c>
      <c r="Z292" s="13">
        <f t="shared" si="517"/>
        <v>1.23536093957613E-3</v>
      </c>
      <c r="AA292" s="13">
        <f t="shared" si="518"/>
        <v>4.2681012889141945E-3</v>
      </c>
      <c r="AB292" s="13">
        <f t="shared" si="519"/>
        <v>7.373022745353037E-3</v>
      </c>
      <c r="AC292" s="13">
        <f t="shared" si="520"/>
        <v>1.4800601982497118E-3</v>
      </c>
      <c r="AD292" s="13">
        <f t="shared" si="521"/>
        <v>8.3659885023592548E-2</v>
      </c>
      <c r="AE292" s="13">
        <f t="shared" si="522"/>
        <v>6.753215411462915E-2</v>
      </c>
      <c r="AF292" s="13">
        <f t="shared" si="523"/>
        <v>2.7256742213283652E-2</v>
      </c>
      <c r="AG292" s="13">
        <f t="shared" si="524"/>
        <v>7.3340865628773802E-3</v>
      </c>
      <c r="AH292" s="13">
        <f t="shared" si="525"/>
        <v>2.4930283293815646E-4</v>
      </c>
      <c r="AI292" s="13">
        <f t="shared" si="526"/>
        <v>8.6132700857321598E-4</v>
      </c>
      <c r="AJ292" s="13">
        <f t="shared" si="527"/>
        <v>1.4879177403525961E-3</v>
      </c>
      <c r="AK292" s="13">
        <f t="shared" si="528"/>
        <v>1.7135568566641441E-3</v>
      </c>
      <c r="AL292" s="13">
        <f t="shared" si="529"/>
        <v>1.6511007039016315E-4</v>
      </c>
      <c r="AM292" s="13">
        <f t="shared" si="530"/>
        <v>5.7808022199912518E-2</v>
      </c>
      <c r="AN292" s="13">
        <f t="shared" si="531"/>
        <v>4.6663944890259823E-2</v>
      </c>
      <c r="AO292" s="13">
        <f t="shared" si="532"/>
        <v>1.883409663446764E-2</v>
      </c>
      <c r="AP292" s="13">
        <f t="shared" si="533"/>
        <v>5.0677698005840441E-3</v>
      </c>
      <c r="AQ292" s="13">
        <f t="shared" si="534"/>
        <v>1.022704642416112E-3</v>
      </c>
      <c r="AR292" s="13">
        <f t="shared" si="535"/>
        <v>4.0248578707573891E-5</v>
      </c>
      <c r="AS292" s="13">
        <f t="shared" si="536"/>
        <v>1.3905653413139515E-4</v>
      </c>
      <c r="AT292" s="13">
        <f t="shared" si="537"/>
        <v>2.4021618036660172E-4</v>
      </c>
      <c r="AU292" s="13">
        <f t="shared" si="538"/>
        <v>2.7664438146380145E-4</v>
      </c>
      <c r="AV292" s="13">
        <f t="shared" si="539"/>
        <v>2.3894762317433558E-4</v>
      </c>
      <c r="AW292" s="13">
        <f t="shared" si="540"/>
        <v>1.2791022216755532E-5</v>
      </c>
      <c r="AX292" s="13">
        <f t="shared" si="541"/>
        <v>3.3287234275256136E-2</v>
      </c>
      <c r="AY292" s="13">
        <f t="shared" si="542"/>
        <v>2.6870209473661439E-2</v>
      </c>
      <c r="AZ292" s="13">
        <f t="shared" si="543"/>
        <v>1.0845120853058457E-2</v>
      </c>
      <c r="BA292" s="13">
        <f t="shared" si="544"/>
        <v>2.9181423993669244E-3</v>
      </c>
      <c r="BB292" s="13">
        <f t="shared" si="545"/>
        <v>5.8889766041068069E-4</v>
      </c>
      <c r="BC292" s="13">
        <f t="shared" si="546"/>
        <v>9.5074306041380353E-5</v>
      </c>
      <c r="BD292" s="13">
        <f t="shared" si="547"/>
        <v>5.414927396023691E-6</v>
      </c>
      <c r="BE292" s="13">
        <f t="shared" si="548"/>
        <v>1.8708264004425598E-5</v>
      </c>
      <c r="BF292" s="13">
        <f t="shared" si="549"/>
        <v>3.2317990294412732E-5</v>
      </c>
      <c r="BG292" s="13">
        <f t="shared" si="550"/>
        <v>3.7218935133788345E-5</v>
      </c>
      <c r="BH292" s="13">
        <f t="shared" si="551"/>
        <v>3.2147322277941085E-5</v>
      </c>
      <c r="BI292" s="13">
        <f t="shared" si="552"/>
        <v>2.221343143594913E-5</v>
      </c>
      <c r="BJ292" s="14">
        <f t="shared" si="553"/>
        <v>0.7970661464821085</v>
      </c>
      <c r="BK292" s="14">
        <f t="shared" si="554"/>
        <v>0.11780031516759312</v>
      </c>
      <c r="BL292" s="14">
        <f t="shared" si="555"/>
        <v>4.8864871154117667E-2</v>
      </c>
      <c r="BM292" s="14">
        <f t="shared" si="556"/>
        <v>0.73596033503088443</v>
      </c>
      <c r="BN292" s="14">
        <f t="shared" si="557"/>
        <v>0.20214894026106625</v>
      </c>
    </row>
    <row r="293" spans="1:66" x14ac:dyDescent="0.25">
      <c r="A293" t="s">
        <v>357</v>
      </c>
      <c r="B293" t="s">
        <v>227</v>
      </c>
      <c r="C293" t="s">
        <v>222</v>
      </c>
      <c r="D293" s="11">
        <v>44416</v>
      </c>
      <c r="E293" s="10">
        <f>VLOOKUP(A293,home!$A$2:$E$405,3,FALSE)</f>
        <v>1.8142</v>
      </c>
      <c r="F293" s="10">
        <f>VLOOKUP(B293,home!$B$2:$E$405,3,FALSE)</f>
        <v>0.68899999999999995</v>
      </c>
      <c r="G293" s="10">
        <f>VLOOKUP(C293,away!$B$2:$E$405,4,FALSE)</f>
        <v>0.86619999999999997</v>
      </c>
      <c r="H293" s="10">
        <f>VLOOKUP(A293,away!$A$2:$E$405,3,FALSE)</f>
        <v>1.1947000000000001</v>
      </c>
      <c r="I293" s="10">
        <f>VLOOKUP(C293,away!$B$2:$E$405,3,FALSE)</f>
        <v>1.1958</v>
      </c>
      <c r="J293" s="10">
        <f>VLOOKUP(B293,home!$B$2:$E$405,4,FALSE)</f>
        <v>1.0463</v>
      </c>
      <c r="K293" s="12">
        <f t="shared" si="502"/>
        <v>1.0827359675599999</v>
      </c>
      <c r="L293" s="12">
        <f t="shared" si="503"/>
        <v>1.4947674706380001</v>
      </c>
      <c r="M293" s="13">
        <f t="shared" si="504"/>
        <v>7.5963414846406715E-2</v>
      </c>
      <c r="N293" s="13">
        <f t="shared" si="505"/>
        <v>8.2248321472885827E-2</v>
      </c>
      <c r="O293" s="13">
        <f t="shared" si="506"/>
        <v>0.11354764147098843</v>
      </c>
      <c r="P293" s="13">
        <f t="shared" si="507"/>
        <v>0.12294211545224663</v>
      </c>
      <c r="Q293" s="13">
        <f t="shared" si="508"/>
        <v>4.4526607965065468E-2</v>
      </c>
      <c r="R293" s="13">
        <f t="shared" si="509"/>
        <v>8.4863660419249975E-2</v>
      </c>
      <c r="S293" s="13">
        <f t="shared" si="510"/>
        <v>4.9743563340440458E-2</v>
      </c>
      <c r="T293" s="13">
        <f t="shared" si="511"/>
        <v>6.6556925164030722E-2</v>
      </c>
      <c r="U293" s="13">
        <f t="shared" si="512"/>
        <v>9.1884937474719902E-2</v>
      </c>
      <c r="V293" s="13">
        <f t="shared" si="513"/>
        <v>8.9452109129285681E-3</v>
      </c>
      <c r="W293" s="13">
        <f t="shared" si="514"/>
        <v>1.6070186652406657E-2</v>
      </c>
      <c r="X293" s="13">
        <f t="shared" si="515"/>
        <v>2.4021192255098443E-2</v>
      </c>
      <c r="Y293" s="13">
        <f t="shared" si="516"/>
        <v>1.7953048394431317E-2</v>
      </c>
      <c r="Z293" s="13">
        <f t="shared" si="517"/>
        <v>4.2283813011321482E-2</v>
      </c>
      <c r="AA293" s="13">
        <f t="shared" si="518"/>
        <v>4.5782205192939275E-2</v>
      </c>
      <c r="AB293" s="13">
        <f t="shared" si="519"/>
        <v>2.4785020118303774E-2</v>
      </c>
      <c r="AC293" s="13">
        <f t="shared" si="520"/>
        <v>9.0482961026828903E-4</v>
      </c>
      <c r="AD293" s="13">
        <f t="shared" si="521"/>
        <v>4.3499422734908279E-3</v>
      </c>
      <c r="AE293" s="13">
        <f t="shared" si="522"/>
        <v>6.5021522095671958E-3</v>
      </c>
      <c r="AF293" s="13">
        <f t="shared" si="523"/>
        <v>4.8596028059990229E-3</v>
      </c>
      <c r="AG293" s="13">
        <f t="shared" si="524"/>
        <v>2.4213253982094955E-3</v>
      </c>
      <c r="AH293" s="13">
        <f t="shared" si="525"/>
        <v>1.5801117055965794E-2</v>
      </c>
      <c r="AI293" s="13">
        <f t="shared" si="526"/>
        <v>1.7108437764119942E-2</v>
      </c>
      <c r="AJ293" s="13">
        <f t="shared" si="527"/>
        <v>9.2619604579872207E-3</v>
      </c>
      <c r="AK293" s="13">
        <f t="shared" si="528"/>
        <v>3.3427525726604183E-3</v>
      </c>
      <c r="AL293" s="13">
        <f t="shared" si="529"/>
        <v>5.8576443218167066E-5</v>
      </c>
      <c r="AM293" s="13">
        <f t="shared" si="530"/>
        <v>9.4196779126364785E-4</v>
      </c>
      <c r="AN293" s="13">
        <f t="shared" si="531"/>
        <v>1.4080228127696262E-3</v>
      </c>
      <c r="AO293" s="13">
        <f t="shared" si="532"/>
        <v>1.0523333492221288E-3</v>
      </c>
      <c r="AP293" s="13">
        <f t="shared" si="533"/>
        <v>5.2433121956159217E-4</v>
      </c>
      <c r="AQ293" s="13">
        <f t="shared" si="534"/>
        <v>1.9593831271015477E-4</v>
      </c>
      <c r="AR293" s="13">
        <f t="shared" si="535"/>
        <v>4.723799155000187E-3</v>
      </c>
      <c r="AS293" s="13">
        <f t="shared" si="536"/>
        <v>5.1146272486482375E-3</v>
      </c>
      <c r="AT293" s="13">
        <f t="shared" si="537"/>
        <v>2.7688954413869439E-3</v>
      </c>
      <c r="AU293" s="13">
        <f t="shared" si="538"/>
        <v>9.9932756160085539E-4</v>
      </c>
      <c r="AV293" s="13">
        <f t="shared" si="539"/>
        <v>2.7050197357981933E-4</v>
      </c>
      <c r="AW293" s="13">
        <f t="shared" si="540"/>
        <v>2.6333991974480474E-6</v>
      </c>
      <c r="AX293" s="13">
        <f t="shared" si="541"/>
        <v>1.6998373464736691E-4</v>
      </c>
      <c r="AY293" s="13">
        <f t="shared" si="542"/>
        <v>2.540861570884456E-4</v>
      </c>
      <c r="AZ293" s="13">
        <f t="shared" si="543"/>
        <v>1.8989986117761277E-4</v>
      </c>
      <c r="BA293" s="13">
        <f t="shared" si="544"/>
        <v>9.4618711722322524E-5</v>
      </c>
      <c r="BB293" s="13">
        <f t="shared" si="545"/>
        <v>3.5358243099050536E-5</v>
      </c>
      <c r="BC293" s="13">
        <f t="shared" si="546"/>
        <v>1.0570470320674249E-5</v>
      </c>
      <c r="BD293" s="13">
        <f t="shared" si="547"/>
        <v>1.1768302191202575E-3</v>
      </c>
      <c r="BE293" s="13">
        <f t="shared" si="548"/>
        <v>1.2741964059530188E-3</v>
      </c>
      <c r="BF293" s="13">
        <f t="shared" si="549"/>
        <v>6.8980913923050787E-4</v>
      </c>
      <c r="BG293" s="13">
        <f t="shared" si="550"/>
        <v>2.4896038859882494E-4</v>
      </c>
      <c r="BH293" s="13">
        <f t="shared" si="551"/>
        <v>6.7389591808415561E-5</v>
      </c>
      <c r="BI293" s="13">
        <f t="shared" si="552"/>
        <v>1.4593026978031658E-5</v>
      </c>
      <c r="BJ293" s="14">
        <f t="shared" si="553"/>
        <v>0.27438641525476754</v>
      </c>
      <c r="BK293" s="14">
        <f t="shared" si="554"/>
        <v>0.25881179676259725</v>
      </c>
      <c r="BL293" s="14">
        <f t="shared" si="555"/>
        <v>0.42372666267883985</v>
      </c>
      <c r="BM293" s="14">
        <f t="shared" si="556"/>
        <v>0.47486547332279211</v>
      </c>
      <c r="BN293" s="14">
        <f t="shared" si="557"/>
        <v>0.52409176162684301</v>
      </c>
    </row>
    <row r="294" spans="1:66" x14ac:dyDescent="0.25">
      <c r="A294" t="s">
        <v>357</v>
      </c>
      <c r="B294" t="s">
        <v>233</v>
      </c>
      <c r="C294" t="s">
        <v>221</v>
      </c>
      <c r="D294" s="11">
        <v>44416</v>
      </c>
      <c r="E294" s="10">
        <f>VLOOKUP(A294,home!$A$2:$E$405,3,FALSE)</f>
        <v>1.8142</v>
      </c>
      <c r="F294" s="10">
        <f>VLOOKUP(B294,home!$B$2:$E$405,3,FALSE)</f>
        <v>1.2599</v>
      </c>
      <c r="G294" s="10">
        <f>VLOOKUP(C294,away!$B$2:$E$405,4,FALSE)</f>
        <v>0.78739999999999999</v>
      </c>
      <c r="H294" s="10">
        <f>VLOOKUP(A294,away!$A$2:$E$405,3,FALSE)</f>
        <v>1.1947000000000001</v>
      </c>
      <c r="I294" s="10">
        <f>VLOOKUP(C294,away!$B$2:$E$405,3,FALSE)</f>
        <v>0.59789999999999999</v>
      </c>
      <c r="J294" s="10">
        <f>VLOOKUP(B294,home!$B$2:$E$405,4,FALSE)</f>
        <v>1.1958</v>
      </c>
      <c r="K294" s="12">
        <f t="shared" si="502"/>
        <v>1.7997685106919998</v>
      </c>
      <c r="L294" s="12">
        <f t="shared" si="503"/>
        <v>0.85417324925399996</v>
      </c>
      <c r="M294" s="13">
        <f t="shared" si="504"/>
        <v>7.0373271088793446E-2</v>
      </c>
      <c r="N294" s="13">
        <f t="shared" si="505"/>
        <v>0.12665559730000214</v>
      </c>
      <c r="O294" s="13">
        <f t="shared" si="506"/>
        <v>6.0110965626547268E-2</v>
      </c>
      <c r="P294" s="13">
        <f t="shared" si="507"/>
        <v>0.10818582308194896</v>
      </c>
      <c r="Q294" s="13">
        <f t="shared" si="508"/>
        <v>0.11397537786171527</v>
      </c>
      <c r="R294" s="13">
        <f t="shared" si="509"/>
        <v>2.5672589412511684E-2</v>
      </c>
      <c r="S294" s="13">
        <f t="shared" si="510"/>
        <v>4.1578898262207488E-2</v>
      </c>
      <c r="T294" s="13">
        <f t="shared" si="511"/>
        <v>9.735471884309374E-2</v>
      </c>
      <c r="U294" s="13">
        <f t="shared" si="512"/>
        <v>4.6204718012563359E-2</v>
      </c>
      <c r="V294" s="13">
        <f t="shared" si="513"/>
        <v>7.1022030282900305E-3</v>
      </c>
      <c r="W294" s="13">
        <f t="shared" si="514"/>
        <v>6.837643202324574E-2</v>
      </c>
      <c r="X294" s="13">
        <f t="shared" si="515"/>
        <v>5.8405319113691061E-2</v>
      </c>
      <c r="Y294" s="13">
        <f t="shared" si="516"/>
        <v>2.4944130600529114E-2</v>
      </c>
      <c r="Z294" s="13">
        <f t="shared" si="517"/>
        <v>7.3096130384163174E-3</v>
      </c>
      <c r="AA294" s="13">
        <f t="shared" si="518"/>
        <v>1.3155611371885359E-2</v>
      </c>
      <c r="AB294" s="13">
        <f t="shared" si="519"/>
        <v>1.1838527543010425E-2</v>
      </c>
      <c r="AC294" s="13">
        <f t="shared" si="520"/>
        <v>6.8239481093360739E-4</v>
      </c>
      <c r="AD294" s="13">
        <f t="shared" si="521"/>
        <v>3.0765437307227438E-2</v>
      </c>
      <c r="AE294" s="13">
        <f t="shared" si="522"/>
        <v>2.6279013549434689E-2</v>
      </c>
      <c r="AF294" s="13">
        <f t="shared" si="523"/>
        <v>1.1223415195355257E-2</v>
      </c>
      <c r="AG294" s="13">
        <f t="shared" si="524"/>
        <v>3.1955803417144401E-3</v>
      </c>
      <c r="AH294" s="13">
        <f t="shared" si="525"/>
        <v>1.5609189799533666E-3</v>
      </c>
      <c r="AI294" s="13">
        <f t="shared" si="526"/>
        <v>2.8092928278615459E-3</v>
      </c>
      <c r="AJ294" s="13">
        <f t="shared" si="527"/>
        <v>2.5280383844490458E-3</v>
      </c>
      <c r="AK294" s="13">
        <f t="shared" si="528"/>
        <v>1.5166279593840227E-3</v>
      </c>
      <c r="AL294" s="13">
        <f t="shared" si="529"/>
        <v>4.196220703997352E-5</v>
      </c>
      <c r="AM294" s="13">
        <f t="shared" si="530"/>
        <v>1.1074133056643367E-2</v>
      </c>
      <c r="AN294" s="13">
        <f t="shared" si="531"/>
        <v>9.4592282156641949E-3</v>
      </c>
      <c r="AO294" s="13">
        <f t="shared" si="532"/>
        <v>4.0399098502045001E-3</v>
      </c>
      <c r="AP294" s="13">
        <f t="shared" si="533"/>
        <v>1.1502609744808063E-3</v>
      </c>
      <c r="AQ294" s="13">
        <f t="shared" si="534"/>
        <v>2.4563053851558558E-4</v>
      </c>
      <c r="AR294" s="13">
        <f t="shared" si="535"/>
        <v>2.6665904738580137E-4</v>
      </c>
      <c r="AS294" s="13">
        <f t="shared" si="536"/>
        <v>4.7992455657609116E-4</v>
      </c>
      <c r="AT294" s="13">
        <f t="shared" si="537"/>
        <v>4.31876552216735E-4</v>
      </c>
      <c r="AU294" s="13">
        <f t="shared" si="538"/>
        <v>2.5909260639530294E-4</v>
      </c>
      <c r="AV294" s="13">
        <f t="shared" si="539"/>
        <v>1.1657667858584572E-4</v>
      </c>
      <c r="AW294" s="13">
        <f t="shared" si="540"/>
        <v>1.7919192569366206E-6</v>
      </c>
      <c r="AX294" s="13">
        <f t="shared" si="541"/>
        <v>3.32181265976001E-3</v>
      </c>
      <c r="AY294" s="13">
        <f t="shared" si="542"/>
        <v>2.8374035130002795E-3</v>
      </c>
      <c r="AZ294" s="13">
        <f t="shared" si="543"/>
        <v>1.2118170890720811E-3</v>
      </c>
      <c r="BA294" s="13">
        <f t="shared" si="544"/>
        <v>3.4503391349140791E-4</v>
      </c>
      <c r="BB294" s="13">
        <f t="shared" si="545"/>
        <v>7.3679684747444832E-5</v>
      </c>
      <c r="BC294" s="13">
        <f t="shared" si="546"/>
        <v>1.2587043144947071E-5</v>
      </c>
      <c r="BD294" s="13">
        <f t="shared" si="547"/>
        <v>3.7962170824751039E-5</v>
      </c>
      <c r="BE294" s="13">
        <f t="shared" si="548"/>
        <v>6.8323119647897468E-5</v>
      </c>
      <c r="BF294" s="13">
        <f t="shared" si="549"/>
        <v>6.1482899647263863E-5</v>
      </c>
      <c r="BG294" s="13">
        <f t="shared" si="550"/>
        <v>3.6884995577060592E-5</v>
      </c>
      <c r="BH294" s="13">
        <f t="shared" si="551"/>
        <v>1.6596113389151836E-5</v>
      </c>
      <c r="BI294" s="13">
        <f t="shared" si="552"/>
        <v>5.9738324555338738E-6</v>
      </c>
      <c r="BJ294" s="14">
        <f t="shared" si="553"/>
        <v>0.59494651867473369</v>
      </c>
      <c r="BK294" s="14">
        <f t="shared" si="554"/>
        <v>0.23080195599221376</v>
      </c>
      <c r="BL294" s="14">
        <f t="shared" si="555"/>
        <v>0.16717864269086746</v>
      </c>
      <c r="BM294" s="14">
        <f t="shared" si="556"/>
        <v>0.49242749443096884</v>
      </c>
      <c r="BN294" s="14">
        <f t="shared" si="557"/>
        <v>0.50497362437151883</v>
      </c>
    </row>
    <row r="295" spans="1:66" s="15" customFormat="1" x14ac:dyDescent="0.25">
      <c r="A295" t="s">
        <v>357</v>
      </c>
      <c r="B295" t="s">
        <v>229</v>
      </c>
      <c r="C295" t="s">
        <v>228</v>
      </c>
      <c r="D295" s="11">
        <v>44416</v>
      </c>
      <c r="E295" s="10">
        <f>VLOOKUP(A295,home!$A$2:$E$405,3,FALSE)</f>
        <v>1.8142</v>
      </c>
      <c r="F295" s="10">
        <f>VLOOKUP(B295,home!$B$2:$E$405,3,FALSE)</f>
        <v>0.7087</v>
      </c>
      <c r="G295" s="10">
        <f>VLOOKUP(C295,away!$B$2:$E$405,4,FALSE)</f>
        <v>1.1024</v>
      </c>
      <c r="H295" s="10">
        <f>VLOOKUP(A295,away!$A$2:$E$405,3,FALSE)</f>
        <v>1.1947000000000001</v>
      </c>
      <c r="I295" s="10">
        <f>VLOOKUP(C295,away!$B$2:$E$405,3,FALSE)</f>
        <v>0.73240000000000005</v>
      </c>
      <c r="J295" s="10">
        <f>VLOOKUP(B295,home!$B$2:$E$405,4,FALSE)</f>
        <v>1.5545</v>
      </c>
      <c r="K295" s="12">
        <f t="shared" si="502"/>
        <v>1.4173816304960001</v>
      </c>
      <c r="L295" s="12">
        <f t="shared" si="503"/>
        <v>1.3601848262600003</v>
      </c>
      <c r="M295" s="13">
        <f t="shared" si="504"/>
        <v>6.218966461709631E-2</v>
      </c>
      <c r="N295" s="13">
        <f t="shared" si="505"/>
        <v>8.8146488234979378E-2</v>
      </c>
      <c r="O295" s="13">
        <f t="shared" si="506"/>
        <v>8.4589438162372826E-2</v>
      </c>
      <c r="P295" s="13">
        <f t="shared" si="507"/>
        <v>0.11989551578532456</v>
      </c>
      <c r="Q295" s="13">
        <f t="shared" si="508"/>
        <v>6.2468606608495791E-2</v>
      </c>
      <c r="R295" s="13">
        <f t="shared" si="509"/>
        <v>5.7528635125159072E-2</v>
      </c>
      <c r="S295" s="13">
        <f t="shared" si="510"/>
        <v>5.7786670799464576E-2</v>
      </c>
      <c r="T295" s="13">
        <f t="shared" si="511"/>
        <v>8.4968850826481146E-2</v>
      </c>
      <c r="U295" s="13">
        <f t="shared" si="512"/>
        <v>8.1540030653907428E-2</v>
      </c>
      <c r="V295" s="13">
        <f t="shared" si="513"/>
        <v>1.2378553295483178E-2</v>
      </c>
      <c r="W295" s="13">
        <f t="shared" si="514"/>
        <v>2.9513951829854314E-2</v>
      </c>
      <c r="X295" s="13">
        <f t="shared" si="515"/>
        <v>4.01444294419364E-2</v>
      </c>
      <c r="Y295" s="13">
        <f t="shared" si="516"/>
        <v>2.7301921892893558E-2</v>
      </c>
      <c r="Z295" s="13">
        <f t="shared" si="517"/>
        <v>2.6083192190896488E-2</v>
      </c>
      <c r="AA295" s="13">
        <f t="shared" si="518"/>
        <v>3.6969837476073401E-2</v>
      </c>
      <c r="AB295" s="13">
        <f t="shared" si="519"/>
        <v>2.6200184260504529E-2</v>
      </c>
      <c r="AC295" s="13">
        <f t="shared" si="520"/>
        <v>1.4915390696106198E-3</v>
      </c>
      <c r="AD295" s="13">
        <f t="shared" si="521"/>
        <v>1.0458133291744833E-2</v>
      </c>
      <c r="AE295" s="13">
        <f t="shared" si="522"/>
        <v>1.422499421443587E-2</v>
      </c>
      <c r="AF295" s="13">
        <f t="shared" si="523"/>
        <v>9.6743106420559832E-3</v>
      </c>
      <c r="AG295" s="13">
        <f t="shared" si="524"/>
        <v>4.3862835132833979E-3</v>
      </c>
      <c r="AH295" s="13">
        <f t="shared" si="525"/>
        <v>8.8694905596201808E-3</v>
      </c>
      <c r="AI295" s="13">
        <f t="shared" si="526"/>
        <v>1.2571452991063331E-2</v>
      </c>
      <c r="AJ295" s="13">
        <f t="shared" si="527"/>
        <v>8.9092732690885818E-3</v>
      </c>
      <c r="AK295" s="13">
        <f t="shared" si="528"/>
        <v>4.2092800908917335E-3</v>
      </c>
      <c r="AL295" s="13">
        <f t="shared" si="529"/>
        <v>1.1502158576733473E-4</v>
      </c>
      <c r="AM295" s="13">
        <f t="shared" si="530"/>
        <v>2.9646332033995545E-3</v>
      </c>
      <c r="AN295" s="13">
        <f t="shared" si="531"/>
        <v>4.0324490986906507E-3</v>
      </c>
      <c r="AO295" s="13">
        <f t="shared" si="532"/>
        <v>2.7424380383524196E-3</v>
      </c>
      <c r="AP295" s="13">
        <f t="shared" si="533"/>
        <v>1.2434075355750676E-3</v>
      </c>
      <c r="AQ295" s="13">
        <f t="shared" si="534"/>
        <v>4.228160156866369E-4</v>
      </c>
      <c r="AR295" s="13">
        <f t="shared" si="535"/>
        <v>2.412829295170337E-3</v>
      </c>
      <c r="AS295" s="13">
        <f t="shared" si="536"/>
        <v>3.4198999204970468E-3</v>
      </c>
      <c r="AT295" s="13">
        <f t="shared" si="537"/>
        <v>2.4236516627236231E-3</v>
      </c>
      <c r="AU295" s="13">
        <f t="shared" si="538"/>
        <v>1.1450797818218499E-3</v>
      </c>
      <c r="AV295" s="13">
        <f t="shared" si="539"/>
        <v>4.0575376205166457E-4</v>
      </c>
      <c r="AW295" s="13">
        <f t="shared" si="540"/>
        <v>6.1597285751800577E-6</v>
      </c>
      <c r="AX295" s="13">
        <f t="shared" si="541"/>
        <v>7.003361072761724E-4</v>
      </c>
      <c r="AY295" s="13">
        <f t="shared" si="542"/>
        <v>9.5258654639904532E-4</v>
      </c>
      <c r="AZ295" s="13">
        <f t="shared" si="543"/>
        <v>6.4784688305569973E-4</v>
      </c>
      <c r="BA295" s="13">
        <f t="shared" si="544"/>
        <v>2.9373050002406666E-4</v>
      </c>
      <c r="BB295" s="13">
        <f t="shared" si="545"/>
        <v>9.9881942285624475E-5</v>
      </c>
      <c r="BC295" s="13">
        <f t="shared" si="546"/>
        <v>2.7171580462856693E-5</v>
      </c>
      <c r="BD295" s="13">
        <f t="shared" si="547"/>
        <v>5.4698229927438381E-4</v>
      </c>
      <c r="BE295" s="13">
        <f t="shared" si="548"/>
        <v>7.752826631979773E-4</v>
      </c>
      <c r="BF295" s="13">
        <f t="shared" si="549"/>
        <v>5.4943570262941529E-4</v>
      </c>
      <c r="BG295" s="13">
        <f t="shared" si="550"/>
        <v>2.5958669068186529E-4</v>
      </c>
      <c r="BH295" s="13">
        <f t="shared" si="551"/>
        <v>9.1983351723430793E-5</v>
      </c>
      <c r="BI295" s="13">
        <f t="shared" si="552"/>
        <v>2.6075102608848647E-5</v>
      </c>
      <c r="BJ295" s="14">
        <f t="shared" si="553"/>
        <v>0.38541526794736847</v>
      </c>
      <c r="BK295" s="14">
        <f t="shared" si="554"/>
        <v>0.25480955169914565</v>
      </c>
      <c r="BL295" s="14">
        <f t="shared" si="555"/>
        <v>0.33344418282106147</v>
      </c>
      <c r="BM295" s="14">
        <f t="shared" si="556"/>
        <v>0.52398741930722015</v>
      </c>
      <c r="BN295" s="14">
        <f t="shared" si="557"/>
        <v>0.47481834853342797</v>
      </c>
    </row>
    <row r="296" spans="1:66" s="10" customFormat="1" x14ac:dyDescent="0.25">
      <c r="A296" t="s">
        <v>358</v>
      </c>
      <c r="B296" t="s">
        <v>242</v>
      </c>
      <c r="C296" t="s">
        <v>240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358</v>
      </c>
      <c r="B297" t="s">
        <v>247</v>
      </c>
      <c r="C297" t="s">
        <v>243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358</v>
      </c>
      <c r="B298" t="s">
        <v>244</v>
      </c>
      <c r="C298" t="s">
        <v>238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359</v>
      </c>
      <c r="B299" t="s">
        <v>254</v>
      </c>
      <c r="C299" t="s">
        <v>255</v>
      </c>
      <c r="D299" s="11">
        <v>44416</v>
      </c>
      <c r="E299" s="10">
        <f>VLOOKUP(A299,home!$A$2:$E$405,3,FALSE)</f>
        <v>1.1584000000000001</v>
      </c>
      <c r="F299" s="10">
        <f>VLOOKUP(B299,home!$B$2:$E$405,3,FALSE)</f>
        <v>0.90439999999999998</v>
      </c>
      <c r="G299" s="10">
        <f>VLOOKUP(C299,away!$B$2:$E$405,4,FALSE)</f>
        <v>1.1654</v>
      </c>
      <c r="H299" s="10">
        <f>VLOOKUP(A299,away!$A$2:$E$405,3,FALSE)</f>
        <v>1.0775999999999999</v>
      </c>
      <c r="I299" s="10">
        <f>VLOOKUP(C299,away!$B$2:$E$405,3,FALSE)</f>
        <v>0.88160000000000005</v>
      </c>
      <c r="J299" s="10">
        <f>VLOOKUP(B299,home!$B$2:$E$405,4,FALSE)</f>
        <v>1.0606</v>
      </c>
      <c r="K299" s="12">
        <f t="shared" si="502"/>
        <v>1.2209394211840001</v>
      </c>
      <c r="L299" s="12">
        <f t="shared" si="503"/>
        <v>1.0075828968959999</v>
      </c>
      <c r="M299" s="13">
        <f t="shared" si="504"/>
        <v>0.10768744040726037</v>
      </c>
      <c r="N299" s="13">
        <f t="shared" si="505"/>
        <v>0.13147984115962702</v>
      </c>
      <c r="O299" s="13">
        <f t="shared" si="506"/>
        <v>0.10850402316486278</v>
      </c>
      <c r="P299" s="13">
        <f t="shared" si="507"/>
        <v>0.13247683923904291</v>
      </c>
      <c r="Q299" s="13">
        <f t="shared" si="508"/>
        <v>8.026446058139966E-2</v>
      </c>
      <c r="R299" s="13">
        <f t="shared" si="509"/>
        <v>5.4663398992661545E-2</v>
      </c>
      <c r="S299" s="13">
        <f t="shared" si="510"/>
        <v>4.0743175035999772E-2</v>
      </c>
      <c r="T299" s="13">
        <f t="shared" si="511"/>
        <v>8.0873097710401465E-2</v>
      </c>
      <c r="U299" s="13">
        <f t="shared" si="512"/>
        <v>6.6740698726050249E-2</v>
      </c>
      <c r="V299" s="13">
        <f t="shared" si="513"/>
        <v>5.5691288179522749E-3</v>
      </c>
      <c r="W299" s="13">
        <f t="shared" si="514"/>
        <v>3.266601468130003E-2</v>
      </c>
      <c r="X299" s="13">
        <f t="shared" si="515"/>
        <v>3.2913717702631552E-2</v>
      </c>
      <c r="Y299" s="13">
        <f t="shared" si="516"/>
        <v>1.6581649515217321E-2</v>
      </c>
      <c r="Z299" s="13">
        <f t="shared" si="517"/>
        <v>1.8359301970402604E-2</v>
      </c>
      <c r="AA299" s="13">
        <f t="shared" si="518"/>
        <v>2.2415595521085633E-2</v>
      </c>
      <c r="AB299" s="13">
        <f t="shared" si="519"/>
        <v>1.3684042110504481E-2</v>
      </c>
      <c r="AC299" s="13">
        <f t="shared" si="520"/>
        <v>4.2819558409457428E-4</v>
      </c>
      <c r="AD299" s="13">
        <f t="shared" si="521"/>
        <v>9.9708062643436273E-3</v>
      </c>
      <c r="AE299" s="13">
        <f t="shared" si="522"/>
        <v>1.0046413860216137E-2</v>
      </c>
      <c r="AF299" s="13">
        <f t="shared" si="523"/>
        <v>5.0612973903463483E-3</v>
      </c>
      <c r="AG299" s="13">
        <f t="shared" si="524"/>
        <v>1.6998922288724465E-3</v>
      </c>
      <c r="AH299" s="13">
        <f t="shared" si="525"/>
        <v>4.6246296660816723E-3</v>
      </c>
      <c r="AI299" s="13">
        <f t="shared" si="526"/>
        <v>5.6463926676961138E-3</v>
      </c>
      <c r="AJ299" s="13">
        <f t="shared" si="527"/>
        <v>3.4469516977372384E-3</v>
      </c>
      <c r="AK299" s="13">
        <f t="shared" si="528"/>
        <v>1.4028397368948369E-3</v>
      </c>
      <c r="AL299" s="13">
        <f t="shared" si="529"/>
        <v>2.1070608547267685E-5</v>
      </c>
      <c r="AM299" s="13">
        <f t="shared" si="530"/>
        <v>2.4347500858251016E-3</v>
      </c>
      <c r="AN299" s="13">
        <f t="shared" si="531"/>
        <v>2.4532125446934407E-3</v>
      </c>
      <c r="AO299" s="13">
        <f t="shared" si="532"/>
        <v>1.235907501241912E-3</v>
      </c>
      <c r="AP299" s="13">
        <f t="shared" si="533"/>
        <v>4.1509308679894082E-4</v>
      </c>
      <c r="AQ299" s="13">
        <f t="shared" si="534"/>
        <v>1.0456017371959485E-4</v>
      </c>
      <c r="AR299" s="13">
        <f t="shared" si="535"/>
        <v>9.3193955120435084E-4</v>
      </c>
      <c r="AS299" s="13">
        <f t="shared" si="536"/>
        <v>1.1378417362259171E-3</v>
      </c>
      <c r="AT299" s="13">
        <f t="shared" si="537"/>
        <v>6.9461791541333467E-4</v>
      </c>
      <c r="AU299" s="13">
        <f t="shared" si="538"/>
        <v>2.8269546519626456E-4</v>
      </c>
      <c r="AV299" s="13">
        <f t="shared" si="539"/>
        <v>8.6288509412017219E-5</v>
      </c>
      <c r="AW299" s="13">
        <f t="shared" si="540"/>
        <v>7.2002815912540277E-7</v>
      </c>
      <c r="AX299" s="13">
        <f t="shared" si="541"/>
        <v>4.9544706008583246E-4</v>
      </c>
      <c r="AY299" s="13">
        <f t="shared" si="542"/>
        <v>4.992039840598896E-4</v>
      </c>
      <c r="AZ299" s="13">
        <f t="shared" si="543"/>
        <v>2.5149469820054399E-4</v>
      </c>
      <c r="BA299" s="13">
        <f t="shared" si="544"/>
        <v>8.4467252188963129E-5</v>
      </c>
      <c r="BB299" s="13">
        <f t="shared" si="545"/>
        <v>2.1276939663350108E-5</v>
      </c>
      <c r="BC299" s="13">
        <f t="shared" si="546"/>
        <v>4.2876561006159429E-6</v>
      </c>
      <c r="BD299" s="13">
        <f t="shared" si="547"/>
        <v>1.5650105878907292E-4</v>
      </c>
      <c r="BE299" s="13">
        <f t="shared" si="548"/>
        <v>1.9107831213261388E-4</v>
      </c>
      <c r="BF299" s="13">
        <f t="shared" si="549"/>
        <v>1.1664752190800467E-4</v>
      </c>
      <c r="BG299" s="13">
        <f t="shared" si="550"/>
        <v>4.7473185960302398E-5</v>
      </c>
      <c r="BH299" s="13">
        <f t="shared" si="551"/>
        <v>1.4490471047033004E-5</v>
      </c>
      <c r="BI299" s="13">
        <f t="shared" si="552"/>
        <v>3.5383974665695968E-6</v>
      </c>
      <c r="BJ299" s="14">
        <f t="shared" si="553"/>
        <v>0.40955689207693385</v>
      </c>
      <c r="BK299" s="14">
        <f t="shared" si="554"/>
        <v>0.28742505367695709</v>
      </c>
      <c r="BL299" s="14">
        <f t="shared" si="555"/>
        <v>0.28479168440833003</v>
      </c>
      <c r="BM299" s="14">
        <f t="shared" si="556"/>
        <v>0.38455844463186845</v>
      </c>
      <c r="BN299" s="14">
        <f t="shared" si="557"/>
        <v>0.61507600354485437</v>
      </c>
    </row>
    <row r="300" spans="1:66" x14ac:dyDescent="0.25">
      <c r="A300" t="s">
        <v>359</v>
      </c>
      <c r="B300" t="s">
        <v>259</v>
      </c>
      <c r="C300" t="s">
        <v>262</v>
      </c>
      <c r="D300" s="11">
        <v>44416</v>
      </c>
      <c r="E300" s="10">
        <f>VLOOKUP(A300,home!$A$2:$E$405,3,FALSE)</f>
        <v>1.1584000000000001</v>
      </c>
      <c r="F300" s="10">
        <f>VLOOKUP(B300,home!$B$2:$E$405,3,FALSE)</f>
        <v>1.7697000000000001</v>
      </c>
      <c r="G300" s="10">
        <f>VLOOKUP(C300,away!$B$2:$E$405,4,FALSE)</f>
        <v>1.1813</v>
      </c>
      <c r="H300" s="10">
        <f>VLOOKUP(A300,away!$A$2:$E$405,3,FALSE)</f>
        <v>1.0775999999999999</v>
      </c>
      <c r="I300" s="10">
        <f>VLOOKUP(C300,away!$B$2:$E$405,3,FALSE)</f>
        <v>1.0257000000000001</v>
      </c>
      <c r="J300" s="10">
        <f>VLOOKUP(B300,home!$B$2:$E$405,4,FALSE)</f>
        <v>0.64959999999999996</v>
      </c>
      <c r="K300" s="12">
        <f t="shared" si="502"/>
        <v>2.4216891930240001</v>
      </c>
      <c r="L300" s="12">
        <f t="shared" si="503"/>
        <v>0.71799919027199999</v>
      </c>
      <c r="M300" s="13">
        <f t="shared" si="504"/>
        <v>4.3296287646493709E-2</v>
      </c>
      <c r="N300" s="13">
        <f t="shared" si="505"/>
        <v>0.10485015189157232</v>
      </c>
      <c r="O300" s="13">
        <f t="shared" si="506"/>
        <v>3.108669947196608E-2</v>
      </c>
      <c r="P300" s="13">
        <f t="shared" si="507"/>
        <v>7.5282324158045144E-2</v>
      </c>
      <c r="Q300" s="13">
        <f t="shared" si="508"/>
        <v>0.12695723986137286</v>
      </c>
      <c r="R300" s="13">
        <f t="shared" si="509"/>
        <v>1.1160112524550327E-2</v>
      </c>
      <c r="S300" s="13">
        <f t="shared" si="510"/>
        <v>3.2724678250191486E-2</v>
      </c>
      <c r="T300" s="13">
        <f t="shared" si="511"/>
        <v>9.115519541963378E-2</v>
      </c>
      <c r="U300" s="13">
        <f t="shared" si="512"/>
        <v>2.7026323893635313E-2</v>
      </c>
      <c r="V300" s="13">
        <f t="shared" si="513"/>
        <v>6.3223019542650617E-3</v>
      </c>
      <c r="W300" s="13">
        <f t="shared" si="514"/>
        <v>0.10248365858281414</v>
      </c>
      <c r="X300" s="13">
        <f t="shared" si="515"/>
        <v>7.3583183878572656E-2</v>
      </c>
      <c r="Y300" s="13">
        <f t="shared" si="516"/>
        <v>2.6416333221225424E-2</v>
      </c>
      <c r="Z300" s="13">
        <f t="shared" si="517"/>
        <v>2.6709839186571799E-3</v>
      </c>
      <c r="AA300" s="13">
        <f t="shared" si="518"/>
        <v>6.4682928905529869E-3</v>
      </c>
      <c r="AB300" s="13">
        <f t="shared" si="519"/>
        <v>7.832097495183073E-3</v>
      </c>
      <c r="AC300" s="13">
        <f t="shared" si="520"/>
        <v>6.8706465816441872E-4</v>
      </c>
      <c r="AD300" s="13">
        <f t="shared" si="521"/>
        <v>6.2045892112890591E-2</v>
      </c>
      <c r="AE300" s="13">
        <f t="shared" si="522"/>
        <v>4.4548900296759314E-2</v>
      </c>
      <c r="AF300" s="13">
        <f t="shared" si="523"/>
        <v>1.5993037170290623E-2</v>
      </c>
      <c r="AG300" s="13">
        <f t="shared" si="524"/>
        <v>3.8276625794195548E-3</v>
      </c>
      <c r="AH300" s="13">
        <f t="shared" si="525"/>
        <v>4.7944107270634707E-4</v>
      </c>
      <c r="AI300" s="13">
        <f t="shared" si="526"/>
        <v>1.1610572644647945E-3</v>
      </c>
      <c r="AJ300" s="13">
        <f t="shared" si="527"/>
        <v>1.4058599149182011E-3</v>
      </c>
      <c r="AK300" s="13">
        <f t="shared" si="528"/>
        <v>1.1348519209543493E-3</v>
      </c>
      <c r="AL300" s="13">
        <f t="shared" si="529"/>
        <v>4.7785920802989708E-5</v>
      </c>
      <c r="AM300" s="13">
        <f t="shared" si="530"/>
        <v>3.0051173280264031E-2</v>
      </c>
      <c r="AN300" s="13">
        <f t="shared" si="531"/>
        <v>2.1576718081953137E-2</v>
      </c>
      <c r="AO300" s="13">
        <f t="shared" si="532"/>
        <v>7.746033055784785E-3</v>
      </c>
      <c r="AP300" s="13">
        <f t="shared" si="533"/>
        <v>1.8538818206245405E-3</v>
      </c>
      <c r="AQ300" s="13">
        <f t="shared" si="534"/>
        <v>3.3277141151710022E-4</v>
      </c>
      <c r="AR300" s="13">
        <f t="shared" si="535"/>
        <v>6.8847660397259271E-5</v>
      </c>
      <c r="AS300" s="13">
        <f t="shared" si="536"/>
        <v>1.6672763514902921E-4</v>
      </c>
      <c r="AT300" s="13">
        <f t="shared" si="537"/>
        <v>2.0188125610942628E-4</v>
      </c>
      <c r="AU300" s="13">
        <f t="shared" si="538"/>
        <v>1.6296455206476934E-4</v>
      </c>
      <c r="AV300" s="13">
        <f t="shared" si="539"/>
        <v>9.8662373645312253E-5</v>
      </c>
      <c r="AW300" s="13">
        <f t="shared" si="540"/>
        <v>2.3080213208614918E-6</v>
      </c>
      <c r="AX300" s="13">
        <f t="shared" si="541"/>
        <v>1.2129100261751161E-2</v>
      </c>
      <c r="AY300" s="13">
        <f t="shared" si="542"/>
        <v>8.7086841666652367E-3</v>
      </c>
      <c r="AZ300" s="13">
        <f t="shared" si="543"/>
        <v>3.1264140900001129E-3</v>
      </c>
      <c r="BA300" s="13">
        <f t="shared" si="544"/>
        <v>7.4825426169168434E-4</v>
      </c>
      <c r="BB300" s="13">
        <f t="shared" si="545"/>
        <v>1.3431148850305059E-4</v>
      </c>
      <c r="BC300" s="13">
        <f t="shared" si="546"/>
        <v>1.928710799788348E-5</v>
      </c>
      <c r="BD300" s="13">
        <f t="shared" si="547"/>
        <v>8.2387607362256323E-6</v>
      </c>
      <c r="BE300" s="13">
        <f t="shared" si="548"/>
        <v>1.9951717838828065E-5</v>
      </c>
      <c r="BF300" s="13">
        <f t="shared" si="549"/>
        <v>2.4158429736277048E-5</v>
      </c>
      <c r="BG300" s="13">
        <f t="shared" si="550"/>
        <v>1.9501402737590593E-5</v>
      </c>
      <c r="BH300" s="13">
        <f t="shared" si="551"/>
        <v>1.1806584064607949E-5</v>
      </c>
      <c r="BI300" s="13">
        <f t="shared" si="552"/>
        <v>5.7183754071580873E-6</v>
      </c>
      <c r="BJ300" s="14">
        <f t="shared" si="553"/>
        <v>0.73828788404130419</v>
      </c>
      <c r="BK300" s="14">
        <f t="shared" si="554"/>
        <v>0.16706912675462804</v>
      </c>
      <c r="BL300" s="14">
        <f t="shared" si="555"/>
        <v>8.8543195196817956E-2</v>
      </c>
      <c r="BM300" s="14">
        <f t="shared" si="556"/>
        <v>0.59523199821206241</v>
      </c>
      <c r="BN300" s="14">
        <f t="shared" si="557"/>
        <v>0.39263281555400048</v>
      </c>
    </row>
    <row r="301" spans="1:66" x14ac:dyDescent="0.25">
      <c r="A301" t="s">
        <v>360</v>
      </c>
      <c r="B301" t="s">
        <v>275</v>
      </c>
      <c r="C301" t="s">
        <v>274</v>
      </c>
      <c r="D301" s="11">
        <v>44416</v>
      </c>
      <c r="E301" s="10">
        <f>VLOOKUP(A301,home!$A$2:$E$405,3,FALSE)</f>
        <v>1.5583</v>
      </c>
      <c r="F301" s="10">
        <f>VLOOKUP(B301,home!$B$2:$E$405,3,FALSE)</f>
        <v>0.72729999999999995</v>
      </c>
      <c r="G301" s="10">
        <f>VLOOKUP(C301,away!$B$2:$E$405,4,FALSE)</f>
        <v>0.81289999999999996</v>
      </c>
      <c r="H301" s="10">
        <f>VLOOKUP(A301,away!$A$2:$E$405,3,FALSE)</f>
        <v>1.0958000000000001</v>
      </c>
      <c r="I301" s="10">
        <f>VLOOKUP(C301,away!$B$2:$E$405,3,FALSE)</f>
        <v>1.1558999999999999</v>
      </c>
      <c r="J301" s="10">
        <f>VLOOKUP(B301,home!$B$2:$E$405,4,FALSE)</f>
        <v>0.79090000000000005</v>
      </c>
      <c r="K301" s="12">
        <f t="shared" si="502"/>
        <v>0.92130150751099993</v>
      </c>
      <c r="L301" s="12">
        <f t="shared" si="503"/>
        <v>1.0017817954979999</v>
      </c>
      <c r="M301" s="13">
        <f t="shared" si="504"/>
        <v>0.14615562460561032</v>
      </c>
      <c r="N301" s="13">
        <f t="shared" si="505"/>
        <v>0.13465339728036058</v>
      </c>
      <c r="O301" s="13">
        <f t="shared" si="506"/>
        <v>0.14641604403953995</v>
      </c>
      <c r="P301" s="13">
        <f t="shared" si="507"/>
        <v>0.13489332209742511</v>
      </c>
      <c r="Q301" s="13">
        <f t="shared" si="508"/>
        <v>6.2028188952936894E-2</v>
      </c>
      <c r="R301" s="13">
        <f t="shared" si="509"/>
        <v>7.3338463743822288E-2</v>
      </c>
      <c r="S301" s="13">
        <f t="shared" si="510"/>
        <v>3.1124714487692051E-2</v>
      </c>
      <c r="T301" s="13">
        <f t="shared" si="511"/>
        <v>6.213871050076232E-2</v>
      </c>
      <c r="U301" s="13">
        <f t="shared" si="512"/>
        <v>6.7566837205724276E-2</v>
      </c>
      <c r="V301" s="13">
        <f t="shared" si="513"/>
        <v>3.1918155336956842E-3</v>
      </c>
      <c r="W301" s="13">
        <f t="shared" si="514"/>
        <v>1.9048887996839306E-2</v>
      </c>
      <c r="X301" s="13">
        <f t="shared" si="515"/>
        <v>1.9082829219713979E-2</v>
      </c>
      <c r="Y301" s="13">
        <f t="shared" si="516"/>
        <v>9.5584154594533823E-3</v>
      </c>
      <c r="Z301" s="13">
        <f t="shared" si="517"/>
        <v>2.4489712629450423E-2</v>
      </c>
      <c r="AA301" s="13">
        <f t="shared" si="518"/>
        <v>2.2562409164023849E-2</v>
      </c>
      <c r="AB301" s="13">
        <f t="shared" si="519"/>
        <v>1.0393390787947586E-2</v>
      </c>
      <c r="AC301" s="13">
        <f t="shared" si="520"/>
        <v>1.8411650339500917E-4</v>
      </c>
      <c r="AD301" s="13">
        <f t="shared" si="521"/>
        <v>4.38744230697406E-3</v>
      </c>
      <c r="AE301" s="13">
        <f t="shared" si="522"/>
        <v>4.3952598319243604E-3</v>
      </c>
      <c r="AF301" s="13">
        <f t="shared" si="523"/>
        <v>2.2015456430527118E-3</v>
      </c>
      <c r="AG301" s="13">
        <f t="shared" si="524"/>
        <v>7.3515611572271499E-4</v>
      </c>
      <c r="AH301" s="13">
        <f t="shared" si="525"/>
        <v>6.1333370722902215E-3</v>
      </c>
      <c r="AI301" s="13">
        <f t="shared" si="526"/>
        <v>5.6506526907740837E-3</v>
      </c>
      <c r="AJ301" s="13">
        <f t="shared" si="527"/>
        <v>2.602977421215626E-3</v>
      </c>
      <c r="AK301" s="13">
        <f t="shared" si="528"/>
        <v>7.9937567406101724E-4</v>
      </c>
      <c r="AL301" s="13">
        <f t="shared" si="529"/>
        <v>6.7971620970271694E-6</v>
      </c>
      <c r="AM301" s="13">
        <f t="shared" si="530"/>
        <v>8.0843144230654846E-4</v>
      </c>
      <c r="AN301" s="13">
        <f t="shared" si="531"/>
        <v>8.0987190181089179E-4</v>
      </c>
      <c r="AO301" s="13">
        <f t="shared" si="532"/>
        <v>4.0565746395974754E-4</v>
      </c>
      <c r="AP301" s="13">
        <f t="shared" si="533"/>
        <v>1.3546008753425372E-4</v>
      </c>
      <c r="AQ301" s="13">
        <f t="shared" si="534"/>
        <v>3.392536242709523E-5</v>
      </c>
      <c r="AR301" s="13">
        <f t="shared" si="535"/>
        <v>1.2288530849346691E-3</v>
      </c>
      <c r="AS301" s="13">
        <f t="shared" si="536"/>
        <v>1.1321441996598534E-3</v>
      </c>
      <c r="AT301" s="13">
        <f t="shared" si="537"/>
        <v>5.2152307893322874E-4</v>
      </c>
      <c r="AU301" s="13">
        <f t="shared" si="538"/>
        <v>1.6015999960765397E-4</v>
      </c>
      <c r="AV301" s="13">
        <f t="shared" si="539"/>
        <v>3.6888912270373186E-5</v>
      </c>
      <c r="AW301" s="13">
        <f t="shared" si="540"/>
        <v>1.7426093639283025E-7</v>
      </c>
      <c r="AX301" s="13">
        <f t="shared" si="541"/>
        <v>1.2413485108605246E-4</v>
      </c>
      <c r="AY301" s="13">
        <f t="shared" si="542"/>
        <v>1.2435603400486246E-4</v>
      </c>
      <c r="AZ301" s="13">
        <f t="shared" si="543"/>
        <v>6.2288805513200721E-5</v>
      </c>
      <c r="BA301" s="13">
        <f t="shared" si="544"/>
        <v>2.0799930475479986E-5</v>
      </c>
      <c r="BB301" s="13">
        <f t="shared" si="545"/>
        <v>5.2092479244899762E-6</v>
      </c>
      <c r="BC301" s="13">
        <f t="shared" si="546"/>
        <v>1.0437059477979596E-6</v>
      </c>
      <c r="BD301" s="13">
        <f t="shared" si="547"/>
        <v>2.0517377497151809E-4</v>
      </c>
      <c r="BE301" s="13">
        <f t="shared" si="548"/>
        <v>1.8902690818298228E-4</v>
      </c>
      <c r="BF301" s="13">
        <f t="shared" si="549"/>
        <v>8.7075387734562477E-5</v>
      </c>
      <c r="BG301" s="13">
        <f t="shared" si="550"/>
        <v>2.6740895328985753E-5</v>
      </c>
      <c r="BH301" s="13">
        <f t="shared" si="551"/>
        <v>6.1591067946971063E-6</v>
      </c>
      <c r="BI301" s="13">
        <f t="shared" si="552"/>
        <v>1.1348788749751375E-6</v>
      </c>
      <c r="BJ301" s="14">
        <f t="shared" si="553"/>
        <v>0.32076101214073055</v>
      </c>
      <c r="BK301" s="14">
        <f t="shared" si="554"/>
        <v>0.31568074642392002</v>
      </c>
      <c r="BL301" s="14">
        <f t="shared" si="555"/>
        <v>0.33905836802669248</v>
      </c>
      <c r="BM301" s="14">
        <f t="shared" si="556"/>
        <v>0.30238061672802991</v>
      </c>
      <c r="BN301" s="14">
        <f t="shared" si="557"/>
        <v>0.69748504071969508</v>
      </c>
    </row>
    <row r="302" spans="1:66" x14ac:dyDescent="0.25">
      <c r="A302" t="s">
        <v>360</v>
      </c>
      <c r="B302" t="s">
        <v>273</v>
      </c>
      <c r="C302" t="s">
        <v>272</v>
      </c>
      <c r="D302" s="11">
        <v>44416</v>
      </c>
      <c r="E302" s="10">
        <f>VLOOKUP(A302,home!$A$2:$E$405,3,FALSE)</f>
        <v>1.5583</v>
      </c>
      <c r="F302" s="10">
        <f>VLOOKUP(B302,home!$B$2:$E$405,3,FALSE)</f>
        <v>1.1551</v>
      </c>
      <c r="G302" s="10">
        <f>VLOOKUP(C302,away!$B$2:$E$405,4,FALSE)</f>
        <v>0.6845</v>
      </c>
      <c r="H302" s="10">
        <f>VLOOKUP(A302,away!$A$2:$E$405,3,FALSE)</f>
        <v>1.0958000000000001</v>
      </c>
      <c r="I302" s="10">
        <f>VLOOKUP(C302,away!$B$2:$E$405,3,FALSE)</f>
        <v>1.2168000000000001</v>
      </c>
      <c r="J302" s="10">
        <f>VLOOKUP(B302,home!$B$2:$E$405,4,FALSE)</f>
        <v>0.60840000000000005</v>
      </c>
      <c r="K302" s="12">
        <f t="shared" si="502"/>
        <v>1.2320947498850001</v>
      </c>
      <c r="L302" s="12">
        <f t="shared" si="503"/>
        <v>0.81122196729600027</v>
      </c>
      <c r="M302" s="13">
        <f t="shared" si="504"/>
        <v>0.12959815682673886</v>
      </c>
      <c r="N302" s="13">
        <f t="shared" si="505"/>
        <v>0.15967720862099785</v>
      </c>
      <c r="O302" s="13">
        <f t="shared" si="506"/>
        <v>0.10513287173892268</v>
      </c>
      <c r="P302" s="13">
        <f t="shared" si="507"/>
        <v>0.12953365930985972</v>
      </c>
      <c r="Q302" s="13">
        <f t="shared" si="508"/>
        <v>9.836872520911169E-2</v>
      </c>
      <c r="R302" s="13">
        <f t="shared" si="509"/>
        <v>4.2643047519763458E-2</v>
      </c>
      <c r="S302" s="13">
        <f t="shared" si="510"/>
        <v>3.2367298472914995E-2</v>
      </c>
      <c r="T302" s="13">
        <f t="shared" si="511"/>
        <v>7.9798870784535236E-2</v>
      </c>
      <c r="U302" s="13">
        <f t="shared" si="512"/>
        <v>5.2540274968197125E-2</v>
      </c>
      <c r="V302" s="13">
        <f t="shared" si="513"/>
        <v>3.5945766821156929E-3</v>
      </c>
      <c r="W302" s="13">
        <f t="shared" si="514"/>
        <v>4.0399863294342253E-2</v>
      </c>
      <c r="X302" s="13">
        <f t="shared" si="515"/>
        <v>3.2773256580125788E-2</v>
      </c>
      <c r="Y302" s="13">
        <f t="shared" si="516"/>
        <v>1.3293192838813113E-2</v>
      </c>
      <c r="Z302" s="13">
        <f t="shared" si="517"/>
        <v>1.1530992300159781E-2</v>
      </c>
      <c r="AA302" s="13">
        <f t="shared" si="518"/>
        <v>1.4207275073991226E-2</v>
      </c>
      <c r="AB302" s="13">
        <f t="shared" si="519"/>
        <v>8.7523545144183104E-3</v>
      </c>
      <c r="AC302" s="13">
        <f t="shared" si="520"/>
        <v>2.2454923487397202E-4</v>
      </c>
      <c r="AD302" s="13">
        <f t="shared" si="521"/>
        <v>1.2444114865257703E-2</v>
      </c>
      <c r="AE302" s="13">
        <f t="shared" si="522"/>
        <v>1.0094939342251755E-2</v>
      </c>
      <c r="AF302" s="13">
        <f t="shared" si="523"/>
        <v>4.0946182764776294E-3</v>
      </c>
      <c r="AG302" s="13">
        <f t="shared" si="524"/>
        <v>1.107214764523447E-3</v>
      </c>
      <c r="AH302" s="13">
        <f t="shared" si="525"/>
        <v>2.3385485646526616E-3</v>
      </c>
      <c r="AI302" s="13">
        <f t="shared" si="526"/>
        <v>2.881313408859647E-3</v>
      </c>
      <c r="AJ302" s="13">
        <f t="shared" si="527"/>
        <v>1.7750255619146122E-3</v>
      </c>
      <c r="AK302" s="13">
        <f t="shared" si="528"/>
        <v>7.2899989191555522E-4</v>
      </c>
      <c r="AL302" s="13">
        <f t="shared" si="529"/>
        <v>8.9774993103770959E-6</v>
      </c>
      <c r="AM302" s="13">
        <f t="shared" si="530"/>
        <v>3.0664657184899797E-3</v>
      </c>
      <c r="AN302" s="13">
        <f t="shared" si="531"/>
        <v>2.4875843527991841E-3</v>
      </c>
      <c r="AO302" s="13">
        <f t="shared" si="532"/>
        <v>1.0089915362462508E-3</v>
      </c>
      <c r="AP302" s="13">
        <f t="shared" si="533"/>
        <v>2.7283869967289906E-4</v>
      </c>
      <c r="AQ302" s="13">
        <f t="shared" si="534"/>
        <v>5.5333186675782932E-5</v>
      </c>
      <c r="AR302" s="13">
        <f t="shared" si="535"/>
        <v>3.7941639344695409E-4</v>
      </c>
      <c r="AS302" s="13">
        <f t="shared" si="536"/>
        <v>4.6747694638629369E-4</v>
      </c>
      <c r="AT302" s="13">
        <f t="shared" si="537"/>
        <v>2.8798794566741213E-4</v>
      </c>
      <c r="AU302" s="13">
        <f t="shared" si="538"/>
        <v>1.182761452956617E-4</v>
      </c>
      <c r="AV302" s="13">
        <f t="shared" si="539"/>
        <v>3.643185441385506E-5</v>
      </c>
      <c r="AW302" s="13">
        <f t="shared" si="540"/>
        <v>2.4925087362322665E-7</v>
      </c>
      <c r="AX302" s="13">
        <f t="shared" si="541"/>
        <v>6.2969605207563906E-4</v>
      </c>
      <c r="AY302" s="13">
        <f t="shared" si="542"/>
        <v>5.1082327016332453E-4</v>
      </c>
      <c r="AZ302" s="13">
        <f t="shared" si="543"/>
        <v>2.0719552908123414E-4</v>
      </c>
      <c r="BA302" s="13">
        <f t="shared" si="544"/>
        <v>5.6027188238738145E-5</v>
      </c>
      <c r="BB302" s="13">
        <f t="shared" si="545"/>
        <v>1.1362621466273119E-5</v>
      </c>
      <c r="BC302" s="13">
        <f t="shared" si="546"/>
        <v>1.8435216279019692E-6</v>
      </c>
      <c r="BD302" s="13">
        <f t="shared" si="547"/>
        <v>5.1298485519398546E-5</v>
      </c>
      <c r="BE302" s="13">
        <f t="shared" si="548"/>
        <v>6.3204594685502651E-5</v>
      </c>
      <c r="BF302" s="13">
        <f t="shared" si="549"/>
        <v>3.8937024640308603E-5</v>
      </c>
      <c r="BG302" s="13">
        <f t="shared" si="550"/>
        <v>1.5991367878489037E-5</v>
      </c>
      <c r="BH302" s="13">
        <f t="shared" si="551"/>
        <v>4.9257201016414937E-6</v>
      </c>
      <c r="BI302" s="13">
        <f t="shared" si="552"/>
        <v>1.2137907753270985E-6</v>
      </c>
      <c r="BJ302" s="14">
        <f t="shared" si="553"/>
        <v>0.4603601662529736</v>
      </c>
      <c r="BK302" s="14">
        <f t="shared" si="554"/>
        <v>0.29583804129597696</v>
      </c>
      <c r="BL302" s="14">
        <f t="shared" si="555"/>
        <v>0.23246487151144613</v>
      </c>
      <c r="BM302" s="14">
        <f t="shared" si="556"/>
        <v>0.33472982811587243</v>
      </c>
      <c r="BN302" s="14">
        <f t="shared" si="557"/>
        <v>0.66495366922539412</v>
      </c>
    </row>
    <row r="303" spans="1:66" x14ac:dyDescent="0.25">
      <c r="A303" t="s">
        <v>360</v>
      </c>
      <c r="B303" t="s">
        <v>279</v>
      </c>
      <c r="C303" t="s">
        <v>270</v>
      </c>
      <c r="D303" s="11">
        <v>44416</v>
      </c>
      <c r="E303" s="10">
        <f>VLOOKUP(A303,home!$A$2:$E$405,3,FALSE)</f>
        <v>1.5583</v>
      </c>
      <c r="F303" s="10">
        <f>VLOOKUP(B303,home!$B$2:$E$405,3,FALSE)</f>
        <v>0.77010000000000001</v>
      </c>
      <c r="G303" s="10">
        <f>VLOOKUP(C303,away!$B$2:$E$405,4,FALSE)</f>
        <v>0.98399999999999999</v>
      </c>
      <c r="H303" s="10">
        <f>VLOOKUP(A303,away!$A$2:$E$405,3,FALSE)</f>
        <v>1.0958000000000001</v>
      </c>
      <c r="I303" s="10">
        <f>VLOOKUP(C303,away!$B$2:$E$405,3,FALSE)</f>
        <v>0.79090000000000005</v>
      </c>
      <c r="J303" s="10">
        <f>VLOOKUP(B303,home!$B$2:$E$405,4,FALSE)</f>
        <v>1.0343</v>
      </c>
      <c r="K303" s="12">
        <f t="shared" si="502"/>
        <v>1.1808460807200001</v>
      </c>
      <c r="L303" s="12">
        <f t="shared" si="503"/>
        <v>0.89639493994600006</v>
      </c>
      <c r="M303" s="13">
        <f t="shared" si="504"/>
        <v>0.1252753679921384</v>
      </c>
      <c r="N303" s="13">
        <f t="shared" si="505"/>
        <v>0.14793092730427237</v>
      </c>
      <c r="O303" s="13">
        <f t="shared" si="506"/>
        <v>0.11229620596802595</v>
      </c>
      <c r="P303" s="13">
        <f t="shared" si="507"/>
        <v>0.13260453469706934</v>
      </c>
      <c r="Q303" s="13">
        <f t="shared" si="508"/>
        <v>8.7341827862262661E-2</v>
      </c>
      <c r="R303" s="13">
        <f t="shared" si="509"/>
        <v>5.0330875402436137E-2</v>
      </c>
      <c r="S303" s="13">
        <f t="shared" si="510"/>
        <v>3.5090622570212164E-2</v>
      </c>
      <c r="T303" s="13">
        <f t="shared" si="511"/>
        <v>7.8292772541366795E-2</v>
      </c>
      <c r="U303" s="13">
        <f t="shared" si="512"/>
        <v>5.9433016958173372E-2</v>
      </c>
      <c r="V303" s="13">
        <f t="shared" si="513"/>
        <v>4.127064466713638E-3</v>
      </c>
      <c r="W303" s="13">
        <f t="shared" si="514"/>
        <v>3.4379085038024594E-2</v>
      </c>
      <c r="X303" s="13">
        <f t="shared" si="515"/>
        <v>3.0817237868058484E-2</v>
      </c>
      <c r="Y303" s="13">
        <f t="shared" si="516"/>
        <v>1.381220804401994E-2</v>
      </c>
      <c r="Z303" s="13">
        <f t="shared" si="517"/>
        <v>1.5038780677932117E-2</v>
      </c>
      <c r="AA303" s="13">
        <f t="shared" si="518"/>
        <v>1.7758485222343807E-2</v>
      </c>
      <c r="AB303" s="13">
        <f t="shared" si="519"/>
        <v>1.0485018837164363E-2</v>
      </c>
      <c r="AC303" s="13">
        <f t="shared" si="520"/>
        <v>2.7303225688175283E-4</v>
      </c>
      <c r="AD303" s="13">
        <f t="shared" si="521"/>
        <v>1.0149101956472732E-2</v>
      </c>
      <c r="AE303" s="13">
        <f t="shared" si="522"/>
        <v>9.0976036387782049E-3</v>
      </c>
      <c r="AF303" s="13">
        <f t="shared" si="523"/>
        <v>4.0775229337175504E-3</v>
      </c>
      <c r="AG303" s="13">
        <f t="shared" si="524"/>
        <v>1.2183569750993937E-3</v>
      </c>
      <c r="AH303" s="13">
        <f t="shared" si="525"/>
        <v>3.3701717256640058E-3</v>
      </c>
      <c r="AI303" s="13">
        <f t="shared" si="526"/>
        <v>3.9796540736037013E-3</v>
      </c>
      <c r="AJ303" s="13">
        <f t="shared" si="527"/>
        <v>2.3496794577181567E-3</v>
      </c>
      <c r="AK303" s="13">
        <f t="shared" si="528"/>
        <v>9.2486992619826038E-4</v>
      </c>
      <c r="AL303" s="13">
        <f t="shared" si="529"/>
        <v>1.156023437372544E-5</v>
      </c>
      <c r="AM303" s="13">
        <f t="shared" si="530"/>
        <v>2.3969054536257021E-3</v>
      </c>
      <c r="AN303" s="13">
        <f t="shared" si="531"/>
        <v>2.1485739201590509E-3</v>
      </c>
      <c r="AO303" s="13">
        <f t="shared" si="532"/>
        <v>9.6298539506525717E-4</v>
      </c>
      <c r="AP303" s="13">
        <f t="shared" si="533"/>
        <v>2.8773841179279876E-4</v>
      </c>
      <c r="AQ303" s="13">
        <f t="shared" si="534"/>
        <v>6.4481814089790813E-5</v>
      </c>
      <c r="AR303" s="13">
        <f t="shared" si="535"/>
        <v>6.0420097632685904E-4</v>
      </c>
      <c r="AS303" s="13">
        <f t="shared" si="536"/>
        <v>7.1346835486276914E-4</v>
      </c>
      <c r="AT303" s="13">
        <f t="shared" si="537"/>
        <v>4.2124815527872357E-4</v>
      </c>
      <c r="AU303" s="13">
        <f t="shared" si="538"/>
        <v>1.658097443904703E-4</v>
      </c>
      <c r="AV303" s="13">
        <f t="shared" si="539"/>
        <v>4.8948946702167952E-5</v>
      </c>
      <c r="AW303" s="13">
        <f t="shared" si="540"/>
        <v>3.3990443184088635E-7</v>
      </c>
      <c r="AX303" s="13">
        <f t="shared" si="541"/>
        <v>4.7172940179505041E-4</v>
      </c>
      <c r="AY303" s="13">
        <f t="shared" si="542"/>
        <v>4.2285584879283672E-4</v>
      </c>
      <c r="AZ303" s="13">
        <f t="shared" si="543"/>
        <v>1.8952292159223486E-4</v>
      </c>
      <c r="BA303" s="13">
        <f t="shared" si="544"/>
        <v>5.6629129306353944E-5</v>
      </c>
      <c r="BB303" s="13">
        <f t="shared" si="545"/>
        <v>1.2690516240940853E-5</v>
      </c>
      <c r="BC303" s="13">
        <f t="shared" si="546"/>
        <v>2.2751429087363836E-6</v>
      </c>
      <c r="BD303" s="13">
        <f t="shared" si="547"/>
        <v>9.0267116314971538E-5</v>
      </c>
      <c r="BE303" s="13">
        <f t="shared" si="548"/>
        <v>1.0659157051843052E-4</v>
      </c>
      <c r="BF303" s="13">
        <f t="shared" si="549"/>
        <v>6.2934119142239102E-5</v>
      </c>
      <c r="BG303" s="13">
        <f t="shared" si="550"/>
        <v>2.4771835977559533E-5</v>
      </c>
      <c r="BH303" s="13">
        <f t="shared" si="551"/>
        <v>7.3129313565849641E-6</v>
      </c>
      <c r="BI303" s="13">
        <f t="shared" si="552"/>
        <v>1.7270892661995497E-6</v>
      </c>
      <c r="BJ303" s="14">
        <f t="shared" si="553"/>
        <v>0.42413303211744147</v>
      </c>
      <c r="BK303" s="14">
        <f t="shared" si="554"/>
        <v>0.2978050380661818</v>
      </c>
      <c r="BL303" s="14">
        <f t="shared" si="555"/>
        <v>0.26317525841146472</v>
      </c>
      <c r="BM303" s="14">
        <f t="shared" si="556"/>
        <v>0.34394985410245421</v>
      </c>
      <c r="BN303" s="14">
        <f t="shared" si="557"/>
        <v>0.65577973922620481</v>
      </c>
    </row>
    <row r="304" spans="1:66" x14ac:dyDescent="0.25">
      <c r="A304" t="s">
        <v>361</v>
      </c>
      <c r="B304" t="s">
        <v>288</v>
      </c>
      <c r="C304" t="s">
        <v>286</v>
      </c>
      <c r="D304" s="11">
        <v>44416</v>
      </c>
      <c r="E304" s="10">
        <f>VLOOKUP(A304,home!$A$2:$E$405,3,FALSE)</f>
        <v>1.4911000000000001</v>
      </c>
      <c r="F304" s="10">
        <f>VLOOKUP(B304,home!$B$2:$E$405,3,FALSE)</f>
        <v>1.4251</v>
      </c>
      <c r="G304" s="10">
        <f>VLOOKUP(C304,away!$B$2:$E$405,4,FALSE)</f>
        <v>1.006</v>
      </c>
      <c r="H304" s="10">
        <f>VLOOKUP(A304,away!$A$2:$E$405,3,FALSE)</f>
        <v>1.0625</v>
      </c>
      <c r="I304" s="10">
        <f>VLOOKUP(C304,away!$B$2:$E$405,3,FALSE)</f>
        <v>1.2548999999999999</v>
      </c>
      <c r="J304" s="10">
        <f>VLOOKUP(B304,home!$B$2:$E$405,4,FALSE)</f>
        <v>0.82350000000000001</v>
      </c>
      <c r="K304" s="12">
        <f t="shared" si="502"/>
        <v>2.1377164096599999</v>
      </c>
      <c r="L304" s="12">
        <f t="shared" si="503"/>
        <v>1.0979982843749998</v>
      </c>
      <c r="M304" s="13">
        <f t="shared" si="504"/>
        <v>3.9332084486376317E-2</v>
      </c>
      <c r="N304" s="13">
        <f t="shared" si="505"/>
        <v>8.4080842432660174E-2</v>
      </c>
      <c r="O304" s="13">
        <f t="shared" si="506"/>
        <v>4.3186561286933739E-2</v>
      </c>
      <c r="P304" s="13">
        <f t="shared" si="507"/>
        <v>9.232062073986555E-2</v>
      </c>
      <c r="Q304" s="13">
        <f t="shared" si="508"/>
        <v>8.9870498303167262E-2</v>
      </c>
      <c r="R304" s="13">
        <f t="shared" si="509"/>
        <v>2.3709385100554512E-2</v>
      </c>
      <c r="S304" s="13">
        <f t="shared" si="510"/>
        <v>5.4173946824165195E-2</v>
      </c>
      <c r="T304" s="13">
        <f t="shared" si="511"/>
        <v>9.8677652952803979E-2</v>
      </c>
      <c r="U304" s="13">
        <f t="shared" si="512"/>
        <v>5.0683941592403692E-2</v>
      </c>
      <c r="V304" s="13">
        <f t="shared" si="513"/>
        <v>1.4128619206450062E-2</v>
      </c>
      <c r="W304" s="13">
        <f t="shared" si="514"/>
        <v>6.4039212989000588E-2</v>
      </c>
      <c r="X304" s="13">
        <f t="shared" si="515"/>
        <v>7.031494599464784E-2</v>
      </c>
      <c r="Y304" s="13">
        <f t="shared" si="516"/>
        <v>3.8602845034022039E-2</v>
      </c>
      <c r="Z304" s="13">
        <f t="shared" si="517"/>
        <v>8.6776213879983469E-3</v>
      </c>
      <c r="AA304" s="13">
        <f t="shared" si="518"/>
        <v>1.8550293637940651E-2</v>
      </c>
      <c r="AB304" s="13">
        <f t="shared" si="519"/>
        <v>1.982763355691862E-2</v>
      </c>
      <c r="AC304" s="13">
        <f t="shared" si="520"/>
        <v>2.0726763410359936E-3</v>
      </c>
      <c r="AD304" s="13">
        <f t="shared" si="521"/>
        <v>3.4224419117074599E-2</v>
      </c>
      <c r="AE304" s="13">
        <f t="shared" si="522"/>
        <v>3.7578353474278854E-2</v>
      </c>
      <c r="AF304" s="13">
        <f t="shared" si="523"/>
        <v>2.0630483822197745E-2</v>
      </c>
      <c r="AG304" s="13">
        <f t="shared" si="524"/>
        <v>7.5507452808664388E-3</v>
      </c>
      <c r="AH304" s="13">
        <f t="shared" si="525"/>
        <v>2.3820033491194969E-3</v>
      </c>
      <c r="AI304" s="13">
        <f t="shared" si="526"/>
        <v>5.0920476472778265E-3</v>
      </c>
      <c r="AJ304" s="13">
        <f t="shared" si="527"/>
        <v>5.4426769071782037E-3</v>
      </c>
      <c r="AK304" s="13">
        <f t="shared" si="528"/>
        <v>3.8782999123174594E-3</v>
      </c>
      <c r="AL304" s="13">
        <f t="shared" si="529"/>
        <v>1.9460017834910877E-4</v>
      </c>
      <c r="AM304" s="13">
        <f t="shared" si="530"/>
        <v>1.4632420471530351E-2</v>
      </c>
      <c r="AN304" s="13">
        <f t="shared" si="531"/>
        <v>1.6066372573993952E-2</v>
      </c>
      <c r="AO304" s="13">
        <f t="shared" si="532"/>
        <v>8.8204247611874519E-3</v>
      </c>
      <c r="AP304" s="13">
        <f t="shared" si="533"/>
        <v>3.2282704184141971E-3</v>
      </c>
      <c r="AQ304" s="13">
        <f t="shared" si="534"/>
        <v>8.8615884522933765E-4</v>
      </c>
      <c r="AR304" s="13">
        <f t="shared" si="535"/>
        <v>5.2308711814174236E-4</v>
      </c>
      <c r="AS304" s="13">
        <f t="shared" si="536"/>
        <v>1.1182119161333617E-3</v>
      </c>
      <c r="AT304" s="13">
        <f t="shared" si="537"/>
        <v>1.1952099812978197E-3</v>
      </c>
      <c r="AU304" s="13">
        <f t="shared" si="538"/>
        <v>8.5167333000325666E-4</v>
      </c>
      <c r="AV304" s="13">
        <f t="shared" si="539"/>
        <v>4.5515901330443466E-4</v>
      </c>
      <c r="AW304" s="13">
        <f t="shared" si="540"/>
        <v>1.2687980009679653E-5</v>
      </c>
      <c r="AX304" s="13">
        <f t="shared" si="541"/>
        <v>5.2133275591725575E-3</v>
      </c>
      <c r="AY304" s="13">
        <f t="shared" si="542"/>
        <v>5.7242247158563733E-3</v>
      </c>
      <c r="AZ304" s="13">
        <f t="shared" si="543"/>
        <v>3.1425944586936337E-3</v>
      </c>
      <c r="BA304" s="13">
        <f t="shared" si="544"/>
        <v>1.1501877747106639E-3</v>
      </c>
      <c r="BB304" s="13">
        <f t="shared" si="545"/>
        <v>3.1572605083535183E-4</v>
      </c>
      <c r="BC304" s="13">
        <f t="shared" si="546"/>
        <v>6.9333332429942076E-5</v>
      </c>
      <c r="BD304" s="13">
        <f t="shared" si="547"/>
        <v>9.5724793049715978E-5</v>
      </c>
      <c r="BE304" s="13">
        <f t="shared" si="548"/>
        <v>2.0463246091368537E-4</v>
      </c>
      <c r="BF304" s="13">
        <f t="shared" si="549"/>
        <v>2.1872308482214693E-4</v>
      </c>
      <c r="BG304" s="13">
        <f t="shared" si="550"/>
        <v>1.5585597586525313E-4</v>
      </c>
      <c r="BH304" s="13">
        <f t="shared" si="551"/>
        <v>8.3293969287681155E-5</v>
      </c>
      <c r="BI304" s="13">
        <f t="shared" si="552"/>
        <v>3.5611776994398395E-5</v>
      </c>
      <c r="BJ304" s="14">
        <f t="shared" si="553"/>
        <v>0.60481904036277323</v>
      </c>
      <c r="BK304" s="14">
        <f t="shared" si="554"/>
        <v>0.20794677249209859</v>
      </c>
      <c r="BL304" s="14">
        <f t="shared" si="555"/>
        <v>0.17769002641045772</v>
      </c>
      <c r="BM304" s="14">
        <f t="shared" si="556"/>
        <v>0.62092193156792375</v>
      </c>
      <c r="BN304" s="14">
        <f t="shared" si="557"/>
        <v>0.37249999234955755</v>
      </c>
    </row>
    <row r="305" spans="1:66" x14ac:dyDescent="0.25">
      <c r="A305" t="s">
        <v>361</v>
      </c>
      <c r="B305" t="s">
        <v>291</v>
      </c>
      <c r="C305" t="s">
        <v>299</v>
      </c>
      <c r="D305" s="11">
        <v>44416</v>
      </c>
      <c r="E305" s="10">
        <f>VLOOKUP(A305,home!$A$2:$E$405,3,FALSE)</f>
        <v>1.4911000000000001</v>
      </c>
      <c r="F305" s="10">
        <f>VLOOKUP(B305,home!$B$2:$E$405,3,FALSE)</f>
        <v>1.4371</v>
      </c>
      <c r="G305" s="10">
        <f>VLOOKUP(C305,away!$B$2:$E$405,4,FALSE)</f>
        <v>1.4371</v>
      </c>
      <c r="H305" s="10">
        <f>VLOOKUP(A305,away!$A$2:$E$405,3,FALSE)</f>
        <v>1.0625</v>
      </c>
      <c r="I305" s="10">
        <f>VLOOKUP(C305,away!$B$2:$E$405,3,FALSE)</f>
        <v>0.26889999999999997</v>
      </c>
      <c r="J305" s="10">
        <f>VLOOKUP(B305,home!$B$2:$E$405,4,FALSE)</f>
        <v>1.3445</v>
      </c>
      <c r="K305" s="12">
        <f t="shared" si="502"/>
        <v>3.0795038329510001</v>
      </c>
      <c r="L305" s="12">
        <f t="shared" si="503"/>
        <v>0.38413205312499998</v>
      </c>
      <c r="M305" s="13">
        <f t="shared" si="504"/>
        <v>3.1315694478224819E-2</v>
      </c>
      <c r="N305" s="13">
        <f t="shared" si="505"/>
        <v>9.6436801177215786E-2</v>
      </c>
      <c r="O305" s="13">
        <f t="shared" si="506"/>
        <v>1.2029362014955724E-2</v>
      </c>
      <c r="P305" s="13">
        <f t="shared" si="507"/>
        <v>3.7044466433011319E-2</v>
      </c>
      <c r="Q305" s="13">
        <f t="shared" si="508"/>
        <v>0.14848874943138479</v>
      </c>
      <c r="R305" s="13">
        <f t="shared" si="509"/>
        <v>2.3104317642944142E-3</v>
      </c>
      <c r="S305" s="13">
        <f t="shared" si="510"/>
        <v>1.0955309439654273E-2</v>
      </c>
      <c r="T305" s="13">
        <f t="shared" si="511"/>
        <v>5.7039288185041517E-2</v>
      </c>
      <c r="U305" s="13">
        <f t="shared" si="512"/>
        <v>7.1149834739163897E-3</v>
      </c>
      <c r="V305" s="13">
        <f t="shared" si="513"/>
        <v>1.4399368167816117E-3</v>
      </c>
      <c r="W305" s="13">
        <f t="shared" si="514"/>
        <v>0.1524238910080167</v>
      </c>
      <c r="X305" s="13">
        <f t="shared" si="515"/>
        <v>5.8550902198210686E-2</v>
      </c>
      <c r="Y305" s="13">
        <f t="shared" si="516"/>
        <v>1.1245639136859871E-2</v>
      </c>
      <c r="Z305" s="13">
        <f t="shared" si="517"/>
        <v>2.9583696574120983E-4</v>
      </c>
      <c r="AA305" s="13">
        <f t="shared" si="518"/>
        <v>9.1103106992864932E-4</v>
      </c>
      <c r="AB305" s="13">
        <f t="shared" si="519"/>
        <v>1.4027618358913633E-3</v>
      </c>
      <c r="AC305" s="13">
        <f t="shared" si="520"/>
        <v>1.0645958033920979E-4</v>
      </c>
      <c r="AD305" s="13">
        <f t="shared" si="521"/>
        <v>0.11734748914812324</v>
      </c>
      <c r="AE305" s="13">
        <f t="shared" si="522"/>
        <v>4.5076931935532236E-2</v>
      </c>
      <c r="AF305" s="13">
        <f t="shared" si="523"/>
        <v>8.6577472064859363E-3</v>
      </c>
      <c r="AG305" s="13">
        <f t="shared" si="524"/>
        <v>1.1085727366215588E-3</v>
      </c>
      <c r="AH305" s="13">
        <f t="shared" si="525"/>
        <v>2.8410115260110298E-5</v>
      </c>
      <c r="AI305" s="13">
        <f t="shared" si="526"/>
        <v>8.7489058838089351E-5</v>
      </c>
      <c r="AJ305" s="13">
        <f t="shared" si="527"/>
        <v>1.3471144601658587E-4</v>
      </c>
      <c r="AK305" s="13">
        <f t="shared" si="528"/>
        <v>1.3828147145014932E-4</v>
      </c>
      <c r="AL305" s="13">
        <f t="shared" si="529"/>
        <v>5.0373953585357421E-6</v>
      </c>
      <c r="AM305" s="13">
        <f t="shared" si="530"/>
        <v>7.2274408523764211E-2</v>
      </c>
      <c r="AN305" s="13">
        <f t="shared" si="531"/>
        <v>2.776291693462855E-2</v>
      </c>
      <c r="AO305" s="13">
        <f t="shared" si="532"/>
        <v>5.3323131414188471E-3</v>
      </c>
      <c r="AP305" s="13">
        <f t="shared" si="533"/>
        <v>6.8277079830621342E-4</v>
      </c>
      <c r="AQ305" s="13">
        <f t="shared" si="534"/>
        <v>6.5568537141790241E-5</v>
      </c>
      <c r="AR305" s="13">
        <f t="shared" si="535"/>
        <v>2.1826471808768126E-6</v>
      </c>
      <c r="AS305" s="13">
        <f t="shared" si="536"/>
        <v>6.7214703594898397E-6</v>
      </c>
      <c r="AT305" s="13">
        <f t="shared" si="537"/>
        <v>1.034939686755775E-5</v>
      </c>
      <c r="AU305" s="13">
        <f t="shared" si="538"/>
        <v>1.0623669107458389E-5</v>
      </c>
      <c r="AV305" s="13">
        <f t="shared" si="539"/>
        <v>8.1789074341053101E-6</v>
      </c>
      <c r="AW305" s="13">
        <f t="shared" si="540"/>
        <v>1.6552547140259813E-7</v>
      </c>
      <c r="AX305" s="13">
        <f t="shared" si="541"/>
        <v>3.7094886345533089E-2</v>
      </c>
      <c r="AY305" s="13">
        <f t="shared" si="542"/>
        <v>1.4249334852348155E-2</v>
      </c>
      <c r="AZ305" s="13">
        <f t="shared" si="543"/>
        <v>2.736813126249057E-3</v>
      </c>
      <c r="BA305" s="13">
        <f t="shared" si="544"/>
        <v>3.5043254840183341E-4</v>
      </c>
      <c r="BB305" s="13">
        <f t="shared" si="545"/>
        <v>3.3653093574855537E-5</v>
      </c>
      <c r="BC305" s="13">
        <f t="shared" si="546"/>
        <v>2.5854463857834012E-6</v>
      </c>
      <c r="BD305" s="13">
        <f t="shared" si="547"/>
        <v>1.3973745713961723E-7</v>
      </c>
      <c r="BE305" s="13">
        <f t="shared" si="548"/>
        <v>4.303220348682773E-7</v>
      </c>
      <c r="BF305" s="13">
        <f t="shared" si="549"/>
        <v>6.6258917789006692E-7</v>
      </c>
      <c r="BG305" s="13">
        <f t="shared" si="550"/>
        <v>6.8014863766143786E-7</v>
      </c>
      <c r="BH305" s="13">
        <f t="shared" si="551"/>
        <v>5.2363008416369973E-7</v>
      </c>
      <c r="BI305" s="13">
        <f t="shared" si="552"/>
        <v>3.2250417024611333E-7</v>
      </c>
      <c r="BJ305" s="14">
        <f t="shared" si="553"/>
        <v>0.85696169551124446</v>
      </c>
      <c r="BK305" s="14">
        <f t="shared" si="554"/>
        <v>9.5116238995717931E-2</v>
      </c>
      <c r="BL305" s="14">
        <f t="shared" si="555"/>
        <v>2.4198277273062934E-2</v>
      </c>
      <c r="BM305" s="14">
        <f t="shared" si="556"/>
        <v>0.63469737411980309</v>
      </c>
      <c r="BN305" s="14">
        <f t="shared" si="557"/>
        <v>0.32762550529908685</v>
      </c>
    </row>
    <row r="306" spans="1:66" x14ac:dyDescent="0.25">
      <c r="A306" t="s">
        <v>361</v>
      </c>
      <c r="B306" t="s">
        <v>289</v>
      </c>
      <c r="C306" t="s">
        <v>287</v>
      </c>
      <c r="D306" s="11">
        <v>44416</v>
      </c>
      <c r="E306" s="10">
        <f>VLOOKUP(A306,home!$A$2:$E$405,3,FALSE)</f>
        <v>1.4911000000000001</v>
      </c>
      <c r="F306" s="10">
        <f>VLOOKUP(B306,home!$B$2:$E$405,3,FALSE)</f>
        <v>1.1736</v>
      </c>
      <c r="G306" s="10">
        <f>VLOOKUP(C306,away!$B$2:$E$405,4,FALSE)</f>
        <v>1.3412999999999999</v>
      </c>
      <c r="H306" s="10">
        <f>VLOOKUP(A306,away!$A$2:$E$405,3,FALSE)</f>
        <v>1.0625</v>
      </c>
      <c r="I306" s="10">
        <f>VLOOKUP(C306,away!$B$2:$E$405,3,FALSE)</f>
        <v>0.58819999999999995</v>
      </c>
      <c r="J306" s="10">
        <f>VLOOKUP(B306,home!$B$2:$E$405,4,FALSE)</f>
        <v>0.94120000000000004</v>
      </c>
      <c r="K306" s="12">
        <f t="shared" si="502"/>
        <v>2.3472145878480002</v>
      </c>
      <c r="L306" s="12">
        <f t="shared" si="503"/>
        <v>0.58821470499999995</v>
      </c>
      <c r="M306" s="13">
        <f t="shared" si="504"/>
        <v>5.310791556368348E-2</v>
      </c>
      <c r="N306" s="13">
        <f t="shared" si="505"/>
        <v>0.12465567414127772</v>
      </c>
      <c r="O306" s="13">
        <f t="shared" si="506"/>
        <v>3.1238856886456987E-2</v>
      </c>
      <c r="P306" s="13">
        <f t="shared" si="507"/>
        <v>7.3324300591587802E-2</v>
      </c>
      <c r="Q306" s="13">
        <f t="shared" si="508"/>
        <v>0.14629680840121692</v>
      </c>
      <c r="R306" s="13">
        <f t="shared" si="509"/>
        <v>9.1875774940022564E-3</v>
      </c>
      <c r="S306" s="13">
        <f t="shared" si="510"/>
        <v>2.5309094699821337E-2</v>
      </c>
      <c r="T306" s="13">
        <f t="shared" si="511"/>
        <v>8.6053933996163318E-2</v>
      </c>
      <c r="U306" s="13">
        <f t="shared" si="512"/>
        <v>2.1565215920906069E-2</v>
      </c>
      <c r="V306" s="13">
        <f t="shared" si="513"/>
        <v>3.8826011104489133E-3</v>
      </c>
      <c r="W306" s="13">
        <f t="shared" si="514"/>
        <v>0.11446333427831341</v>
      </c>
      <c r="X306" s="13">
        <f t="shared" si="515"/>
        <v>6.732901640583451E-2</v>
      </c>
      <c r="Y306" s="13">
        <f t="shared" si="516"/>
        <v>1.9801958761549051E-2</v>
      </c>
      <c r="Z306" s="13">
        <f t="shared" si="517"/>
        <v>1.8014227284330587E-3</v>
      </c>
      <c r="AA306" s="13">
        <f t="shared" si="518"/>
        <v>4.2283257070590222E-3</v>
      </c>
      <c r="AB306" s="13">
        <f t="shared" si="519"/>
        <v>4.9623938908908236E-3</v>
      </c>
      <c r="AC306" s="13">
        <f t="shared" si="520"/>
        <v>3.3503599213756619E-4</v>
      </c>
      <c r="AD306" s="13">
        <f t="shared" si="521"/>
        <v>6.7167501997944815E-2</v>
      </c>
      <c r="AE306" s="13">
        <f t="shared" si="522"/>
        <v>3.9508912373308017E-2</v>
      </c>
      <c r="AF306" s="13">
        <f t="shared" si="523"/>
        <v>1.1619861618268111E-2</v>
      </c>
      <c r="AG306" s="13">
        <f t="shared" si="524"/>
        <v>2.2783244913101332E-3</v>
      </c>
      <c r="AH306" s="13">
        <f t="shared" si="525"/>
        <v>2.6490583469638662E-4</v>
      </c>
      <c r="AI306" s="13">
        <f t="shared" si="526"/>
        <v>6.2179083960540961E-4</v>
      </c>
      <c r="AJ306" s="13">
        <f t="shared" si="527"/>
        <v>7.2973826465603674E-4</v>
      </c>
      <c r="AK306" s="13">
        <f t="shared" si="528"/>
        <v>5.7095076670384481E-4</v>
      </c>
      <c r="AL306" s="13">
        <f t="shared" si="529"/>
        <v>1.8502913952280807E-5</v>
      </c>
      <c r="AM306" s="13">
        <f t="shared" si="530"/>
        <v>3.1531308103777148E-2</v>
      </c>
      <c r="AN306" s="13">
        <f t="shared" si="531"/>
        <v>1.8547179094527383E-2</v>
      </c>
      <c r="AO306" s="13">
        <f t="shared" si="532"/>
        <v>5.4548617398347951E-3</v>
      </c>
      <c r="AP306" s="13">
        <f t="shared" si="533"/>
        <v>1.0695432963709036E-3</v>
      </c>
      <c r="AQ306" s="13">
        <f t="shared" si="534"/>
        <v>1.5728027363988461E-4</v>
      </c>
      <c r="AR306" s="13">
        <f t="shared" si="535"/>
        <v>3.1164301481742771E-5</v>
      </c>
      <c r="AS306" s="13">
        <f t="shared" si="536"/>
        <v>7.3149303058039683E-5</v>
      </c>
      <c r="AT306" s="13">
        <f t="shared" si="537"/>
        <v>8.584855561437254E-5</v>
      </c>
      <c r="AU306" s="13">
        <f t="shared" si="538"/>
        <v>6.7168327361245199E-5</v>
      </c>
      <c r="AV306" s="13">
        <f t="shared" si="539"/>
        <v>3.9414619455916174E-5</v>
      </c>
      <c r="AW306" s="13">
        <f t="shared" si="540"/>
        <v>7.096207421651996E-7</v>
      </c>
      <c r="AX306" s="13">
        <f t="shared" si="541"/>
        <v>1.2335124392519272E-2</v>
      </c>
      <c r="AY306" s="13">
        <f t="shared" si="542"/>
        <v>7.2557015556840264E-3</v>
      </c>
      <c r="AZ306" s="13">
        <f t="shared" si="543"/>
        <v>2.1339551750723601E-3</v>
      </c>
      <c r="BA306" s="13">
        <f t="shared" si="544"/>
        <v>4.1840793792947056E-4</v>
      </c>
      <c r="BB306" s="13">
        <f t="shared" si="545"/>
        <v>6.1528425444710438E-5</v>
      </c>
      <c r="BC306" s="13">
        <f t="shared" si="546"/>
        <v>7.2383849244149716E-6</v>
      </c>
      <c r="BD306" s="13">
        <f t="shared" si="547"/>
        <v>3.0552167337690632E-6</v>
      </c>
      <c r="BE306" s="13">
        <f t="shared" si="548"/>
        <v>7.1712492865400651E-6</v>
      </c>
      <c r="BF306" s="13">
        <f t="shared" si="549"/>
        <v>8.4162304692307024E-6</v>
      </c>
      <c r="BG306" s="13">
        <f t="shared" si="550"/>
        <v>6.5848996440230429E-6</v>
      </c>
      <c r="BH306" s="13">
        <f t="shared" si="551"/>
        <v>3.8640431259914972E-6</v>
      </c>
      <c r="BI306" s="13">
        <f t="shared" si="552"/>
        <v>1.8139476786802056E-6</v>
      </c>
      <c r="BJ306" s="14">
        <f t="shared" si="553"/>
        <v>0.75814745484491031</v>
      </c>
      <c r="BK306" s="14">
        <f t="shared" si="554"/>
        <v>0.16323315242731543</v>
      </c>
      <c r="BL306" s="14">
        <f t="shared" si="555"/>
        <v>7.3697406298886409E-2</v>
      </c>
      <c r="BM306" s="14">
        <f t="shared" si="556"/>
        <v>0.55181331128637801</v>
      </c>
      <c r="BN306" s="14">
        <f t="shared" si="557"/>
        <v>0.43781113307822517</v>
      </c>
    </row>
    <row r="307" spans="1:66" x14ac:dyDescent="0.25">
      <c r="A307" t="s">
        <v>361</v>
      </c>
      <c r="B307" t="s">
        <v>290</v>
      </c>
      <c r="C307" t="s">
        <v>293</v>
      </c>
      <c r="D307" s="11">
        <v>44416</v>
      </c>
      <c r="E307" s="10">
        <f>VLOOKUP(A307,home!$A$2:$E$405,3,FALSE)</f>
        <v>1.4911000000000001</v>
      </c>
      <c r="F307" s="10">
        <f>VLOOKUP(B307,home!$B$2:$E$405,3,FALSE)</f>
        <v>0.92210000000000003</v>
      </c>
      <c r="G307" s="10">
        <f>VLOOKUP(C307,away!$B$2:$E$405,4,FALSE)</f>
        <v>0.86229999999999996</v>
      </c>
      <c r="H307" s="10">
        <f>VLOOKUP(A307,away!$A$2:$E$405,3,FALSE)</f>
        <v>1.0625</v>
      </c>
      <c r="I307" s="10">
        <f>VLOOKUP(C307,away!$B$2:$E$405,3,FALSE)</f>
        <v>1.2101</v>
      </c>
      <c r="J307" s="10">
        <f>VLOOKUP(B307,home!$B$2:$E$405,4,FALSE)</f>
        <v>1.2941</v>
      </c>
      <c r="K307" s="12">
        <f t="shared" si="502"/>
        <v>1.185613616213</v>
      </c>
      <c r="L307" s="12">
        <f t="shared" si="503"/>
        <v>1.663864810625</v>
      </c>
      <c r="M307" s="13">
        <f t="shared" si="504"/>
        <v>5.7874498789491954E-2</v>
      </c>
      <c r="N307" s="13">
        <f t="shared" si="505"/>
        <v>6.8616793796324446E-2</v>
      </c>
      <c r="O307" s="13">
        <f t="shared" si="506"/>
        <v>9.6295341968394815E-2</v>
      </c>
      <c r="P307" s="13">
        <f t="shared" si="507"/>
        <v>0.11416906861561604</v>
      </c>
      <c r="Q307" s="13">
        <f t="shared" si="508"/>
        <v>4.0676502512900982E-2</v>
      </c>
      <c r="R307" s="13">
        <f t="shared" si="509"/>
        <v>8.0111215464156435E-2</v>
      </c>
      <c r="S307" s="13">
        <f t="shared" si="510"/>
        <v>5.6305352535182054E-2</v>
      </c>
      <c r="T307" s="13">
        <f t="shared" si="511"/>
        <v>6.7680201150515332E-2</v>
      </c>
      <c r="U307" s="13">
        <f t="shared" si="512"/>
        <v>9.4980947865677331E-2</v>
      </c>
      <c r="V307" s="13">
        <f t="shared" si="513"/>
        <v>1.2341512509291953E-2</v>
      </c>
      <c r="W307" s="13">
        <f t="shared" si="514"/>
        <v>1.6075538413072576E-2</v>
      </c>
      <c r="X307" s="13">
        <f t="shared" si="515"/>
        <v>2.6747522677361916E-2</v>
      </c>
      <c r="Y307" s="13">
        <f t="shared" si="516"/>
        <v>2.2252130877128344E-2</v>
      </c>
      <c r="Z307" s="13">
        <f t="shared" si="517"/>
        <v>4.4431410782402397E-2</v>
      </c>
      <c r="AA307" s="13">
        <f t="shared" si="518"/>
        <v>5.267848561116939E-2</v>
      </c>
      <c r="AB307" s="13">
        <f t="shared" si="519"/>
        <v>3.1228164911041512E-2</v>
      </c>
      <c r="AC307" s="13">
        <f t="shared" si="520"/>
        <v>1.5216319557458387E-3</v>
      </c>
      <c r="AD307" s="13">
        <f t="shared" si="521"/>
        <v>4.7648443076234942E-3</v>
      </c>
      <c r="AE307" s="13">
        <f t="shared" si="522"/>
        <v>7.9280567715615743E-3</v>
      </c>
      <c r="AF307" s="13">
        <f t="shared" si="523"/>
        <v>6.5956073394192738E-3</v>
      </c>
      <c r="AG307" s="13">
        <f t="shared" si="524"/>
        <v>3.6580663189199028E-3</v>
      </c>
      <c r="AH307" s="13">
        <f t="shared" si="525"/>
        <v>1.8481965221815888E-2</v>
      </c>
      <c r="AI307" s="13">
        <f t="shared" si="526"/>
        <v>2.1912469621360037E-2</v>
      </c>
      <c r="AJ307" s="13">
        <f t="shared" si="527"/>
        <v>1.2989861173969089E-2</v>
      </c>
      <c r="AK307" s="13">
        <f t="shared" si="528"/>
        <v>5.1336520935247806E-3</v>
      </c>
      <c r="AL307" s="13">
        <f t="shared" si="529"/>
        <v>1.2006898153547584E-4</v>
      </c>
      <c r="AM307" s="13">
        <f t="shared" si="530"/>
        <v>1.1298528580506837E-3</v>
      </c>
      <c r="AN307" s="13">
        <f t="shared" si="531"/>
        <v>1.8799224116946157E-3</v>
      </c>
      <c r="AO307" s="13">
        <f t="shared" si="532"/>
        <v>1.5639683737619777E-3</v>
      </c>
      <c r="AP307" s="13">
        <f t="shared" si="533"/>
        <v>8.674106473443205E-4</v>
      </c>
      <c r="AQ307" s="13">
        <f t="shared" si="534"/>
        <v>3.6081351311941662E-4</v>
      </c>
      <c r="AR307" s="13">
        <f t="shared" si="535"/>
        <v>6.1502983127549064E-3</v>
      </c>
      <c r="AS307" s="13">
        <f t="shared" si="536"/>
        <v>7.2918774233740567E-3</v>
      </c>
      <c r="AT307" s="13">
        <f t="shared" si="537"/>
        <v>4.3226745804542241E-3</v>
      </c>
      <c r="AU307" s="13">
        <f t="shared" si="538"/>
        <v>1.708340613681449E-3</v>
      </c>
      <c r="AV307" s="13">
        <f t="shared" si="539"/>
        <v>5.0635797317759973E-4</v>
      </c>
      <c r="AW307" s="13">
        <f t="shared" si="540"/>
        <v>6.5794492480626271E-6</v>
      </c>
      <c r="AX307" s="13">
        <f t="shared" si="541"/>
        <v>2.2326148880367743E-4</v>
      </c>
      <c r="AY307" s="13">
        <f t="shared" si="542"/>
        <v>3.7147693478818629E-4</v>
      </c>
      <c r="AZ307" s="13">
        <f t="shared" si="543"/>
        <v>3.0904369987645058E-4</v>
      </c>
      <c r="BA307" s="13">
        <f t="shared" si="544"/>
        <v>1.7140231238992656E-4</v>
      </c>
      <c r="BB307" s="13">
        <f t="shared" si="545"/>
        <v>7.1297569011338053E-5</v>
      </c>
      <c r="BC307" s="13">
        <f t="shared" si="546"/>
        <v>2.3725903232214575E-5</v>
      </c>
      <c r="BD307" s="13">
        <f t="shared" si="547"/>
        <v>1.7055441562398659E-3</v>
      </c>
      <c r="BE307" s="13">
        <f t="shared" si="548"/>
        <v>2.0221163746904974E-3</v>
      </c>
      <c r="BF307" s="13">
        <f t="shared" si="549"/>
        <v>1.1987243537001609E-3</v>
      </c>
      <c r="BG307" s="13">
        <f t="shared" si="550"/>
        <v>4.7374130527767989E-4</v>
      </c>
      <c r="BH307" s="13">
        <f t="shared" si="551"/>
        <v>1.4041853552493425E-4</v>
      </c>
      <c r="BI307" s="13">
        <f t="shared" si="552"/>
        <v>3.3296425537410174E-5</v>
      </c>
      <c r="BJ307" s="14">
        <f t="shared" si="553"/>
        <v>0.2719674398769007</v>
      </c>
      <c r="BK307" s="14">
        <f t="shared" si="554"/>
        <v>0.24270361032165147</v>
      </c>
      <c r="BL307" s="14">
        <f t="shared" si="555"/>
        <v>0.4393654939855221</v>
      </c>
      <c r="BM307" s="14">
        <f t="shared" si="556"/>
        <v>0.54035963633405171</v>
      </c>
      <c r="BN307" s="14">
        <f t="shared" si="557"/>
        <v>0.45774342114688471</v>
      </c>
    </row>
    <row r="308" spans="1:66" x14ac:dyDescent="0.25">
      <c r="A308" t="s">
        <v>369</v>
      </c>
      <c r="B308" t="s">
        <v>344</v>
      </c>
      <c r="C308" t="s">
        <v>343</v>
      </c>
      <c r="D308" s="11">
        <v>44416</v>
      </c>
      <c r="E308" s="10">
        <f>VLOOKUP(A308,home!$A$2:$E$405,3,FALSE)</f>
        <v>1.8667</v>
      </c>
      <c r="F308" s="10">
        <f>VLOOKUP(B308,home!$B$2:$E$405,3,FALSE)</f>
        <v>0.53569999999999995</v>
      </c>
      <c r="G308" s="10">
        <f>VLOOKUP(C308,away!$B$2:$E$405,4,FALSE)</f>
        <v>0.80359999999999998</v>
      </c>
      <c r="H308" s="10">
        <f>VLOOKUP(A308,away!$A$2:$E$405,3,FALSE)</f>
        <v>1.6</v>
      </c>
      <c r="I308" s="10">
        <f>VLOOKUP(C308,away!$B$2:$E$405,3,FALSE)</f>
        <v>0.9375</v>
      </c>
      <c r="J308" s="10">
        <f>VLOOKUP(B308,home!$B$2:$E$405,4,FALSE)</f>
        <v>0.9375</v>
      </c>
      <c r="K308" s="12">
        <f t="shared" si="502"/>
        <v>0.80359292028399987</v>
      </c>
      <c r="L308" s="12">
        <f t="shared" si="503"/>
        <v>1.40625</v>
      </c>
      <c r="M308" s="13">
        <f t="shared" si="504"/>
        <v>0.10971788161567504</v>
      </c>
      <c r="N308" s="13">
        <f t="shared" si="505"/>
        <v>8.8168512894914494E-2</v>
      </c>
      <c r="O308" s="13">
        <f t="shared" si="506"/>
        <v>0.15429077102204303</v>
      </c>
      <c r="P308" s="13">
        <f t="shared" si="507"/>
        <v>0.12398697125847351</v>
      </c>
      <c r="Q308" s="13">
        <f t="shared" si="508"/>
        <v>3.5425796377160916E-2</v>
      </c>
      <c r="R308" s="13">
        <f t="shared" si="509"/>
        <v>0.10848569837487403</v>
      </c>
      <c r="S308" s="13">
        <f t="shared" si="510"/>
        <v>3.5027948078003357E-2</v>
      </c>
      <c r="T308" s="13">
        <f t="shared" si="511"/>
        <v>4.9817526155382534E-2</v>
      </c>
      <c r="U308" s="13">
        <f t="shared" si="512"/>
        <v>8.7178339166114199E-2</v>
      </c>
      <c r="V308" s="13">
        <f t="shared" si="513"/>
        <v>4.3981579824310989E-3</v>
      </c>
      <c r="W308" s="13">
        <f t="shared" si="514"/>
        <v>9.4893063880363612E-3</v>
      </c>
      <c r="X308" s="13">
        <f t="shared" si="515"/>
        <v>1.3344337108176133E-2</v>
      </c>
      <c r="Y308" s="13">
        <f t="shared" si="516"/>
        <v>9.3827370291863447E-3</v>
      </c>
      <c r="Z308" s="13">
        <f t="shared" si="517"/>
        <v>5.0852671113222198E-2</v>
      </c>
      <c r="AA308" s="13">
        <f t="shared" si="518"/>
        <v>4.0864846484116035E-2</v>
      </c>
      <c r="AB308" s="13">
        <f t="shared" si="519"/>
        <v>1.6419350661564074E-2</v>
      </c>
      <c r="AC308" s="13">
        <f t="shared" si="520"/>
        <v>3.106343511010714E-4</v>
      </c>
      <c r="AD308" s="13">
        <f t="shared" si="521"/>
        <v>1.9063848579579381E-3</v>
      </c>
      <c r="AE308" s="13">
        <f t="shared" si="522"/>
        <v>2.6808537065033506E-3</v>
      </c>
      <c r="AF308" s="13">
        <f t="shared" si="523"/>
        <v>1.8849752623851688E-3</v>
      </c>
      <c r="AG308" s="13">
        <f t="shared" si="524"/>
        <v>8.8358215424304786E-4</v>
      </c>
      <c r="AH308" s="13">
        <f t="shared" si="525"/>
        <v>1.7877892188242175E-2</v>
      </c>
      <c r="AI308" s="13">
        <f t="shared" si="526"/>
        <v>1.4366547592072039E-2</v>
      </c>
      <c r="AJ308" s="13">
        <f t="shared" si="527"/>
        <v>5.7724279669561177E-3</v>
      </c>
      <c r="AK308" s="13">
        <f t="shared" si="528"/>
        <v>1.546227415698433E-3</v>
      </c>
      <c r="AL308" s="13">
        <f t="shared" si="529"/>
        <v>1.4041325550478241E-5</v>
      </c>
      <c r="AM308" s="13">
        <f t="shared" si="530"/>
        <v>3.0639147503832366E-4</v>
      </c>
      <c r="AN308" s="13">
        <f t="shared" si="531"/>
        <v>4.3086301177264262E-4</v>
      </c>
      <c r="AO308" s="13">
        <f t="shared" si="532"/>
        <v>3.0295055515263937E-4</v>
      </c>
      <c r="AP308" s="13">
        <f t="shared" si="533"/>
        <v>1.4200807272779972E-4</v>
      </c>
      <c r="AQ308" s="13">
        <f t="shared" si="534"/>
        <v>4.9924713068367074E-5</v>
      </c>
      <c r="AR308" s="13">
        <f t="shared" si="535"/>
        <v>5.0281571779431126E-3</v>
      </c>
      <c r="AS308" s="13">
        <f t="shared" si="536"/>
        <v>4.0405915102702614E-3</v>
      </c>
      <c r="AT308" s="13">
        <f t="shared" si="537"/>
        <v>1.6234953657064083E-3</v>
      </c>
      <c r="AU308" s="13">
        <f t="shared" si="538"/>
        <v>4.3487646066518433E-4</v>
      </c>
      <c r="AV308" s="13">
        <f t="shared" si="539"/>
        <v>8.736591124717635E-5</v>
      </c>
      <c r="AW308" s="13">
        <f t="shared" si="540"/>
        <v>4.4076210170965387E-7</v>
      </c>
      <c r="AX308" s="13">
        <f t="shared" si="541"/>
        <v>4.1035670029361451E-5</v>
      </c>
      <c r="AY308" s="13">
        <f t="shared" si="542"/>
        <v>5.7706410978789533E-5</v>
      </c>
      <c r="AZ308" s="13">
        <f t="shared" si="543"/>
        <v>4.0574820219461403E-5</v>
      </c>
      <c r="BA308" s="13">
        <f t="shared" si="544"/>
        <v>1.9019446977872533E-5</v>
      </c>
      <c r="BB308" s="13">
        <f t="shared" si="545"/>
        <v>6.68652432815831E-6</v>
      </c>
      <c r="BC308" s="13">
        <f t="shared" si="546"/>
        <v>1.880584967294525E-6</v>
      </c>
      <c r="BD308" s="13">
        <f t="shared" si="547"/>
        <v>1.178474338580416E-3</v>
      </c>
      <c r="BE308" s="13">
        <f t="shared" si="548"/>
        <v>9.4701363521959168E-4</v>
      </c>
      <c r="BF308" s="13">
        <f t="shared" si="549"/>
        <v>3.8050672633743911E-4</v>
      </c>
      <c r="BG308" s="13">
        <f t="shared" si="550"/>
        <v>1.0192417046840248E-4</v>
      </c>
      <c r="BH308" s="13">
        <f t="shared" si="551"/>
        <v>2.0476385448556938E-5</v>
      </c>
      <c r="BI308" s="13">
        <f t="shared" si="552"/>
        <v>3.2909356758933348E-6</v>
      </c>
      <c r="BJ308" s="14">
        <f t="shared" si="553"/>
        <v>0.21438305321920706</v>
      </c>
      <c r="BK308" s="14">
        <f t="shared" si="554"/>
        <v>0.27351334102221336</v>
      </c>
      <c r="BL308" s="14">
        <f t="shared" si="555"/>
        <v>0.46064827348924264</v>
      </c>
      <c r="BM308" s="14">
        <f t="shared" si="556"/>
        <v>0.37926444165186712</v>
      </c>
      <c r="BN308" s="14">
        <f t="shared" si="557"/>
        <v>0.62007563154314094</v>
      </c>
    </row>
    <row r="309" spans="1:66" x14ac:dyDescent="0.25">
      <c r="A309" t="s">
        <v>369</v>
      </c>
      <c r="B309" t="s">
        <v>347</v>
      </c>
      <c r="C309" t="s">
        <v>349</v>
      </c>
      <c r="D309" s="11">
        <v>44416</v>
      </c>
      <c r="E309" s="10">
        <f>VLOOKUP(A309,home!$A$2:$E$405,3,FALSE)</f>
        <v>1.8667</v>
      </c>
      <c r="F309" s="10">
        <f>VLOOKUP(B309,home!$B$2:$E$405,3,FALSE)</f>
        <v>2.9464000000000001</v>
      </c>
      <c r="G309" s="10">
        <f>VLOOKUP(C309,away!$B$2:$E$405,4,FALSE)</f>
        <v>1.6071</v>
      </c>
      <c r="H309" s="10">
        <f>VLOOKUP(A309,away!$A$2:$E$405,3,FALSE)</f>
        <v>1.6</v>
      </c>
      <c r="I309" s="10">
        <f>VLOOKUP(C309,away!$B$2:$E$405,3,FALSE)</f>
        <v>0.9375</v>
      </c>
      <c r="J309" s="10">
        <f>VLOOKUP(B309,home!$B$2:$E$405,4,FALSE)</f>
        <v>0.625</v>
      </c>
      <c r="K309" s="12">
        <f t="shared" si="502"/>
        <v>8.8391221266480002</v>
      </c>
      <c r="L309" s="12">
        <f t="shared" si="503"/>
        <v>0.9375</v>
      </c>
      <c r="M309" s="13">
        <f t="shared" si="504"/>
        <v>5.676321151627813E-5</v>
      </c>
      <c r="N309" s="13">
        <f t="shared" si="505"/>
        <v>5.0173695889313462E-4</v>
      </c>
      <c r="O309" s="13">
        <f t="shared" si="506"/>
        <v>5.3215510796510738E-5</v>
      </c>
      <c r="P309" s="13">
        <f t="shared" si="507"/>
        <v>4.7037839896231368E-4</v>
      </c>
      <c r="Q309" s="13">
        <f t="shared" si="508"/>
        <v>2.2174571275546916E-3</v>
      </c>
      <c r="R309" s="13">
        <f t="shared" si="509"/>
        <v>2.4944770685864407E-5</v>
      </c>
      <c r="S309" s="13">
        <f t="shared" si="510"/>
        <v>9.7446846425743277E-4</v>
      </c>
      <c r="T309" s="13">
        <f t="shared" si="511"/>
        <v>2.0788660570825231E-3</v>
      </c>
      <c r="U309" s="13">
        <f t="shared" si="512"/>
        <v>2.2048987451358455E-4</v>
      </c>
      <c r="V309" s="13">
        <f t="shared" si="513"/>
        <v>8.9723393376443502E-4</v>
      </c>
      <c r="W309" s="13">
        <f t="shared" si="514"/>
        <v>6.5334581203540009E-3</v>
      </c>
      <c r="X309" s="13">
        <f t="shared" si="515"/>
        <v>6.1251169878318752E-3</v>
      </c>
      <c r="Y309" s="13">
        <f t="shared" si="516"/>
        <v>2.8711485880461916E-3</v>
      </c>
      <c r="Z309" s="13">
        <f t="shared" si="517"/>
        <v>7.7952408393326289E-6</v>
      </c>
      <c r="AA309" s="13">
        <f t="shared" si="518"/>
        <v>6.890308578549519E-5</v>
      </c>
      <c r="AB309" s="13">
        <f t="shared" si="519"/>
        <v>3.0452139508044783E-4</v>
      </c>
      <c r="AC309" s="13">
        <f t="shared" si="520"/>
        <v>4.6469298730761544E-4</v>
      </c>
      <c r="AD309" s="13">
        <f t="shared" si="521"/>
        <v>1.4437508558787266E-2</v>
      </c>
      <c r="AE309" s="13">
        <f t="shared" si="522"/>
        <v>1.3535164273863061E-2</v>
      </c>
      <c r="AF309" s="13">
        <f t="shared" si="523"/>
        <v>6.34460825337331E-3</v>
      </c>
      <c r="AG309" s="13">
        <f t="shared" si="524"/>
        <v>1.9826900791791598E-3</v>
      </c>
      <c r="AH309" s="13">
        <f t="shared" si="525"/>
        <v>1.8270095717185846E-6</v>
      </c>
      <c r="AI309" s="13">
        <f t="shared" si="526"/>
        <v>1.6149160730975429E-5</v>
      </c>
      <c r="AJ309" s="13">
        <f t="shared" si="527"/>
        <v>7.1372201971979933E-5</v>
      </c>
      <c r="AK309" s="13">
        <f t="shared" si="528"/>
        <v>2.1028920322603941E-4</v>
      </c>
      <c r="AL309" s="13">
        <f t="shared" si="529"/>
        <v>1.5403042748283389E-4</v>
      </c>
      <c r="AM309" s="13">
        <f t="shared" si="530"/>
        <v>2.5522980271129286E-2</v>
      </c>
      <c r="AN309" s="13">
        <f t="shared" si="531"/>
        <v>2.3927794004183704E-2</v>
      </c>
      <c r="AO309" s="13">
        <f t="shared" si="532"/>
        <v>1.1216153439461111E-2</v>
      </c>
      <c r="AP309" s="13">
        <f t="shared" si="533"/>
        <v>3.5050479498315982E-3</v>
      </c>
      <c r="AQ309" s="13">
        <f t="shared" si="534"/>
        <v>8.2149561324178059E-4</v>
      </c>
      <c r="AR309" s="13">
        <f t="shared" si="535"/>
        <v>3.4256429469723472E-7</v>
      </c>
      <c r="AS309" s="13">
        <f t="shared" si="536"/>
        <v>3.0279676370578937E-6</v>
      </c>
      <c r="AT309" s="13">
        <f t="shared" si="537"/>
        <v>1.3382287869746241E-5</v>
      </c>
      <c r="AU309" s="13">
        <f t="shared" si="538"/>
        <v>3.9429225604882396E-5</v>
      </c>
      <c r="AV309" s="13">
        <f t="shared" si="539"/>
        <v>8.7129935120177919E-5</v>
      </c>
      <c r="AW309" s="13">
        <f t="shared" si="540"/>
        <v>3.5455566659910596E-5</v>
      </c>
      <c r="AX309" s="13">
        <f t="shared" si="541"/>
        <v>3.7600123275423211E-2</v>
      </c>
      <c r="AY309" s="13">
        <f t="shared" si="542"/>
        <v>3.5250115570709263E-2</v>
      </c>
      <c r="AZ309" s="13">
        <f t="shared" si="543"/>
        <v>1.6523491673769965E-2</v>
      </c>
      <c r="BA309" s="13">
        <f t="shared" si="544"/>
        <v>5.1635911480531153E-3</v>
      </c>
      <c r="BB309" s="13">
        <f t="shared" si="545"/>
        <v>1.2102166753249486E-3</v>
      </c>
      <c r="BC309" s="13">
        <f t="shared" si="546"/>
        <v>2.2691562662342793E-4</v>
      </c>
      <c r="BD309" s="13">
        <f t="shared" si="547"/>
        <v>5.3525671046442899E-8</v>
      </c>
      <c r="BE309" s="13">
        <f t="shared" si="548"/>
        <v>4.7311994329029571E-7</v>
      </c>
      <c r="BF309" s="13">
        <f t="shared" si="549"/>
        <v>2.0909824796478494E-6</v>
      </c>
      <c r="BG309" s="13">
        <f t="shared" si="550"/>
        <v>6.1608165007628723E-6</v>
      </c>
      <c r="BH309" s="13">
        <f t="shared" si="551"/>
        <v>1.3614052362527793E-5</v>
      </c>
      <c r="BI309" s="13">
        <f t="shared" si="552"/>
        <v>2.4067254294192788E-5</v>
      </c>
      <c r="BJ309" s="14">
        <f t="shared" si="553"/>
        <v>0.21759568025271664</v>
      </c>
      <c r="BK309" s="14">
        <f t="shared" si="554"/>
        <v>3.8267682994000171E-2</v>
      </c>
      <c r="BL309" s="14">
        <f t="shared" si="555"/>
        <v>1.1614839441406457E-3</v>
      </c>
      <c r="BM309" s="14">
        <f t="shared" si="556"/>
        <v>0.21849348644923861</v>
      </c>
      <c r="BN309" s="14">
        <f t="shared" si="557"/>
        <v>3.324495978408793E-3</v>
      </c>
    </row>
    <row r="310" spans="1:66" x14ac:dyDescent="0.25">
      <c r="A310" t="s">
        <v>369</v>
      </c>
      <c r="B310" t="s">
        <v>340</v>
      </c>
      <c r="C310" t="s">
        <v>345</v>
      </c>
      <c r="D310" s="11">
        <v>44416</v>
      </c>
      <c r="E310" s="10">
        <f>VLOOKUP(A310,home!$A$2:$E$405,3,FALSE)</f>
        <v>1.8667</v>
      </c>
      <c r="F310" s="10">
        <f>VLOOKUP(B310,home!$B$2:$E$405,3,FALSE)</f>
        <v>1.0713999999999999</v>
      </c>
      <c r="G310" s="10">
        <f>VLOOKUP(C310,away!$B$2:$E$405,4,FALSE)</f>
        <v>0.26790000000000003</v>
      </c>
      <c r="H310" s="10">
        <f>VLOOKUP(A310,away!$A$2:$E$405,3,FALSE)</f>
        <v>1.6</v>
      </c>
      <c r="I310" s="10">
        <f>VLOOKUP(C310,away!$B$2:$E$405,3,FALSE)</f>
        <v>1.5625</v>
      </c>
      <c r="J310" s="10">
        <f>VLOOKUP(B310,home!$B$2:$E$405,4,FALSE)</f>
        <v>2.1875</v>
      </c>
      <c r="K310" s="12">
        <f t="shared" si="502"/>
        <v>0.53579527960200002</v>
      </c>
      <c r="L310" s="12">
        <f t="shared" si="503"/>
        <v>5.46875</v>
      </c>
      <c r="M310" s="13">
        <f t="shared" si="504"/>
        <v>2.4675111211823796E-3</v>
      </c>
      <c r="N310" s="13">
        <f t="shared" si="505"/>
        <v>1.3220808110949579E-3</v>
      </c>
      <c r="O310" s="13">
        <f t="shared" si="506"/>
        <v>1.3494201443966137E-2</v>
      </c>
      <c r="P310" s="13">
        <f t="shared" si="507"/>
        <v>7.2301294356755504E-3</v>
      </c>
      <c r="Q310" s="13">
        <f t="shared" si="508"/>
        <v>3.5418232891853095E-4</v>
      </c>
      <c r="R310" s="13">
        <f t="shared" si="509"/>
        <v>3.6898207073344923E-2</v>
      </c>
      <c r="S310" s="13">
        <f t="shared" si="510"/>
        <v>5.2963055777002022E-3</v>
      </c>
      <c r="T310" s="13">
        <f t="shared" si="511"/>
        <v>1.9369346112732158E-3</v>
      </c>
      <c r="U310" s="13">
        <f t="shared" si="512"/>
        <v>1.976988517567534E-2</v>
      </c>
      <c r="V310" s="13">
        <f t="shared" si="513"/>
        <v>1.7243184631102935E-3</v>
      </c>
      <c r="W310" s="13">
        <f t="shared" si="514"/>
        <v>6.3256406650997291E-5</v>
      </c>
      <c r="X310" s="13">
        <f t="shared" si="515"/>
        <v>3.4593347387264136E-4</v>
      </c>
      <c r="Y310" s="13">
        <f t="shared" si="516"/>
        <v>9.459118426205042E-4</v>
      </c>
      <c r="Z310" s="13">
        <f t="shared" si="517"/>
        <v>6.7262356644118323E-2</v>
      </c>
      <c r="AA310" s="13">
        <f t="shared" si="518"/>
        <v>3.6038853184824832E-2</v>
      </c>
      <c r="AB310" s="13">
        <f t="shared" si="519"/>
        <v>9.6547237093493228E-3</v>
      </c>
      <c r="AC310" s="13">
        <f t="shared" si="520"/>
        <v>3.1577987555935031E-4</v>
      </c>
      <c r="AD310" s="13">
        <f t="shared" si="521"/>
        <v>8.4731210220472251E-6</v>
      </c>
      <c r="AE310" s="13">
        <f t="shared" si="522"/>
        <v>4.6337380589320754E-5</v>
      </c>
      <c r="AF310" s="13">
        <f t="shared" si="523"/>
        <v>1.2670377504892398E-4</v>
      </c>
      <c r="AG310" s="13">
        <f t="shared" si="524"/>
        <v>2.3097042326626762E-4</v>
      </c>
      <c r="AH310" s="13">
        <f t="shared" si="525"/>
        <v>9.1960253224380548E-2</v>
      </c>
      <c r="AI310" s="13">
        <f t="shared" si="526"/>
        <v>4.9271869588627705E-2</v>
      </c>
      <c r="AJ310" s="13">
        <f t="shared" si="527"/>
        <v>1.3199817571376031E-2</v>
      </c>
      <c r="AK310" s="13">
        <f t="shared" si="528"/>
        <v>2.3574666487836049E-3</v>
      </c>
      <c r="AL310" s="13">
        <f t="shared" si="529"/>
        <v>3.7011048969564008E-5</v>
      </c>
      <c r="AM310" s="13">
        <f t="shared" si="530"/>
        <v>9.0797164942187577E-7</v>
      </c>
      <c r="AN310" s="13">
        <f t="shared" si="531"/>
        <v>4.9654699577758825E-6</v>
      </c>
      <c r="AO310" s="13">
        <f t="shared" si="532"/>
        <v>1.3577456915793435E-5</v>
      </c>
      <c r="AP310" s="13">
        <f t="shared" si="533"/>
        <v>2.475057250274844E-5</v>
      </c>
      <c r="AQ310" s="13">
        <f t="shared" si="534"/>
        <v>3.3838673343601386E-5</v>
      </c>
      <c r="AR310" s="13">
        <f t="shared" si="535"/>
        <v>0.1005815269641662</v>
      </c>
      <c r="AS310" s="13">
        <f t="shared" si="536"/>
        <v>5.3891107362561537E-2</v>
      </c>
      <c r="AT310" s="13">
        <f t="shared" si="537"/>
        <v>1.4437300468692529E-2</v>
      </c>
      <c r="AU310" s="13">
        <f t="shared" si="538"/>
        <v>2.5784791471070673E-3</v>
      </c>
      <c r="AV310" s="13">
        <f t="shared" si="539"/>
        <v>3.4538423889303931E-4</v>
      </c>
      <c r="AW310" s="13">
        <f t="shared" si="540"/>
        <v>3.0124222508046006E-6</v>
      </c>
      <c r="AX310" s="13">
        <f t="shared" si="541"/>
        <v>8.1081153962113804E-8</v>
      </c>
      <c r="AY310" s="13">
        <f t="shared" si="542"/>
        <v>4.4341256073030984E-7</v>
      </c>
      <c r="AZ310" s="13">
        <f t="shared" si="543"/>
        <v>1.2124562207469414E-6</v>
      </c>
      <c r="BA310" s="13">
        <f t="shared" si="544"/>
        <v>2.2102066524032779E-6</v>
      </c>
      <c r="BB310" s="13">
        <f t="shared" si="545"/>
        <v>3.021766907582607E-6</v>
      </c>
      <c r="BC310" s="13">
        <f t="shared" si="546"/>
        <v>3.3050575551684759E-6</v>
      </c>
      <c r="BD310" s="13">
        <f t="shared" si="547"/>
        <v>9.1675870930880657E-2</v>
      </c>
      <c r="BE310" s="13">
        <f t="shared" si="548"/>
        <v>4.9119498898168079E-2</v>
      </c>
      <c r="BF310" s="13">
        <f t="shared" si="549"/>
        <v>1.3158997823027048E-2</v>
      </c>
      <c r="BG310" s="13">
        <f t="shared" si="550"/>
        <v>2.3501763059569627E-3</v>
      </c>
      <c r="BH310" s="13">
        <f t="shared" si="551"/>
        <v>3.1480334274105152E-4</v>
      </c>
      <c r="BI310" s="13">
        <f t="shared" si="552"/>
        <v>3.3734029008717201E-5</v>
      </c>
      <c r="BJ310" s="14">
        <f t="shared" si="553"/>
        <v>5.4690982997773439E-3</v>
      </c>
      <c r="BK310" s="14">
        <f t="shared" si="554"/>
        <v>1.707149893475807E-2</v>
      </c>
      <c r="BL310" s="14">
        <f t="shared" si="555"/>
        <v>0.60113215713153123</v>
      </c>
      <c r="BM310" s="14">
        <f t="shared" si="556"/>
        <v>0.62917136780569261</v>
      </c>
      <c r="BN310" s="14">
        <f t="shared" si="557"/>
        <v>6.1766312214182481E-2</v>
      </c>
    </row>
    <row r="311" spans="1:66" x14ac:dyDescent="0.25">
      <c r="A311" t="s">
        <v>302</v>
      </c>
      <c r="B311" t="s">
        <v>308</v>
      </c>
      <c r="C311" t="s">
        <v>303</v>
      </c>
      <c r="D311" s="11">
        <v>44416</v>
      </c>
      <c r="E311" s="10">
        <f>VLOOKUP(A311,home!$A$2:$E$405,3,FALSE)</f>
        <v>1.5840000000000001</v>
      </c>
      <c r="F311" s="10">
        <f>VLOOKUP(B311,home!$B$2:$E$405,3,FALSE)</f>
        <v>1.0522</v>
      </c>
      <c r="G311" s="10">
        <f>VLOOKUP(C311,away!$B$2:$E$405,4,FALSE)</f>
        <v>1.0330999999999999</v>
      </c>
      <c r="H311" s="10">
        <f>VLOOKUP(A311,away!$A$2:$E$405,3,FALSE)</f>
        <v>1.0840000000000001</v>
      </c>
      <c r="I311" s="10">
        <f>VLOOKUP(C311,away!$B$2:$E$405,3,FALSE)</f>
        <v>1.0902000000000001</v>
      </c>
      <c r="J311" s="10">
        <f>VLOOKUP(B311,home!$B$2:$E$405,4,FALSE)</f>
        <v>1.23</v>
      </c>
      <c r="K311" s="12">
        <f t="shared" si="502"/>
        <v>1.7218520668799999</v>
      </c>
      <c r="L311" s="12">
        <f t="shared" si="503"/>
        <v>1.4535854640000001</v>
      </c>
      <c r="M311" s="13">
        <f t="shared" si="504"/>
        <v>4.1775821873588484E-2</v>
      </c>
      <c r="N311" s="13">
        <f t="shared" si="505"/>
        <v>7.1931785238649043E-2</v>
      </c>
      <c r="O311" s="13">
        <f t="shared" si="506"/>
        <v>6.0724727422101464E-2</v>
      </c>
      <c r="P311" s="13">
        <f t="shared" si="507"/>
        <v>0.10455899742247002</v>
      </c>
      <c r="Q311" s="13">
        <f t="shared" si="508"/>
        <v>6.192794654376807E-2</v>
      </c>
      <c r="R311" s="13">
        <f t="shared" si="509"/>
        <v>4.4134290543064454E-2</v>
      </c>
      <c r="S311" s="13">
        <f t="shared" si="510"/>
        <v>6.5424110476351258E-2</v>
      </c>
      <c r="T311" s="13">
        <f t="shared" si="511"/>
        <v>9.001756291139032E-2</v>
      </c>
      <c r="U311" s="13">
        <f t="shared" si="512"/>
        <v>7.5992719391857963E-2</v>
      </c>
      <c r="V311" s="13">
        <f t="shared" si="513"/>
        <v>1.8194148065845763E-2</v>
      </c>
      <c r="W311" s="13">
        <f t="shared" si="514"/>
        <v>3.5543587584673721E-2</v>
      </c>
      <c r="X311" s="13">
        <f t="shared" si="515"/>
        <v>5.1665642251492595E-2</v>
      </c>
      <c r="Y311" s="13">
        <f t="shared" si="516"/>
        <v>3.7550213282496948E-2</v>
      </c>
      <c r="Z311" s="13">
        <f t="shared" si="517"/>
        <v>2.138432106578372E-2</v>
      </c>
      <c r="AA311" s="13">
        <f t="shared" si="518"/>
        <v>3.682063742594522E-2</v>
      </c>
      <c r="AB311" s="13">
        <f t="shared" si="519"/>
        <v>3.1699845327851438E-2</v>
      </c>
      <c r="AC311" s="13">
        <f t="shared" si="520"/>
        <v>2.8460868562880364E-3</v>
      </c>
      <c r="AD311" s="13">
        <f t="shared" si="521"/>
        <v>1.5300199936750197E-2</v>
      </c>
      <c r="AE311" s="13">
        <f t="shared" si="522"/>
        <v>2.2240148224353808E-2</v>
      </c>
      <c r="AF311" s="13">
        <f t="shared" si="523"/>
        <v>1.6163978088063059E-2</v>
      </c>
      <c r="AG311" s="13">
        <f t="shared" si="524"/>
        <v>7.8319078630743246E-3</v>
      </c>
      <c r="AH311" s="13">
        <f t="shared" si="525"/>
        <v>7.7709845646830537E-3</v>
      </c>
      <c r="AI311" s="13">
        <f t="shared" si="526"/>
        <v>1.3380485834392093E-2</v>
      </c>
      <c r="AJ311" s="13">
        <f t="shared" si="527"/>
        <v>1.1519608594903296E-2</v>
      </c>
      <c r="AK311" s="13">
        <f t="shared" si="528"/>
        <v>6.6116872895942815E-3</v>
      </c>
      <c r="AL311" s="13">
        <f t="shared" si="529"/>
        <v>2.8493417955603126E-4</v>
      </c>
      <c r="AM311" s="13">
        <f t="shared" si="530"/>
        <v>5.2689361769541095E-3</v>
      </c>
      <c r="AN311" s="13">
        <f t="shared" si="531"/>
        <v>7.6588490375642257E-3</v>
      </c>
      <c r="AO311" s="13">
        <f t="shared" si="532"/>
        <v>5.5663958159868753E-3</v>
      </c>
      <c r="AP311" s="13">
        <f t="shared" si="533"/>
        <v>2.6970773483296472E-3</v>
      </c>
      <c r="AQ311" s="13">
        <f t="shared" si="534"/>
        <v>9.801081072039104E-4</v>
      </c>
      <c r="AR311" s="13">
        <f t="shared" si="535"/>
        <v>2.2591580408383286E-3</v>
      </c>
      <c r="AS311" s="13">
        <f t="shared" si="536"/>
        <v>3.8899359420260476E-3</v>
      </c>
      <c r="AT311" s="13">
        <f t="shared" si="537"/>
        <v>3.3489471209041752E-3</v>
      </c>
      <c r="AU311" s="13">
        <f t="shared" si="538"/>
        <v>1.9221305073335593E-3</v>
      </c>
      <c r="AV311" s="13">
        <f t="shared" si="539"/>
        <v>8.2740609671634851E-4</v>
      </c>
      <c r="AW311" s="13">
        <f t="shared" si="540"/>
        <v>1.9809725398317094E-5</v>
      </c>
      <c r="AX311" s="13">
        <f t="shared" si="541"/>
        <v>1.5120547744245383E-3</v>
      </c>
      <c r="AY311" s="13">
        <f t="shared" si="542"/>
        <v>2.1979008408753082E-3</v>
      </c>
      <c r="AZ311" s="13">
        <f t="shared" si="543"/>
        <v>1.5974183568048628E-3</v>
      </c>
      <c r="BA311" s="13">
        <f t="shared" si="544"/>
        <v>7.7399470112610473E-4</v>
      </c>
      <c r="BB311" s="13">
        <f t="shared" si="545"/>
        <v>2.8126686169248268E-4</v>
      </c>
      <c r="BC311" s="13">
        <f t="shared" si="546"/>
        <v>8.1769084332218166E-5</v>
      </c>
      <c r="BD311" s="13">
        <f t="shared" si="547"/>
        <v>5.4731321484021919E-4</v>
      </c>
      <c r="BE311" s="13">
        <f t="shared" si="548"/>
        <v>9.4239239020336887E-4</v>
      </c>
      <c r="BF311" s="13">
        <f t="shared" si="549"/>
        <v>8.1133014244182719E-4</v>
      </c>
      <c r="BG311" s="13">
        <f t="shared" si="550"/>
        <v>4.656634942285015E-4</v>
      </c>
      <c r="BH311" s="13">
        <f t="shared" si="551"/>
        <v>2.0045091250197718E-4</v>
      </c>
      <c r="BI311" s="13">
        <f t="shared" si="552"/>
        <v>6.9029363599902214E-5</v>
      </c>
      <c r="BJ311" s="14">
        <f t="shared" si="553"/>
        <v>0.43878874303000648</v>
      </c>
      <c r="BK311" s="14">
        <f t="shared" si="554"/>
        <v>0.23528199971497493</v>
      </c>
      <c r="BL311" s="14">
        <f t="shared" si="555"/>
        <v>0.30393874362002749</v>
      </c>
      <c r="BM311" s="14">
        <f t="shared" si="556"/>
        <v>0.61216214727167384</v>
      </c>
      <c r="BN311" s="14">
        <f t="shared" si="557"/>
        <v>0.38505356904364157</v>
      </c>
    </row>
    <row r="312" spans="1:66" x14ac:dyDescent="0.25">
      <c r="A312" t="s">
        <v>302</v>
      </c>
      <c r="B312" t="s">
        <v>310</v>
      </c>
      <c r="C312" t="s">
        <v>321</v>
      </c>
      <c r="D312" s="11">
        <v>44416</v>
      </c>
      <c r="E312" s="10">
        <f>VLOOKUP(A312,home!$A$2:$E$405,3,FALSE)</f>
        <v>1.5840000000000001</v>
      </c>
      <c r="F312" s="10">
        <f>VLOOKUP(B312,home!$B$2:$E$405,3,FALSE)</f>
        <v>0.54110000000000003</v>
      </c>
      <c r="G312" s="10">
        <f>VLOOKUP(C312,away!$B$2:$E$405,4,FALSE)</f>
        <v>1.1223000000000001</v>
      </c>
      <c r="H312" s="10">
        <f>VLOOKUP(A312,away!$A$2:$E$405,3,FALSE)</f>
        <v>1.0840000000000001</v>
      </c>
      <c r="I312" s="10">
        <f>VLOOKUP(C312,away!$B$2:$E$405,3,FALSE)</f>
        <v>1.1274999999999999</v>
      </c>
      <c r="J312" s="10">
        <f>VLOOKUP(B312,home!$B$2:$E$405,4,FALSE)</f>
        <v>1.3179000000000001</v>
      </c>
      <c r="K312" s="12">
        <f t="shared" si="502"/>
        <v>0.96192602352000012</v>
      </c>
      <c r="L312" s="12">
        <f t="shared" si="503"/>
        <v>1.6107505590000002</v>
      </c>
      <c r="M312" s="13">
        <f t="shared" si="504"/>
        <v>7.6330965630356587E-2</v>
      </c>
      <c r="N312" s="13">
        <f t="shared" si="505"/>
        <v>7.3424742240250709E-2</v>
      </c>
      <c r="O312" s="13">
        <f t="shared" si="506"/>
        <v>0.12295014555810667</v>
      </c>
      <c r="P312" s="13">
        <f t="shared" si="507"/>
        <v>0.11826894460791475</v>
      </c>
      <c r="Q312" s="13">
        <f t="shared" si="508"/>
        <v>3.5314585165572669E-2</v>
      </c>
      <c r="R312" s="13">
        <f t="shared" si="509"/>
        <v>9.9021007843425865E-2</v>
      </c>
      <c r="S312" s="13">
        <f t="shared" si="510"/>
        <v>4.5812152195239646E-2</v>
      </c>
      <c r="T312" s="13">
        <f t="shared" si="511"/>
        <v>5.6882987796299293E-2</v>
      </c>
      <c r="U312" s="13">
        <f t="shared" si="512"/>
        <v>9.5250884319769386E-2</v>
      </c>
      <c r="V312" s="13">
        <f t="shared" si="513"/>
        <v>7.8869329775551004E-3</v>
      </c>
      <c r="W312" s="13">
        <f t="shared" si="514"/>
        <v>1.1323339493525904E-2</v>
      </c>
      <c r="X312" s="13">
        <f t="shared" si="515"/>
        <v>1.8239075418943627E-2</v>
      </c>
      <c r="Y312" s="13">
        <f t="shared" si="516"/>
        <v>1.4689300463353308E-2</v>
      </c>
      <c r="Z312" s="13">
        <f t="shared" si="517"/>
        <v>5.316604791218054E-2</v>
      </c>
      <c r="AA312" s="13">
        <f t="shared" si="518"/>
        <v>5.1141805054437627E-2</v>
      </c>
      <c r="AB312" s="13">
        <f t="shared" si="519"/>
        <v>2.4597316585825115E-2</v>
      </c>
      <c r="AC312" s="13">
        <f t="shared" si="520"/>
        <v>7.6376215057817631E-4</v>
      </c>
      <c r="AD312" s="13">
        <f t="shared" si="521"/>
        <v>2.7230537329935856E-3</v>
      </c>
      <c r="AE312" s="13">
        <f t="shared" si="522"/>
        <v>4.3861603226064546E-3</v>
      </c>
      <c r="AF312" s="13">
        <f t="shared" si="523"/>
        <v>3.5325050957509849E-3</v>
      </c>
      <c r="AG312" s="13">
        <f t="shared" si="524"/>
        <v>1.8966615192170825E-3</v>
      </c>
      <c r="AH312" s="13">
        <f t="shared" si="525"/>
        <v>2.14093103485914E-2</v>
      </c>
      <c r="AI312" s="13">
        <f t="shared" si="526"/>
        <v>2.059417276992611E-2</v>
      </c>
      <c r="AJ312" s="13">
        <f t="shared" si="527"/>
        <v>9.9050353601294449E-3</v>
      </c>
      <c r="AK312" s="13">
        <f t="shared" si="528"/>
        <v>3.1759704255981034E-3</v>
      </c>
      <c r="AL312" s="13">
        <f t="shared" si="529"/>
        <v>4.7335622042453781E-5</v>
      </c>
      <c r="AM312" s="13">
        <f t="shared" si="530"/>
        <v>5.2387524984196258E-4</v>
      </c>
      <c r="AN312" s="13">
        <f t="shared" si="531"/>
        <v>8.438323515292059E-4</v>
      </c>
      <c r="AO312" s="13">
        <f t="shared" si="532"/>
        <v>6.7960171596397664E-4</v>
      </c>
      <c r="AP312" s="13">
        <f t="shared" si="533"/>
        <v>3.6488961462877829E-4</v>
      </c>
      <c r="AQ312" s="13">
        <f t="shared" si="534"/>
        <v>1.469365376841498E-4</v>
      </c>
      <c r="AR312" s="13">
        <f t="shared" si="535"/>
        <v>6.8970117223596172E-3</v>
      </c>
      <c r="AS312" s="13">
        <f t="shared" si="536"/>
        <v>6.6344150602602129E-3</v>
      </c>
      <c r="AT312" s="13">
        <f t="shared" si="537"/>
        <v>3.1909082486486543E-3</v>
      </c>
      <c r="AU312" s="13">
        <f t="shared" si="538"/>
        <v>1.0231392276799228E-3</v>
      </c>
      <c r="AV312" s="13">
        <f t="shared" si="539"/>
        <v>2.4604606219736795E-4</v>
      </c>
      <c r="AW312" s="13">
        <f t="shared" si="540"/>
        <v>2.0373026621226153E-6</v>
      </c>
      <c r="AX312" s="13">
        <f t="shared" si="541"/>
        <v>8.3988205983504243E-5</v>
      </c>
      <c r="AY312" s="13">
        <f t="shared" si="542"/>
        <v>1.3528404973733662E-4</v>
      </c>
      <c r="AZ312" s="13">
        <f t="shared" si="543"/>
        <v>1.0895442936909941E-4</v>
      </c>
      <c r="BA312" s="13">
        <f t="shared" si="544"/>
        <v>5.8499469337267635E-5</v>
      </c>
      <c r="BB312" s="13">
        <f t="shared" si="545"/>
        <v>2.3557013234051802E-5</v>
      </c>
      <c r="BC312" s="13">
        <f t="shared" si="546"/>
        <v>7.5888944470238687E-6</v>
      </c>
      <c r="BD312" s="13">
        <f t="shared" si="547"/>
        <v>1.8515609145367178E-3</v>
      </c>
      <c r="BE312" s="13">
        <f t="shared" si="548"/>
        <v>1.7810646278253594E-3</v>
      </c>
      <c r="BF312" s="13">
        <f t="shared" si="549"/>
        <v>8.5662620753808847E-4</v>
      </c>
      <c r="BG312" s="13">
        <f t="shared" si="550"/>
        <v>2.746703471533773E-4</v>
      </c>
      <c r="BH312" s="13">
        <f t="shared" si="551"/>
        <v>6.6053138704026535E-5</v>
      </c>
      <c r="BI312" s="13">
        <f t="shared" si="552"/>
        <v>1.2707646610915856E-5</v>
      </c>
      <c r="BJ312" s="14">
        <f t="shared" si="553"/>
        <v>0.22538941878027</v>
      </c>
      <c r="BK312" s="14">
        <f t="shared" si="554"/>
        <v>0.24924537723342408</v>
      </c>
      <c r="BL312" s="14">
        <f t="shared" si="555"/>
        <v>0.47087985146932382</v>
      </c>
      <c r="BM312" s="14">
        <f t="shared" si="556"/>
        <v>0.4732370576024959</v>
      </c>
      <c r="BN312" s="14">
        <f t="shared" si="557"/>
        <v>0.52531039104562727</v>
      </c>
    </row>
    <row r="313" spans="1:66" s="10" customFormat="1" x14ac:dyDescent="0.25">
      <c r="A313" t="s">
        <v>302</v>
      </c>
      <c r="B313" t="s">
        <v>316</v>
      </c>
      <c r="C313" t="s">
        <v>312</v>
      </c>
      <c r="D313" s="11">
        <v>44416</v>
      </c>
      <c r="E313" s="10">
        <f>VLOOKUP(A313,home!$A$2:$E$405,3,FALSE)</f>
        <v>1.5840000000000001</v>
      </c>
      <c r="F313" s="10">
        <f>VLOOKUP(B313,home!$B$2:$E$405,3,FALSE)</f>
        <v>0.84179999999999999</v>
      </c>
      <c r="G313" s="10">
        <f>VLOOKUP(C313,away!$B$2:$E$405,4,FALSE)</f>
        <v>1.0904</v>
      </c>
      <c r="H313" s="10">
        <f>VLOOKUP(A313,away!$A$2:$E$405,3,FALSE)</f>
        <v>1.0840000000000001</v>
      </c>
      <c r="I313" s="10">
        <f>VLOOKUP(C313,away!$B$2:$E$405,3,FALSE)</f>
        <v>0.83860000000000001</v>
      </c>
      <c r="J313" s="10">
        <f>VLOOKUP(B313,home!$B$2:$E$405,4,FALSE)</f>
        <v>0.61499999999999999</v>
      </c>
      <c r="K313" s="12">
        <f t="shared" si="502"/>
        <v>1.4539515724800001</v>
      </c>
      <c r="L313" s="12">
        <f t="shared" si="503"/>
        <v>0.55906107599999999</v>
      </c>
      <c r="M313" s="13">
        <f t="shared" si="504"/>
        <v>0.13358562132559201</v>
      </c>
      <c r="N313" s="13">
        <f t="shared" si="505"/>
        <v>0.19422702418706236</v>
      </c>
      <c r="O313" s="13">
        <f t="shared" si="506"/>
        <v>7.4682521196413998E-2</v>
      </c>
      <c r="P313" s="13">
        <f t="shared" si="507"/>
        <v>0.10858476913029708</v>
      </c>
      <c r="Q313" s="13">
        <f t="shared" si="508"/>
        <v>0.14119834361744515</v>
      </c>
      <c r="R313" s="13">
        <f t="shared" si="509"/>
        <v>2.0876045329230011E-2</v>
      </c>
      <c r="S313" s="13">
        <f t="shared" si="510"/>
        <v>2.2065720790305398E-2</v>
      </c>
      <c r="T313" s="13">
        <f t="shared" si="511"/>
        <v>7.89384979121866E-2</v>
      </c>
      <c r="U313" s="13">
        <f t="shared" si="512"/>
        <v>3.0352758933597734E-2</v>
      </c>
      <c r="V313" s="13">
        <f t="shared" si="513"/>
        <v>1.9928967852918733E-3</v>
      </c>
      <c r="W313" s="13">
        <f t="shared" si="514"/>
        <v>6.8431851244718581E-2</v>
      </c>
      <c r="X313" s="13">
        <f t="shared" si="515"/>
        <v>3.8257584389544304E-2</v>
      </c>
      <c r="Y313" s="13">
        <f t="shared" si="516"/>
        <v>1.069416314698972E-2</v>
      </c>
      <c r="Z313" s="13">
        <f t="shared" si="517"/>
        <v>3.8903281214613676E-3</v>
      </c>
      <c r="AA313" s="13">
        <f t="shared" si="518"/>
        <v>5.6563486896619207E-3</v>
      </c>
      <c r="AB313" s="13">
        <f t="shared" si="519"/>
        <v>4.112028535914569E-3</v>
      </c>
      <c r="AC313" s="13">
        <f t="shared" si="520"/>
        <v>1.0124510182312007E-4</v>
      </c>
      <c r="AD313" s="13">
        <f t="shared" si="521"/>
        <v>2.4874149431243997E-2</v>
      </c>
      <c r="AE313" s="13">
        <f t="shared" si="522"/>
        <v>1.3906168745616053E-2</v>
      </c>
      <c r="AF313" s="13">
        <f t="shared" si="523"/>
        <v>3.8871988309808407E-3</v>
      </c>
      <c r="AG313" s="13">
        <f t="shared" si="524"/>
        <v>7.2439385369136363E-4</v>
      </c>
      <c r="AH313" s="13">
        <f t="shared" si="525"/>
        <v>5.4373275639431264E-4</v>
      </c>
      <c r="AI313" s="13">
        <f t="shared" si="526"/>
        <v>7.9056109616839579E-4</v>
      </c>
      <c r="AJ313" s="13">
        <f t="shared" si="527"/>
        <v>5.7471877445777579E-4</v>
      </c>
      <c r="AK313" s="13">
        <f t="shared" si="528"/>
        <v>2.7853775528555386E-4</v>
      </c>
      <c r="AL313" s="13">
        <f t="shared" si="529"/>
        <v>3.2918740498999394E-6</v>
      </c>
      <c r="AM313" s="13">
        <f t="shared" si="530"/>
        <v>7.2331617359319379E-3</v>
      </c>
      <c r="AN313" s="13">
        <f t="shared" si="531"/>
        <v>4.0437791829721357E-3</v>
      </c>
      <c r="AO313" s="13">
        <f t="shared" si="532"/>
        <v>1.1303597705694015E-3</v>
      </c>
      <c r="AP313" s="13">
        <f t="shared" si="533"/>
        <v>2.1064671653388094E-4</v>
      </c>
      <c r="AQ313" s="13">
        <f t="shared" si="534"/>
        <v>2.9441095000324612E-5</v>
      </c>
      <c r="AR313" s="13">
        <f t="shared" si="535"/>
        <v>6.0795963969250061E-5</v>
      </c>
      <c r="AS313" s="13">
        <f t="shared" si="536"/>
        <v>8.8394387413528552E-5</v>
      </c>
      <c r="AT313" s="13">
        <f t="shared" si="537"/>
        <v>6.4260579289153089E-5</v>
      </c>
      <c r="AU313" s="13">
        <f t="shared" si="538"/>
        <v>3.1143923435313286E-5</v>
      </c>
      <c r="AV313" s="13">
        <f t="shared" si="539"/>
        <v>1.1320439112992614E-5</v>
      </c>
      <c r="AW313" s="13">
        <f t="shared" si="540"/>
        <v>7.4327565298859719E-8</v>
      </c>
      <c r="AX313" s="13">
        <f t="shared" si="541"/>
        <v>1.7527778133267333E-3</v>
      </c>
      <c r="AY313" s="13">
        <f t="shared" si="542"/>
        <v>9.7990985030737047E-4</v>
      </c>
      <c r="AZ313" s="13">
        <f t="shared" si="543"/>
        <v>2.7391472764791869E-4</v>
      </c>
      <c r="BA313" s="13">
        <f t="shared" si="544"/>
        <v>5.104502079036413E-5</v>
      </c>
      <c r="BB313" s="13">
        <f t="shared" si="545"/>
        <v>7.1343210618758343E-6</v>
      </c>
      <c r="BC313" s="13">
        <f t="shared" si="546"/>
        <v>7.9770424187635324E-7</v>
      </c>
      <c r="BD313" s="13">
        <f t="shared" si="547"/>
        <v>5.6647761721843626E-6</v>
      </c>
      <c r="BE313" s="13">
        <f t="shared" si="548"/>
        <v>8.2363102232946901E-6</v>
      </c>
      <c r="BF313" s="13">
        <f t="shared" si="549"/>
        <v>5.9875981002962078E-6</v>
      </c>
      <c r="BG313" s="13">
        <f t="shared" si="550"/>
        <v>2.9018925577679769E-6</v>
      </c>
      <c r="BH313" s="13">
        <f t="shared" si="551"/>
        <v>1.0548028118836895E-6</v>
      </c>
      <c r="BI313" s="13">
        <f t="shared" si="552"/>
        <v>3.0672644139892303E-7</v>
      </c>
      <c r="BJ313" s="14">
        <f t="shared" si="553"/>
        <v>0.59085234329786285</v>
      </c>
      <c r="BK313" s="14">
        <f t="shared" si="554"/>
        <v>0.26731345485766678</v>
      </c>
      <c r="BL313" s="14">
        <f t="shared" si="555"/>
        <v>0.13814732046665135</v>
      </c>
      <c r="BM313" s="14">
        <f t="shared" si="556"/>
        <v>0.32606928643485961</v>
      </c>
      <c r="BN313" s="14">
        <f t="shared" si="557"/>
        <v>0.67315432478604054</v>
      </c>
    </row>
    <row r="314" spans="1:66" x14ac:dyDescent="0.25">
      <c r="A314" t="s">
        <v>302</v>
      </c>
      <c r="B314" t="s">
        <v>328</v>
      </c>
      <c r="C314" t="s">
        <v>319</v>
      </c>
      <c r="D314" s="11">
        <v>44416</v>
      </c>
      <c r="E314" s="10">
        <f>VLOOKUP(A314,home!$A$2:$E$405,3,FALSE)</f>
        <v>1.5840000000000001</v>
      </c>
      <c r="F314" s="10">
        <f>VLOOKUP(B314,home!$B$2:$E$405,3,FALSE)</f>
        <v>0.86809999999999998</v>
      </c>
      <c r="G314" s="10">
        <f>VLOOKUP(C314,away!$B$2:$E$405,4,FALSE)</f>
        <v>0.78910000000000002</v>
      </c>
      <c r="H314" s="10">
        <f>VLOOKUP(A314,away!$A$2:$E$405,3,FALSE)</f>
        <v>1.0840000000000001</v>
      </c>
      <c r="I314" s="10">
        <f>VLOOKUP(C314,away!$B$2:$E$405,3,FALSE)</f>
        <v>1.1531</v>
      </c>
      <c r="J314" s="10">
        <f>VLOOKUP(B314,home!$B$2:$E$405,4,FALSE)</f>
        <v>1.3837999999999999</v>
      </c>
      <c r="K314" s="12">
        <f t="shared" si="502"/>
        <v>1.0850680526400001</v>
      </c>
      <c r="L314" s="12">
        <f t="shared" si="503"/>
        <v>1.7296952015200002</v>
      </c>
      <c r="M314" s="13">
        <f t="shared" si="504"/>
        <v>5.991890261199033E-2</v>
      </c>
      <c r="N314" s="13">
        <f t="shared" si="505"/>
        <v>6.501608697351817E-2</v>
      </c>
      <c r="O314" s="13">
        <f t="shared" si="506"/>
        <v>0.10364143832830389</v>
      </c>
      <c r="P314" s="13">
        <f t="shared" si="507"/>
        <v>0.11245801365970136</v>
      </c>
      <c r="Q314" s="13">
        <f t="shared" si="508"/>
        <v>3.5273439441314107E-2</v>
      </c>
      <c r="R314" s="13">
        <f t="shared" si="509"/>
        <v>8.9634049277549144E-2</v>
      </c>
      <c r="S314" s="13">
        <f t="shared" si="510"/>
        <v>5.2766340357486931E-2</v>
      </c>
      <c r="T314" s="13">
        <f t="shared" si="511"/>
        <v>6.1012298942747331E-2</v>
      </c>
      <c r="U314" s="13">
        <f t="shared" si="512"/>
        <v>9.7259043299828055E-2</v>
      </c>
      <c r="V314" s="13">
        <f t="shared" si="513"/>
        <v>1.1003757794135701E-2</v>
      </c>
      <c r="W314" s="13">
        <f t="shared" si="514"/>
        <v>1.2758027414833891E-2</v>
      </c>
      <c r="X314" s="13">
        <f t="shared" si="515"/>
        <v>2.2067498800298794E-2</v>
      </c>
      <c r="Y314" s="13">
        <f t="shared" si="516"/>
        <v>1.9085023392212599E-2</v>
      </c>
      <c r="Z314" s="13">
        <f t="shared" si="517"/>
        <v>5.1679861642728024E-2</v>
      </c>
      <c r="AA314" s="13">
        <f t="shared" si="518"/>
        <v>5.6076166833379536E-2</v>
      </c>
      <c r="AB314" s="13">
        <f t="shared" si="519"/>
        <v>3.0423228572705442E-2</v>
      </c>
      <c r="AC314" s="13">
        <f t="shared" si="520"/>
        <v>1.2907662381751147E-3</v>
      </c>
      <c r="AD314" s="13">
        <f t="shared" si="521"/>
        <v>3.4608319906353859E-3</v>
      </c>
      <c r="AE314" s="13">
        <f t="shared" si="522"/>
        <v>5.986184487468937E-3</v>
      </c>
      <c r="AF314" s="13">
        <f t="shared" si="523"/>
        <v>5.1771372916942417E-3</v>
      </c>
      <c r="AG314" s="13">
        <f t="shared" si="524"/>
        <v>2.9849565103512617E-3</v>
      </c>
      <c r="AH314" s="13">
        <f t="shared" si="525"/>
        <v>2.234760217466103E-2</v>
      </c>
      <c r="AI314" s="13">
        <f t="shared" si="526"/>
        <v>2.4248669172832873E-2</v>
      </c>
      <c r="AJ314" s="13">
        <f t="shared" si="527"/>
        <v>1.3155728119238682E-2</v>
      </c>
      <c r="AK314" s="13">
        <f t="shared" si="528"/>
        <v>4.7582867638012024E-3</v>
      </c>
      <c r="AL314" s="13">
        <f t="shared" si="529"/>
        <v>9.6902313571497857E-5</v>
      </c>
      <c r="AM314" s="13">
        <f t="shared" si="530"/>
        <v>7.5104764571859092E-4</v>
      </c>
      <c r="AN314" s="13">
        <f t="shared" si="531"/>
        <v>1.2990835089123399E-3</v>
      </c>
      <c r="AO314" s="13">
        <f t="shared" si="532"/>
        <v>1.1235092558697195E-3</v>
      </c>
      <c r="AP314" s="13">
        <f t="shared" si="533"/>
        <v>6.4777618958038695E-4</v>
      </c>
      <c r="AQ314" s="13">
        <f t="shared" si="534"/>
        <v>2.8011384169402613E-4</v>
      </c>
      <c r="AR314" s="13">
        <f t="shared" si="535"/>
        <v>7.7309080493978104E-3</v>
      </c>
      <c r="AS314" s="13">
        <f t="shared" si="536"/>
        <v>8.3885613422989835E-3</v>
      </c>
      <c r="AT314" s="13">
        <f t="shared" si="537"/>
        <v>4.5510799600697706E-3</v>
      </c>
      <c r="AU314" s="13">
        <f t="shared" si="538"/>
        <v>1.646077156560612E-3</v>
      </c>
      <c r="AV314" s="13">
        <f t="shared" si="539"/>
        <v>4.4652643369110287E-4</v>
      </c>
      <c r="AW314" s="13">
        <f t="shared" si="540"/>
        <v>5.0519402189356968E-6</v>
      </c>
      <c r="AX314" s="13">
        <f t="shared" si="541"/>
        <v>1.3582296772995464E-4</v>
      </c>
      <c r="AY314" s="13">
        <f t="shared" si="542"/>
        <v>2.349323355387084E-4</v>
      </c>
      <c r="AZ314" s="13">
        <f t="shared" si="543"/>
        <v>2.031806667315953E-4</v>
      </c>
      <c r="BA314" s="13">
        <f t="shared" si="544"/>
        <v>1.1714687476242496E-4</v>
      </c>
      <c r="BB314" s="13">
        <f t="shared" si="545"/>
        <v>5.0657096787407685E-5</v>
      </c>
      <c r="BC314" s="13">
        <f t="shared" si="546"/>
        <v>1.7524267447222633E-5</v>
      </c>
      <c r="BD314" s="13">
        <f t="shared" si="547"/>
        <v>2.2286857594059598E-3</v>
      </c>
      <c r="BE314" s="13">
        <f t="shared" si="548"/>
        <v>2.4182757169051244E-3</v>
      </c>
      <c r="BF314" s="13">
        <f t="shared" si="549"/>
        <v>1.3119968614444216E-3</v>
      </c>
      <c r="BG314" s="13">
        <f t="shared" si="550"/>
        <v>4.7453529317243018E-4</v>
      </c>
      <c r="BH314" s="13">
        <f t="shared" si="551"/>
        <v>1.2872577161789005E-4</v>
      </c>
      <c r="BI314" s="13">
        <f t="shared" si="552"/>
        <v>2.7935244466801084E-5</v>
      </c>
      <c r="BJ314" s="14">
        <f t="shared" si="553"/>
        <v>0.23768227989584706</v>
      </c>
      <c r="BK314" s="14">
        <f t="shared" si="554"/>
        <v>0.23776961531059962</v>
      </c>
      <c r="BL314" s="14">
        <f t="shared" si="555"/>
        <v>0.47089752013133068</v>
      </c>
      <c r="BM314" s="14">
        <f t="shared" si="556"/>
        <v>0.53185746629280872</v>
      </c>
      <c r="BN314" s="14">
        <f t="shared" si="557"/>
        <v>0.46594193029237702</v>
      </c>
    </row>
    <row r="315" spans="1:66" x14ac:dyDescent="0.25">
      <c r="A315" t="s">
        <v>302</v>
      </c>
      <c r="B315" t="s">
        <v>311</v>
      </c>
      <c r="C315" t="s">
        <v>304</v>
      </c>
      <c r="D315" s="11">
        <v>44416</v>
      </c>
      <c r="E315" s="10">
        <f>VLOOKUP(A315,home!$A$2:$E$405,3,FALSE)</f>
        <v>1.5840000000000001</v>
      </c>
      <c r="F315" s="10">
        <f>VLOOKUP(B315,home!$B$2:$E$405,3,FALSE)</f>
        <v>1.2625999999999999</v>
      </c>
      <c r="G315" s="10">
        <f>VLOOKUP(C315,away!$B$2:$E$405,4,FALSE)</f>
        <v>0.82069999999999999</v>
      </c>
      <c r="H315" s="10">
        <f>VLOOKUP(A315,away!$A$2:$E$405,3,FALSE)</f>
        <v>1.0840000000000001</v>
      </c>
      <c r="I315" s="10">
        <f>VLOOKUP(C315,away!$B$2:$E$405,3,FALSE)</f>
        <v>0.55349999999999999</v>
      </c>
      <c r="J315" s="10">
        <f>VLOOKUP(B315,home!$B$2:$E$405,4,FALSE)</f>
        <v>0.82</v>
      </c>
      <c r="K315" s="12">
        <f t="shared" si="502"/>
        <v>1.64136585888</v>
      </c>
      <c r="L315" s="12">
        <f t="shared" si="503"/>
        <v>0.49199507999999997</v>
      </c>
      <c r="M315" s="13">
        <f t="shared" si="504"/>
        <v>0.11843855940749543</v>
      </c>
      <c r="N315" s="13">
        <f t="shared" si="505"/>
        <v>0.19440100778639363</v>
      </c>
      <c r="O315" s="13">
        <f t="shared" si="506"/>
        <v>5.8271188510775451E-2</v>
      </c>
      <c r="P315" s="13">
        <f t="shared" si="507"/>
        <v>9.5644339377947335E-2</v>
      </c>
      <c r="Q315" s="13">
        <f t="shared" si="508"/>
        <v>0.15954158855622577</v>
      </c>
      <c r="R315" s="13">
        <f t="shared" si="509"/>
        <v>1.4334569026527025E-2</v>
      </c>
      <c r="S315" s="13">
        <f t="shared" si="510"/>
        <v>1.9309251355317157E-2</v>
      </c>
      <c r="T315" s="13">
        <f t="shared" si="511"/>
        <v>7.8493676625047373E-2</v>
      </c>
      <c r="U315" s="13">
        <f t="shared" si="512"/>
        <v>2.3528272201900177E-2</v>
      </c>
      <c r="V315" s="13">
        <f t="shared" si="513"/>
        <v>1.7325631853164199E-3</v>
      </c>
      <c r="W315" s="13">
        <f t="shared" si="514"/>
        <v>8.7288705509223047E-2</v>
      </c>
      <c r="X315" s="13">
        <f t="shared" si="515"/>
        <v>4.2945613650106622E-2</v>
      </c>
      <c r="Y315" s="13">
        <f t="shared" si="516"/>
        <v>1.0564515311716651E-2</v>
      </c>
      <c r="Z315" s="13">
        <f t="shared" si="517"/>
        <v>2.3508458116572291E-3</v>
      </c>
      <c r="AA315" s="13">
        <f t="shared" si="518"/>
        <v>3.8585980547452188E-3</v>
      </c>
      <c r="AB315" s="13">
        <f t="shared" si="519"/>
        <v>3.1666855550997919E-3</v>
      </c>
      <c r="AC315" s="13">
        <f t="shared" si="520"/>
        <v>8.7445054908176991E-5</v>
      </c>
      <c r="AD315" s="13">
        <f t="shared" si="521"/>
        <v>3.5818175272167317E-2</v>
      </c>
      <c r="AE315" s="13">
        <f t="shared" si="522"/>
        <v>1.7622366008483978E-2</v>
      </c>
      <c r="AF315" s="13">
        <f t="shared" si="523"/>
        <v>4.3350586870666789E-3</v>
      </c>
      <c r="AG315" s="13">
        <f t="shared" si="524"/>
        <v>7.1094251518268861E-4</v>
      </c>
      <c r="AH315" s="13">
        <f t="shared" si="525"/>
        <v>2.8915114329349076E-4</v>
      </c>
      <c r="AI315" s="13">
        <f t="shared" si="526"/>
        <v>4.7460281465805442E-4</v>
      </c>
      <c r="AJ315" s="13">
        <f t="shared" si="527"/>
        <v>3.894984282540415E-4</v>
      </c>
      <c r="AK315" s="13">
        <f t="shared" si="528"/>
        <v>2.1310314074120162E-4</v>
      </c>
      <c r="AL315" s="13">
        <f t="shared" si="529"/>
        <v>2.8246289216623571E-6</v>
      </c>
      <c r="AM315" s="13">
        <f t="shared" si="530"/>
        <v>1.1758146003823057E-2</v>
      </c>
      <c r="AN315" s="13">
        <f t="shared" si="531"/>
        <v>5.7849499838026038E-3</v>
      </c>
      <c r="AO315" s="13">
        <f t="shared" si="532"/>
        <v>1.4230834650384807E-3</v>
      </c>
      <c r="AP315" s="13">
        <f t="shared" si="533"/>
        <v>2.3338335440942819E-4</v>
      </c>
      <c r="AQ315" s="13">
        <f t="shared" si="534"/>
        <v>2.8705865530833735E-5</v>
      </c>
      <c r="AR315" s="13">
        <f t="shared" si="535"/>
        <v>2.8452187975354488E-5</v>
      </c>
      <c r="AS315" s="13">
        <f t="shared" si="536"/>
        <v>4.6700449953182925E-5</v>
      </c>
      <c r="AT315" s="13">
        <f t="shared" si="537"/>
        <v>3.8326262073744276E-5</v>
      </c>
      <c r="AU315" s="13">
        <f t="shared" si="538"/>
        <v>2.0969139355443752E-5</v>
      </c>
      <c r="AV315" s="13">
        <f t="shared" si="539"/>
        <v>8.6045073570305854E-6</v>
      </c>
      <c r="AW315" s="13">
        <f t="shared" si="540"/>
        <v>6.3361442551533774E-8</v>
      </c>
      <c r="AX315" s="13">
        <f t="shared" si="541"/>
        <v>3.2165699024002455E-3</v>
      </c>
      <c r="AY315" s="13">
        <f t="shared" si="542"/>
        <v>1.5825365664570005E-3</v>
      </c>
      <c r="AZ315" s="13">
        <f t="shared" si="543"/>
        <v>3.8930010230846869E-4</v>
      </c>
      <c r="BA315" s="13">
        <f t="shared" si="544"/>
        <v>6.3844578326421089E-5</v>
      </c>
      <c r="BB315" s="13">
        <f t="shared" si="545"/>
        <v>7.8528046053184498E-6</v>
      </c>
      <c r="BC315" s="13">
        <f t="shared" si="546"/>
        <v>7.7270824600360379E-7</v>
      </c>
      <c r="BD315" s="13">
        <f t="shared" si="547"/>
        <v>2.3330560831849278E-6</v>
      </c>
      <c r="BE315" s="13">
        <f t="shared" si="548"/>
        <v>3.8293986017920381E-6</v>
      </c>
      <c r="BF315" s="13">
        <f t="shared" si="549"/>
        <v>3.1427220625121299E-6</v>
      </c>
      <c r="BG315" s="13">
        <f t="shared" si="550"/>
        <v>1.7194522324521156E-6</v>
      </c>
      <c r="BH315" s="13">
        <f t="shared" si="551"/>
        <v>7.0556254758047512E-7</v>
      </c>
      <c r="BI315" s="13">
        <f t="shared" si="552"/>
        <v>2.3161725538059747E-7</v>
      </c>
      <c r="BJ315" s="14">
        <f t="shared" si="553"/>
        <v>0.65621079525656179</v>
      </c>
      <c r="BK315" s="14">
        <f t="shared" si="554"/>
        <v>0.23679751957636316</v>
      </c>
      <c r="BL315" s="14">
        <f t="shared" si="555"/>
        <v>0.1046806832314921</v>
      </c>
      <c r="BM315" s="14">
        <f t="shared" si="556"/>
        <v>0.35782611800569486</v>
      </c>
      <c r="BN315" s="14">
        <f t="shared" si="557"/>
        <v>0.64063125266536469</v>
      </c>
    </row>
    <row r="316" spans="1:66" x14ac:dyDescent="0.25">
      <c r="A316" t="s">
        <v>302</v>
      </c>
      <c r="B316" t="s">
        <v>307</v>
      </c>
      <c r="C316" t="s">
        <v>327</v>
      </c>
      <c r="D316" s="11">
        <v>44416</v>
      </c>
      <c r="E316" s="10">
        <f>VLOOKUP(A316,home!$A$2:$E$405,3,FALSE)</f>
        <v>1.5840000000000001</v>
      </c>
      <c r="F316" s="10">
        <f>VLOOKUP(B316,home!$B$2:$E$405,3,FALSE)</f>
        <v>1.1223000000000001</v>
      </c>
      <c r="G316" s="10">
        <f>VLOOKUP(C316,away!$B$2:$E$405,4,FALSE)</f>
        <v>0.70150000000000001</v>
      </c>
      <c r="H316" s="10">
        <f>VLOOKUP(A316,away!$A$2:$E$405,3,FALSE)</f>
        <v>1.0840000000000001</v>
      </c>
      <c r="I316" s="10">
        <f>VLOOKUP(C316,away!$B$2:$E$405,3,FALSE)</f>
        <v>1.64</v>
      </c>
      <c r="J316" s="10">
        <f>VLOOKUP(B316,home!$B$2:$E$405,4,FALSE)</f>
        <v>0.82</v>
      </c>
      <c r="K316" s="12">
        <f t="shared" si="502"/>
        <v>1.2470728248000003</v>
      </c>
      <c r="L316" s="12">
        <f t="shared" si="503"/>
        <v>1.4577631999999998</v>
      </c>
      <c r="M316" s="13">
        <f t="shared" si="504"/>
        <v>6.6881289820369921E-2</v>
      </c>
      <c r="N316" s="13">
        <f t="shared" si="505"/>
        <v>8.3405839022556202E-2</v>
      </c>
      <c r="O316" s="13">
        <f t="shared" si="506"/>
        <v>9.7497083068669874E-2</v>
      </c>
      <c r="P316" s="13">
        <f t="shared" si="507"/>
        <v>0.12158596279220639</v>
      </c>
      <c r="Q316" s="13">
        <f t="shared" si="508"/>
        <v>5.2006577637336647E-2</v>
      </c>
      <c r="R316" s="13">
        <f t="shared" si="509"/>
        <v>7.1063829902425005E-2</v>
      </c>
      <c r="S316" s="13">
        <f t="shared" si="510"/>
        <v>5.5258901210684074E-2</v>
      </c>
      <c r="T316" s="13">
        <f t="shared" si="511"/>
        <v>7.5813275037652311E-2</v>
      </c>
      <c r="U316" s="13">
        <f t="shared" si="512"/>
        <v>8.8621771097523852E-2</v>
      </c>
      <c r="V316" s="13">
        <f t="shared" si="513"/>
        <v>1.1161910444586177E-2</v>
      </c>
      <c r="W316" s="13">
        <f t="shared" si="514"/>
        <v>2.1618663227457965E-2</v>
      </c>
      <c r="X316" s="13">
        <f t="shared" si="515"/>
        <v>3.1514891686181448E-2</v>
      </c>
      <c r="Y316" s="13">
        <f t="shared" si="516"/>
        <v>2.2970624676050631E-2</v>
      </c>
      <c r="Z316" s="13">
        <f t="shared" si="517"/>
        <v>3.4531412027604923E-2</v>
      </c>
      <c r="AA316" s="13">
        <f t="shared" si="518"/>
        <v>4.3063185541597972E-2</v>
      </c>
      <c r="AB316" s="13">
        <f t="shared" si="519"/>
        <v>2.6851464219123565E-2</v>
      </c>
      <c r="AC316" s="13">
        <f t="shared" si="520"/>
        <v>1.2682280347485707E-3</v>
      </c>
      <c r="AD316" s="13">
        <f t="shared" si="521"/>
        <v>6.7400118548664829E-3</v>
      </c>
      <c r="AE316" s="13">
        <f t="shared" si="522"/>
        <v>9.8253412495880998E-3</v>
      </c>
      <c r="AF316" s="13">
        <f t="shared" si="523"/>
        <v>7.1615104505457728E-3</v>
      </c>
      <c r="AG316" s="13">
        <f t="shared" si="524"/>
        <v>3.4799287970736829E-3</v>
      </c>
      <c r="AH316" s="13">
        <f t="shared" si="525"/>
        <v>1.2584655424469959E-2</v>
      </c>
      <c r="AI316" s="13">
        <f t="shared" si="526"/>
        <v>1.5693981789328397E-2</v>
      </c>
      <c r="AJ316" s="13">
        <f t="shared" si="527"/>
        <v>9.7857691011887672E-3</v>
      </c>
      <c r="AK316" s="13">
        <f t="shared" si="528"/>
        <v>4.0678555719533419E-3</v>
      </c>
      <c r="AL316" s="13">
        <f t="shared" si="529"/>
        <v>9.2222340244406406E-5</v>
      </c>
      <c r="AM316" s="13">
        <f t="shared" si="530"/>
        <v>1.6810571246067667E-3</v>
      </c>
      <c r="AN316" s="13">
        <f t="shared" si="531"/>
        <v>2.4505832133495586E-3</v>
      </c>
      <c r="AO316" s="13">
        <f t="shared" si="532"/>
        <v>1.7861850134793678E-3</v>
      </c>
      <c r="AP316" s="13">
        <f t="shared" si="533"/>
        <v>8.6794492701390883E-4</v>
      </c>
      <c r="AQ316" s="13">
        <f t="shared" si="534"/>
        <v>3.1631454355689052E-4</v>
      </c>
      <c r="AR316" s="13">
        <f t="shared" si="535"/>
        <v>3.6690895124945363E-3</v>
      </c>
      <c r="AS316" s="13">
        <f t="shared" si="536"/>
        <v>4.5756218227906171E-3</v>
      </c>
      <c r="AT316" s="13">
        <f t="shared" si="537"/>
        <v>2.8530668158820113E-3</v>
      </c>
      <c r="AU316" s="13">
        <f t="shared" si="538"/>
        <v>1.1859940311417065E-3</v>
      </c>
      <c r="AV316" s="13">
        <f t="shared" si="539"/>
        <v>3.6975523165295744E-4</v>
      </c>
      <c r="AW316" s="13">
        <f t="shared" si="540"/>
        <v>4.6570664646114656E-6</v>
      </c>
      <c r="AX316" s="13">
        <f t="shared" si="541"/>
        <v>3.4940010950558725E-4</v>
      </c>
      <c r="AY316" s="13">
        <f t="shared" si="542"/>
        <v>5.0934262171321528E-4</v>
      </c>
      <c r="AZ316" s="13">
        <f t="shared" si="543"/>
        <v>3.7125046506252305E-4</v>
      </c>
      <c r="BA316" s="13">
        <f t="shared" si="544"/>
        <v>1.8039842198367729E-4</v>
      </c>
      <c r="BB316" s="13">
        <f t="shared" si="545"/>
        <v>6.5744545226468939E-5</v>
      </c>
      <c r="BC316" s="13">
        <f t="shared" si="546"/>
        <v>1.916799572637641E-5</v>
      </c>
      <c r="BD316" s="13">
        <f t="shared" si="547"/>
        <v>8.9144394480341227E-4</v>
      </c>
      <c r="BE316" s="13">
        <f t="shared" si="548"/>
        <v>1.1116955183968467E-3</v>
      </c>
      <c r="BF316" s="13">
        <f t="shared" si="549"/>
        <v>6.9318263522232838E-4</v>
      </c>
      <c r="BG316" s="13">
        <f t="shared" si="550"/>
        <v>2.8814974233633885E-4</v>
      </c>
      <c r="BH316" s="13">
        <f t="shared" si="551"/>
        <v>8.9835928285192715E-5</v>
      </c>
      <c r="BI316" s="13">
        <f t="shared" si="552"/>
        <v>2.2406388971029101E-5</v>
      </c>
      <c r="BJ316" s="14">
        <f t="shared" si="553"/>
        <v>0.32313405262053363</v>
      </c>
      <c r="BK316" s="14">
        <f t="shared" si="554"/>
        <v>0.25675785726455275</v>
      </c>
      <c r="BL316" s="14">
        <f t="shared" si="555"/>
        <v>0.38497983728825774</v>
      </c>
      <c r="BM316" s="14">
        <f t="shared" si="556"/>
        <v>0.50645789140213626</v>
      </c>
      <c r="BN316" s="14">
        <f t="shared" si="557"/>
        <v>0.49244058224356402</v>
      </c>
    </row>
    <row r="317" spans="1:66" x14ac:dyDescent="0.25">
      <c r="A317" t="s">
        <v>302</v>
      </c>
      <c r="B317" t="s">
        <v>323</v>
      </c>
      <c r="C317" t="s">
        <v>324</v>
      </c>
      <c r="D317" s="11">
        <v>44416</v>
      </c>
      <c r="E317" s="10">
        <f>VLOOKUP(A317,home!$A$2:$E$405,3,FALSE)</f>
        <v>1.5840000000000001</v>
      </c>
      <c r="F317" s="10">
        <f>VLOOKUP(B317,home!$B$2:$E$405,3,FALSE)</f>
        <v>1.0522</v>
      </c>
      <c r="G317" s="10">
        <f>VLOOKUP(C317,away!$B$2:$E$405,4,FALSE)</f>
        <v>0.86809999999999998</v>
      </c>
      <c r="H317" s="10">
        <f>VLOOKUP(A317,away!$A$2:$E$405,3,FALSE)</f>
        <v>1.0840000000000001</v>
      </c>
      <c r="I317" s="10">
        <f>VLOOKUP(C317,away!$B$2:$E$405,3,FALSE)</f>
        <v>1.3837999999999999</v>
      </c>
      <c r="J317" s="10">
        <f>VLOOKUP(B317,home!$B$2:$E$405,4,FALSE)</f>
        <v>0.92249999999999999</v>
      </c>
      <c r="K317" s="12">
        <f t="shared" si="502"/>
        <v>1.44684907488</v>
      </c>
      <c r="L317" s="12">
        <f t="shared" si="503"/>
        <v>1.383786162</v>
      </c>
      <c r="M317" s="13">
        <f t="shared" si="504"/>
        <v>5.8975378432489449E-2</v>
      </c>
      <c r="N317" s="13">
        <f t="shared" si="505"/>
        <v>8.5328471725745259E-2</v>
      </c>
      <c r="O317" s="13">
        <f t="shared" si="506"/>
        <v>8.1609312573592163E-2</v>
      </c>
      <c r="P317" s="13">
        <f t="shared" si="507"/>
        <v>0.11807635839869456</v>
      </c>
      <c r="Q317" s="13">
        <f t="shared" si="508"/>
        <v>6.1728710188659393E-2</v>
      </c>
      <c r="R317" s="13">
        <f t="shared" si="509"/>
        <v>5.6464918714834729E-2</v>
      </c>
      <c r="S317" s="13">
        <f t="shared" si="510"/>
        <v>5.9101046840491021E-2</v>
      </c>
      <c r="T317" s="13">
        <f t="shared" si="511"/>
        <v>8.5419334957175283E-2</v>
      </c>
      <c r="U317" s="13">
        <f t="shared" si="512"/>
        <v>8.1696215405733019E-2</v>
      </c>
      <c r="V317" s="13">
        <f t="shared" si="513"/>
        <v>1.3147551428251717E-2</v>
      </c>
      <c r="W317" s="13">
        <f t="shared" si="514"/>
        <v>2.9770709076665843E-2</v>
      </c>
      <c r="X317" s="13">
        <f t="shared" si="515"/>
        <v>4.1196295253217996E-2</v>
      </c>
      <c r="Y317" s="13">
        <f t="shared" si="516"/>
        <v>2.850343164853468E-2</v>
      </c>
      <c r="Z317" s="13">
        <f t="shared" si="517"/>
        <v>2.6045124385347718E-2</v>
      </c>
      <c r="AA317" s="13">
        <f t="shared" si="518"/>
        <v>3.7683364122074875E-2</v>
      </c>
      <c r="AB317" s="13">
        <f t="shared" si="519"/>
        <v>2.7261070259195112E-2</v>
      </c>
      <c r="AC317" s="13">
        <f t="shared" si="520"/>
        <v>1.6451939730711155E-3</v>
      </c>
      <c r="AD317" s="13">
        <f t="shared" si="521"/>
        <v>1.0768430721523897E-2</v>
      </c>
      <c r="AE317" s="13">
        <f t="shared" si="522"/>
        <v>1.4901205418900446E-2</v>
      </c>
      <c r="AF317" s="13">
        <f t="shared" si="523"/>
        <v>1.0310040927896927E-2</v>
      </c>
      <c r="AG317" s="13">
        <f t="shared" si="524"/>
        <v>4.7556306552258044E-3</v>
      </c>
      <c r="AH317" s="13">
        <f t="shared" si="525"/>
        <v>9.0102206780032328E-3</v>
      </c>
      <c r="AI317" s="13">
        <f t="shared" si="526"/>
        <v>1.3036429452433624E-2</v>
      </c>
      <c r="AJ317" s="13">
        <f t="shared" si="527"/>
        <v>9.4308729464959874E-3</v>
      </c>
      <c r="AK317" s="13">
        <f t="shared" si="528"/>
        <v>4.5483499326495159E-3</v>
      </c>
      <c r="AL317" s="13">
        <f t="shared" si="529"/>
        <v>1.3175567049363796E-4</v>
      </c>
      <c r="AM317" s="13">
        <f t="shared" si="530"/>
        <v>3.1160588054692405E-3</v>
      </c>
      <c r="AN317" s="13">
        <f t="shared" si="531"/>
        <v>4.3119590549865854E-3</v>
      </c>
      <c r="AO317" s="13">
        <f t="shared" si="532"/>
        <v>2.9834146357005176E-3</v>
      </c>
      <c r="AP317" s="13">
        <f t="shared" si="533"/>
        <v>1.3761359627968831E-3</v>
      </c>
      <c r="AQ317" s="13">
        <f t="shared" si="534"/>
        <v>4.7606947558721845E-4</v>
      </c>
      <c r="AR317" s="13">
        <f t="shared" si="535"/>
        <v>2.4936437381574265E-3</v>
      </c>
      <c r="AS317" s="13">
        <f t="shared" si="536"/>
        <v>3.6079261356333774E-3</v>
      </c>
      <c r="AT317" s="13">
        <f t="shared" si="537"/>
        <v>2.6100622957882635E-3</v>
      </c>
      <c r="AU317" s="13">
        <f t="shared" si="538"/>
        <v>1.2587887393468067E-3</v>
      </c>
      <c r="AV317" s="13">
        <f t="shared" si="539"/>
        <v>4.553193307483221E-4</v>
      </c>
      <c r="AW317" s="13">
        <f t="shared" si="540"/>
        <v>7.3275540213954838E-6</v>
      </c>
      <c r="AX317" s="13">
        <f t="shared" si="541"/>
        <v>7.5141113332747559E-4</v>
      </c>
      <c r="AY317" s="13">
        <f t="shared" si="542"/>
        <v>1.0397923282712978E-3</v>
      </c>
      <c r="AZ317" s="13">
        <f t="shared" si="543"/>
        <v>7.1942511760779177E-4</v>
      </c>
      <c r="BA317" s="13">
        <f t="shared" si="544"/>
        <v>3.3184350744696174E-4</v>
      </c>
      <c r="BB317" s="13">
        <f t="shared" si="545"/>
        <v>1.148001133886624E-4</v>
      </c>
      <c r="BC317" s="13">
        <f t="shared" si="546"/>
        <v>3.17717616606524E-5</v>
      </c>
      <c r="BD317" s="13">
        <f t="shared" si="547"/>
        <v>5.7511161630336609E-4</v>
      </c>
      <c r="BE317" s="13">
        <f t="shared" si="548"/>
        <v>8.3209971000126664E-4</v>
      </c>
      <c r="BF317" s="13">
        <f t="shared" si="549"/>
        <v>6.0196134781162459E-4</v>
      </c>
      <c r="BG317" s="13">
        <f t="shared" si="550"/>
        <v>2.9031573973158916E-4</v>
      </c>
      <c r="BH317" s="13">
        <f t="shared" si="551"/>
        <v>1.0501076486343814E-4</v>
      </c>
      <c r="BI317" s="13">
        <f t="shared" si="552"/>
        <v>3.0386945599021302E-5</v>
      </c>
      <c r="BJ317" s="14">
        <f t="shared" si="553"/>
        <v>0.38793494246978888</v>
      </c>
      <c r="BK317" s="14">
        <f t="shared" si="554"/>
        <v>0.25211707707176279</v>
      </c>
      <c r="BL317" s="14">
        <f t="shared" si="555"/>
        <v>0.33360138044899662</v>
      </c>
      <c r="BM317" s="14">
        <f t="shared" si="556"/>
        <v>0.53648290956763101</v>
      </c>
      <c r="BN317" s="14">
        <f t="shared" si="557"/>
        <v>0.46218315003401556</v>
      </c>
    </row>
    <row r="318" spans="1:66" x14ac:dyDescent="0.25">
      <c r="A318" t="s">
        <v>302</v>
      </c>
      <c r="B318" t="s">
        <v>305</v>
      </c>
      <c r="C318" t="s">
        <v>320</v>
      </c>
      <c r="D318" s="11">
        <v>44416</v>
      </c>
      <c r="E318" s="10">
        <f>VLOOKUP(A318,home!$A$2:$E$405,3,FALSE)</f>
        <v>1.5840000000000001</v>
      </c>
      <c r="F318" s="10">
        <f>VLOOKUP(B318,home!$B$2:$E$405,3,FALSE)</f>
        <v>0.89439999999999997</v>
      </c>
      <c r="G318" s="10">
        <f>VLOOKUP(C318,away!$B$2:$E$405,4,FALSE)</f>
        <v>1.0522</v>
      </c>
      <c r="H318" s="10">
        <f>VLOOKUP(A318,away!$A$2:$E$405,3,FALSE)</f>
        <v>1.0840000000000001</v>
      </c>
      <c r="I318" s="10">
        <f>VLOOKUP(C318,away!$B$2:$E$405,3,FALSE)</f>
        <v>0.92249999999999999</v>
      </c>
      <c r="J318" s="10">
        <f>VLOOKUP(B318,home!$B$2:$E$405,4,FALSE)</f>
        <v>1.1531</v>
      </c>
      <c r="K318" s="12">
        <f t="shared" si="502"/>
        <v>1.49068288512</v>
      </c>
      <c r="L318" s="12">
        <f t="shared" si="503"/>
        <v>1.1530884690000001</v>
      </c>
      <c r="M318" s="13">
        <f t="shared" si="504"/>
        <v>7.1092647790723856E-2</v>
      </c>
      <c r="N318" s="13">
        <f t="shared" si="505"/>
        <v>0.10597659331949624</v>
      </c>
      <c r="O318" s="13">
        <f t="shared" si="506"/>
        <v>8.1976112398161993E-2</v>
      </c>
      <c r="P318" s="13">
        <f t="shared" si="507"/>
        <v>0.12220038774061354</v>
      </c>
      <c r="Q318" s="13">
        <f t="shared" si="508"/>
        <v>7.8988746942347782E-2</v>
      </c>
      <c r="R318" s="13">
        <f t="shared" si="509"/>
        <v>4.7262854969884284E-2</v>
      </c>
      <c r="S318" s="13">
        <f t="shared" si="510"/>
        <v>5.2512233078990563E-2</v>
      </c>
      <c r="T318" s="13">
        <f t="shared" si="511"/>
        <v>9.1081013279980236E-2</v>
      </c>
      <c r="U318" s="13">
        <f t="shared" si="512"/>
        <v>7.0453929005515253E-2</v>
      </c>
      <c r="V318" s="13">
        <f t="shared" si="513"/>
        <v>1.0029190301190503E-2</v>
      </c>
      <c r="W318" s="13">
        <f t="shared" si="514"/>
        <v>3.9249057728010864E-2</v>
      </c>
      <c r="X318" s="13">
        <f t="shared" si="515"/>
        <v>4.5257635885284669E-2</v>
      </c>
      <c r="Y318" s="13">
        <f t="shared" si="516"/>
        <v>2.6093029036761188E-2</v>
      </c>
      <c r="Z318" s="13">
        <f t="shared" si="517"/>
        <v>1.8166084359264308E-2</v>
      </c>
      <c r="AA318" s="13">
        <f t="shared" si="518"/>
        <v>2.7079871044001429E-2</v>
      </c>
      <c r="AB318" s="13">
        <f t="shared" si="519"/>
        <v>2.0183750148274799E-2</v>
      </c>
      <c r="AC318" s="13">
        <f t="shared" si="520"/>
        <v>1.0774417095295195E-3</v>
      </c>
      <c r="AD318" s="13">
        <f t="shared" si="521"/>
        <v>1.4626974653058173E-2</v>
      </c>
      <c r="AE318" s="13">
        <f t="shared" si="522"/>
        <v>1.6866195808796655E-2</v>
      </c>
      <c r="AF318" s="13">
        <f t="shared" si="523"/>
        <v>9.7241079515097799E-3</v>
      </c>
      <c r="AG318" s="13">
        <f t="shared" si="524"/>
        <v>3.7375855833990468E-3</v>
      </c>
      <c r="AH318" s="13">
        <f t="shared" si="525"/>
        <v>5.2367756003872303E-3</v>
      </c>
      <c r="AI318" s="13">
        <f t="shared" si="526"/>
        <v>7.8063717607112582E-3</v>
      </c>
      <c r="AJ318" s="13">
        <f t="shared" si="527"/>
        <v>5.8184123892881766E-3</v>
      </c>
      <c r="AK318" s="13">
        <f t="shared" si="528"/>
        <v>2.8911359224273511E-3</v>
      </c>
      <c r="AL318" s="13">
        <f t="shared" si="529"/>
        <v>7.4080118698066603E-5</v>
      </c>
      <c r="AM318" s="13">
        <f t="shared" si="530"/>
        <v>4.3608361552795695E-3</v>
      </c>
      <c r="AN318" s="13">
        <f t="shared" si="531"/>
        <v>5.0284298858511651E-3</v>
      </c>
      <c r="AO318" s="13">
        <f t="shared" si="532"/>
        <v>2.8991122592749831E-3</v>
      </c>
      <c r="AP318" s="13">
        <f t="shared" si="533"/>
        <v>1.1143109721688407E-3</v>
      </c>
      <c r="AQ318" s="13">
        <f t="shared" si="534"/>
        <v>3.2122478322201751E-4</v>
      </c>
      <c r="AR318" s="13">
        <f t="shared" si="535"/>
        <v>1.2076931119094133E-3</v>
      </c>
      <c r="AS318" s="13">
        <f t="shared" si="536"/>
        <v>1.8002874524006755E-3</v>
      </c>
      <c r="AT318" s="13">
        <f t="shared" si="537"/>
        <v>1.341828846794987E-3</v>
      </c>
      <c r="AU318" s="13">
        <f t="shared" si="538"/>
        <v>6.6674709889253129E-4</v>
      </c>
      <c r="AV318" s="13">
        <f t="shared" si="539"/>
        <v>2.4847712225562721E-4</v>
      </c>
      <c r="AW318" s="13">
        <f t="shared" si="540"/>
        <v>3.5370977598691164E-6</v>
      </c>
      <c r="AX318" s="13">
        <f t="shared" si="541"/>
        <v>1.0834373035812932E-3</v>
      </c>
      <c r="AY318" s="13">
        <f t="shared" si="542"/>
        <v>1.2492990616440414E-3</v>
      </c>
      <c r="AZ318" s="13">
        <f t="shared" si="543"/>
        <v>7.2027617115713247E-4</v>
      </c>
      <c r="BA318" s="13">
        <f t="shared" si="544"/>
        <v>2.768473824855867E-4</v>
      </c>
      <c r="BB318" s="13">
        <f t="shared" si="545"/>
        <v>7.9807381104240617E-5</v>
      </c>
      <c r="BC318" s="13">
        <f t="shared" si="546"/>
        <v>1.8404994178477666E-5</v>
      </c>
      <c r="BD318" s="13">
        <f t="shared" si="547"/>
        <v>2.3209616690557822E-4</v>
      </c>
      <c r="BE318" s="13">
        <f t="shared" si="548"/>
        <v>3.4598178370810046E-4</v>
      </c>
      <c r="BF318" s="13">
        <f t="shared" si="549"/>
        <v>2.578745617684775E-4</v>
      </c>
      <c r="BG318" s="13">
        <f t="shared" si="550"/>
        <v>1.281363985786966E-4</v>
      </c>
      <c r="BH318" s="13">
        <f t="shared" si="551"/>
        <v>4.7752684080544441E-5</v>
      </c>
      <c r="BI318" s="13">
        <f t="shared" si="552"/>
        <v>1.4236821775481963E-5</v>
      </c>
      <c r="BJ318" s="14">
        <f t="shared" si="553"/>
        <v>0.448752926538592</v>
      </c>
      <c r="BK318" s="14">
        <f t="shared" si="554"/>
        <v>0.25823527980139011</v>
      </c>
      <c r="BL318" s="14">
        <f t="shared" si="555"/>
        <v>0.27500032528772178</v>
      </c>
      <c r="BM318" s="14">
        <f t="shared" si="556"/>
        <v>0.4914115108618563</v>
      </c>
      <c r="BN318" s="14">
        <f t="shared" si="557"/>
        <v>0.50749734316122763</v>
      </c>
    </row>
    <row r="319" spans="1:66" x14ac:dyDescent="0.25">
      <c r="A319" t="s">
        <v>302</v>
      </c>
      <c r="B319" t="s">
        <v>313</v>
      </c>
      <c r="C319" t="s">
        <v>317</v>
      </c>
      <c r="D319" s="11">
        <v>44416</v>
      </c>
      <c r="E319" s="10">
        <f>VLOOKUP(A319,home!$A$2:$E$405,3,FALSE)</f>
        <v>1.5840000000000001</v>
      </c>
      <c r="F319" s="10">
        <f>VLOOKUP(B319,home!$B$2:$E$405,3,FALSE)</f>
        <v>0.63129999999999997</v>
      </c>
      <c r="G319" s="10">
        <f>VLOOKUP(C319,away!$B$2:$E$405,4,FALSE)</f>
        <v>0.63129999999999997</v>
      </c>
      <c r="H319" s="10">
        <f>VLOOKUP(A319,away!$A$2:$E$405,3,FALSE)</f>
        <v>1.0840000000000001</v>
      </c>
      <c r="I319" s="10">
        <f>VLOOKUP(C319,away!$B$2:$E$405,3,FALSE)</f>
        <v>0.52710000000000001</v>
      </c>
      <c r="J319" s="10">
        <f>VLOOKUP(B319,home!$B$2:$E$405,4,FALSE)</f>
        <v>1.9475</v>
      </c>
      <c r="K319" s="12">
        <f t="shared" si="502"/>
        <v>0.63128686895999997</v>
      </c>
      <c r="L319" s="12">
        <f t="shared" si="503"/>
        <v>1.1127555390000001</v>
      </c>
      <c r="M319" s="13">
        <f t="shared" si="504"/>
        <v>0.17481230771683726</v>
      </c>
      <c r="N319" s="13">
        <f t="shared" si="505"/>
        <v>0.11035671439423422</v>
      </c>
      <c r="O319" s="13">
        <f t="shared" si="506"/>
        <v>0.1945233636972831</v>
      </c>
      <c r="P319" s="13">
        <f t="shared" si="507"/>
        <v>0.12280004520802518</v>
      </c>
      <c r="Q319" s="13">
        <f t="shared" si="508"/>
        <v>3.4833372349324536E-2</v>
      </c>
      <c r="R319" s="13">
        <f t="shared" si="509"/>
        <v>0.1082284752095317</v>
      </c>
      <c r="S319" s="13">
        <f t="shared" si="510"/>
        <v>2.1565774315386768E-2</v>
      </c>
      <c r="T319" s="13">
        <f t="shared" si="511"/>
        <v>3.8761028023760316E-2</v>
      </c>
      <c r="U319" s="13">
        <f t="shared" si="512"/>
        <v>6.8323215247340238E-2</v>
      </c>
      <c r="V319" s="13">
        <f t="shared" si="513"/>
        <v>1.683251721335873E-3</v>
      </c>
      <c r="W319" s="13">
        <f t="shared" si="514"/>
        <v>7.3299501885743081E-3</v>
      </c>
      <c r="X319" s="13">
        <f t="shared" si="515"/>
        <v>8.1564426729301559E-3</v>
      </c>
      <c r="Y319" s="13">
        <f t="shared" si="516"/>
        <v>4.5380633814195003E-3</v>
      </c>
      <c r="Z319" s="13">
        <f t="shared" si="517"/>
        <v>4.0143945088976854E-2</v>
      </c>
      <c r="AA319" s="13">
        <f t="shared" si="518"/>
        <v>2.5342345402922368E-2</v>
      </c>
      <c r="AB319" s="13">
        <f t="shared" si="519"/>
        <v>7.9991449407568523E-3</v>
      </c>
      <c r="AC319" s="13">
        <f t="shared" si="520"/>
        <v>7.3901900192345005E-5</v>
      </c>
      <c r="AD319" s="13">
        <f t="shared" si="521"/>
        <v>1.156825326044459E-3</v>
      </c>
      <c r="AE319" s="13">
        <f t="shared" si="522"/>
        <v>1.2872637892114528E-3</v>
      </c>
      <c r="AF319" s="13">
        <f t="shared" si="523"/>
        <v>7.1620495579958663E-4</v>
      </c>
      <c r="AG319" s="13">
        <f t="shared" si="524"/>
        <v>2.656536772084134E-4</v>
      </c>
      <c r="AH319" s="13">
        <f t="shared" si="525"/>
        <v>1.116759931376771E-2</v>
      </c>
      <c r="AI319" s="13">
        <f t="shared" si="526"/>
        <v>7.0499588045882617E-3</v>
      </c>
      <c r="AJ319" s="13">
        <f t="shared" si="527"/>
        <v>2.2252732100227534E-3</v>
      </c>
      <c r="AK319" s="13">
        <f t="shared" si="528"/>
        <v>4.6826191911194419E-4</v>
      </c>
      <c r="AL319" s="13">
        <f t="shared" si="529"/>
        <v>2.076548683123378E-6</v>
      </c>
      <c r="AM319" s="13">
        <f t="shared" si="530"/>
        <v>1.4605772760244756E-4</v>
      </c>
      <c r="AN319" s="13">
        <f t="shared" si="531"/>
        <v>1.6252654540337673E-4</v>
      </c>
      <c r="AO319" s="13">
        <f t="shared" si="532"/>
        <v>9.0426156816071269E-5</v>
      </c>
      <c r="AP319" s="13">
        <f t="shared" si="533"/>
        <v>3.3540735622521963E-5</v>
      </c>
      <c r="AQ319" s="13">
        <f t="shared" si="534"/>
        <v>9.3306598365239804E-6</v>
      </c>
      <c r="AR319" s="13">
        <f t="shared" si="535"/>
        <v>2.4853615987455229E-3</v>
      </c>
      <c r="AS319" s="13">
        <f t="shared" si="536"/>
        <v>1.5689761419054808E-3</v>
      </c>
      <c r="AT319" s="13">
        <f t="shared" si="537"/>
        <v>4.9523701804822572E-4</v>
      </c>
      <c r="AU319" s="13">
        <f t="shared" si="538"/>
        <v>1.0421220883891713E-4</v>
      </c>
      <c r="AV319" s="13">
        <f t="shared" si="539"/>
        <v>1.6446949756331406E-5</v>
      </c>
      <c r="AW319" s="13">
        <f t="shared" si="540"/>
        <v>4.0519692154193808E-8</v>
      </c>
      <c r="AX319" s="13">
        <f t="shared" si="541"/>
        <v>1.5367387590926941E-5</v>
      </c>
      <c r="AY319" s="13">
        <f t="shared" si="542"/>
        <v>1.7100145661763822E-5</v>
      </c>
      <c r="AZ319" s="13">
        <f t="shared" si="543"/>
        <v>9.5141409014172604E-6</v>
      </c>
      <c r="BA319" s="13">
        <f t="shared" si="544"/>
        <v>3.5289709956261695E-6</v>
      </c>
      <c r="BB319" s="13">
        <f t="shared" si="545"/>
        <v>9.8172050558834105E-7</v>
      </c>
      <c r="BC319" s="13">
        <f t="shared" si="546"/>
        <v>2.1848298606866133E-7</v>
      </c>
      <c r="BD319" s="13">
        <f t="shared" si="547"/>
        <v>4.6093331423699625E-4</v>
      </c>
      <c r="BE319" s="13">
        <f t="shared" si="548"/>
        <v>2.9098114874402914E-4</v>
      </c>
      <c r="BF319" s="13">
        <f t="shared" si="549"/>
        <v>9.1846289158501059E-5</v>
      </c>
      <c r="BG319" s="13">
        <f t="shared" si="550"/>
        <v>1.932711876948831E-5</v>
      </c>
      <c r="BH319" s="13">
        <f t="shared" si="551"/>
        <v>3.0502390735020807E-6</v>
      </c>
      <c r="BI319" s="13">
        <f t="shared" si="552"/>
        <v>3.8511517485811602E-7</v>
      </c>
      <c r="BJ319" s="14">
        <f t="shared" si="553"/>
        <v>0.20789011143242922</v>
      </c>
      <c r="BK319" s="14">
        <f t="shared" si="554"/>
        <v>0.32095445755612229</v>
      </c>
      <c r="BL319" s="14">
        <f t="shared" si="555"/>
        <v>0.43086439488777678</v>
      </c>
      <c r="BM319" s="14">
        <f t="shared" si="556"/>
        <v>0.25428157076409968</v>
      </c>
      <c r="BN319" s="14">
        <f t="shared" si="557"/>
        <v>0.74555427857523593</v>
      </c>
    </row>
    <row r="320" spans="1:66" x14ac:dyDescent="0.25">
      <c r="A320" t="s">
        <v>302</v>
      </c>
      <c r="B320" t="s">
        <v>318</v>
      </c>
      <c r="C320" t="s">
        <v>322</v>
      </c>
      <c r="D320" s="11">
        <v>44416</v>
      </c>
      <c r="E320" s="10">
        <f>VLOOKUP(A320,home!$A$2:$E$405,3,FALSE)</f>
        <v>1.5840000000000001</v>
      </c>
      <c r="F320" s="10">
        <f>VLOOKUP(B320,home!$B$2:$E$405,3,FALSE)</f>
        <v>1.1223000000000001</v>
      </c>
      <c r="G320" s="10">
        <f>VLOOKUP(C320,away!$B$2:$E$405,4,FALSE)</f>
        <v>0.75760000000000005</v>
      </c>
      <c r="H320" s="10">
        <f>VLOOKUP(A320,away!$A$2:$E$405,3,FALSE)</f>
        <v>1.0840000000000001</v>
      </c>
      <c r="I320" s="10">
        <f>VLOOKUP(C320,away!$B$2:$E$405,3,FALSE)</f>
        <v>1.107</v>
      </c>
      <c r="J320" s="10">
        <f>VLOOKUP(B320,home!$B$2:$E$405,4,FALSE)</f>
        <v>0.92249999999999999</v>
      </c>
      <c r="K320" s="12">
        <f t="shared" si="502"/>
        <v>1.3468030963200004</v>
      </c>
      <c r="L320" s="12">
        <f t="shared" si="503"/>
        <v>1.10698893</v>
      </c>
      <c r="M320" s="13">
        <f t="shared" si="504"/>
        <v>8.5966978592377938E-2</v>
      </c>
      <c r="N320" s="13">
        <f t="shared" si="505"/>
        <v>0.11578059294948981</v>
      </c>
      <c r="O320" s="13">
        <f t="shared" si="506"/>
        <v>9.5164493647309348E-2</v>
      </c>
      <c r="P320" s="13">
        <f t="shared" si="507"/>
        <v>0.12816783470392126</v>
      </c>
      <c r="Q320" s="13">
        <f t="shared" si="508"/>
        <v>7.7966830539069262E-2</v>
      </c>
      <c r="R320" s="13">
        <f t="shared" si="509"/>
        <v>5.2673020498313405E-2</v>
      </c>
      <c r="S320" s="13">
        <f t="shared" si="510"/>
        <v>4.7771231819667997E-2</v>
      </c>
      <c r="T320" s="13">
        <f t="shared" si="511"/>
        <v>8.6308418313935598E-2</v>
      </c>
      <c r="U320" s="13">
        <f t="shared" si="512"/>
        <v>7.0940187099655355E-2</v>
      </c>
      <c r="V320" s="13">
        <f t="shared" si="513"/>
        <v>7.9135493440743651E-3</v>
      </c>
      <c r="W320" s="13">
        <f t="shared" si="514"/>
        <v>3.500198959342507E-2</v>
      </c>
      <c r="X320" s="13">
        <f t="shared" si="515"/>
        <v>3.874681500789675E-2</v>
      </c>
      <c r="Y320" s="13">
        <f t="shared" si="516"/>
        <v>2.1446147643249789E-2</v>
      </c>
      <c r="Z320" s="13">
        <f t="shared" si="517"/>
        <v>1.9436150200431997E-2</v>
      </c>
      <c r="AA320" s="13">
        <f t="shared" si="518"/>
        <v>2.6176667270482411E-2</v>
      </c>
      <c r="AB320" s="13">
        <f t="shared" si="519"/>
        <v>1.7627408265612068E-2</v>
      </c>
      <c r="AC320" s="13">
        <f t="shared" si="520"/>
        <v>7.3739250004781437E-4</v>
      </c>
      <c r="AD320" s="13">
        <f t="shared" si="521"/>
        <v>1.1785196990446325E-2</v>
      </c>
      <c r="AE320" s="13">
        <f t="shared" si="522"/>
        <v>1.3046082606293398E-2</v>
      </c>
      <c r="AF320" s="13">
        <f t="shared" si="523"/>
        <v>7.2209345125161719E-3</v>
      </c>
      <c r="AG320" s="13">
        <f t="shared" si="524"/>
        <v>2.6644981898701148E-3</v>
      </c>
      <c r="AH320" s="13">
        <f t="shared" si="525"/>
        <v>5.378900778423879E-3</v>
      </c>
      <c r="AI320" s="13">
        <f t="shared" si="526"/>
        <v>7.2443202231793416E-3</v>
      </c>
      <c r="AJ320" s="13">
        <f t="shared" si="527"/>
        <v>4.8783364536557679E-3</v>
      </c>
      <c r="AK320" s="13">
        <f t="shared" si="528"/>
        <v>2.1900528802247725E-3</v>
      </c>
      <c r="AL320" s="13">
        <f t="shared" si="529"/>
        <v>4.3975024645762731E-5</v>
      </c>
      <c r="AM320" s="13">
        <f t="shared" si="530"/>
        <v>3.1744679594948519E-3</v>
      </c>
      <c r="AN320" s="13">
        <f t="shared" si="531"/>
        <v>3.5141008898004894E-3</v>
      </c>
      <c r="AO320" s="13">
        <f t="shared" si="532"/>
        <v>1.9450353919561463E-3</v>
      </c>
      <c r="AP320" s="13">
        <f t="shared" si="533"/>
        <v>7.1771088245122124E-4</v>
      </c>
      <c r="AQ320" s="13">
        <f t="shared" si="534"/>
        <v>1.9862450045350847E-4</v>
      </c>
      <c r="AR320" s="13">
        <f t="shared" si="535"/>
        <v>1.1908767234567225E-3</v>
      </c>
      <c r="AS320" s="13">
        <f t="shared" si="536"/>
        <v>1.6038764584869307E-3</v>
      </c>
      <c r="AT320" s="13">
        <f t="shared" si="537"/>
        <v>1.0800528902024777E-3</v>
      </c>
      <c r="AU320" s="13">
        <f t="shared" si="538"/>
        <v>4.8487285890468735E-4</v>
      </c>
      <c r="AV320" s="13">
        <f t="shared" si="539"/>
        <v>1.6325706692359084E-4</v>
      </c>
      <c r="AW320" s="13">
        <f t="shared" si="540"/>
        <v>1.821172043222539E-6</v>
      </c>
      <c r="AX320" s="13">
        <f t="shared" si="541"/>
        <v>7.1256387950271603E-4</v>
      </c>
      <c r="AY320" s="13">
        <f t="shared" si="542"/>
        <v>7.8880032652736047E-4</v>
      </c>
      <c r="AZ320" s="13">
        <f t="shared" si="543"/>
        <v>4.3659661472308681E-4</v>
      </c>
      <c r="BA320" s="13">
        <f t="shared" si="544"/>
        <v>1.6110253979131063E-4</v>
      </c>
      <c r="BB320" s="13">
        <f t="shared" si="545"/>
        <v>4.4584682035966379E-5</v>
      </c>
      <c r="BC320" s="13">
        <f t="shared" si="546"/>
        <v>9.8709498922769187E-6</v>
      </c>
      <c r="BD320" s="13">
        <f t="shared" si="547"/>
        <v>2.1971455831021032E-4</v>
      </c>
      <c r="BE320" s="13">
        <f t="shared" si="548"/>
        <v>2.9591224743877255E-4</v>
      </c>
      <c r="BF320" s="13">
        <f t="shared" si="549"/>
        <v>1.9926776554477456E-4</v>
      </c>
      <c r="BG320" s="13">
        <f t="shared" si="550"/>
        <v>8.9458147877490062E-5</v>
      </c>
      <c r="BH320" s="13">
        <f t="shared" si="551"/>
        <v>3.012062763811401E-5</v>
      </c>
      <c r="BI320" s="13">
        <f t="shared" si="552"/>
        <v>8.1133109132227459E-6</v>
      </c>
      <c r="BJ320" s="14">
        <f t="shared" si="553"/>
        <v>0.42167096496282108</v>
      </c>
      <c r="BK320" s="14">
        <f t="shared" si="554"/>
        <v>0.27138976231126244</v>
      </c>
      <c r="BL320" s="14">
        <f t="shared" si="555"/>
        <v>0.28763890977255335</v>
      </c>
      <c r="BM320" s="14">
        <f t="shared" si="556"/>
        <v>0.44362905716210382</v>
      </c>
      <c r="BN320" s="14">
        <f t="shared" si="557"/>
        <v>0.55571975093048098</v>
      </c>
    </row>
    <row r="321" spans="1:66" x14ac:dyDescent="0.25">
      <c r="A321" t="s">
        <v>350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350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350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353</v>
      </c>
      <c r="B324" t="s">
        <v>153</v>
      </c>
      <c r="C324" t="s">
        <v>154</v>
      </c>
      <c r="D324" s="11">
        <v>44417</v>
      </c>
      <c r="E324" s="10">
        <f>VLOOKUP(A324,home!$A$2:$E$405,3,FALSE)</f>
        <v>1.5907</v>
      </c>
      <c r="F324" s="10">
        <f>VLOOKUP(B324,home!$B$2:$E$405,3,FALSE)</f>
        <v>1.1001000000000001</v>
      </c>
      <c r="G324" s="10">
        <f>VLOOKUP(C324,away!$B$2:$E$405,4,FALSE)</f>
        <v>0.98229999999999995</v>
      </c>
      <c r="H324" s="10">
        <f>VLOOKUP(A324,away!$A$2:$E$405,3,FALSE)</f>
        <v>1.2952999999999999</v>
      </c>
      <c r="I324" s="10">
        <f>VLOOKUP(C324,away!$B$2:$E$405,3,FALSE)</f>
        <v>1.0133000000000001</v>
      </c>
      <c r="J324" s="10">
        <f>VLOOKUP(B324,home!$B$2:$E$405,4,FALSE)</f>
        <v>1.0133000000000001</v>
      </c>
      <c r="K324" s="12">
        <f t="shared" si="502"/>
        <v>1.7189553254609999</v>
      </c>
      <c r="L324" s="12">
        <f t="shared" si="503"/>
        <v>1.3299841056170001</v>
      </c>
      <c r="M324" s="13">
        <f t="shared" si="504"/>
        <v>4.740917843875956E-2</v>
      </c>
      <c r="N324" s="13">
        <f t="shared" si="505"/>
        <v>8.1494259753036549E-2</v>
      </c>
      <c r="O324" s="13">
        <f t="shared" si="506"/>
        <v>6.3053453783910404E-2</v>
      </c>
      <c r="P324" s="13">
        <f t="shared" si="507"/>
        <v>0.10838607017056182</v>
      </c>
      <c r="Q324" s="13">
        <f t="shared" si="508"/>
        <v>7.0042495898492124E-2</v>
      </c>
      <c r="R324" s="13">
        <f t="shared" si="509"/>
        <v>4.1930045668428464E-2</v>
      </c>
      <c r="S324" s="13">
        <f t="shared" si="510"/>
        <v>6.1947604840868253E-2</v>
      </c>
      <c r="T324" s="13">
        <f t="shared" si="511"/>
        <v>9.3155406262738452E-2</v>
      </c>
      <c r="U324" s="13">
        <f t="shared" si="512"/>
        <v>7.2075875298568043E-2</v>
      </c>
      <c r="V324" s="13">
        <f t="shared" si="513"/>
        <v>1.5735953028246236E-2</v>
      </c>
      <c r="W324" s="13">
        <f t="shared" si="514"/>
        <v>4.0133307111097763E-2</v>
      </c>
      <c r="X324" s="13">
        <f t="shared" si="515"/>
        <v>5.3376660563605759E-2</v>
      </c>
      <c r="Y324" s="13">
        <f t="shared" si="516"/>
        <v>3.5495055080254703E-2</v>
      </c>
      <c r="Z324" s="13">
        <f t="shared" si="517"/>
        <v>1.8588764762268267E-2</v>
      </c>
      <c r="AA324" s="13">
        <f t="shared" si="518"/>
        <v>3.1953256181842811E-2</v>
      </c>
      <c r="AB324" s="13">
        <f t="shared" si="519"/>
        <v>2.7463109939799165E-2</v>
      </c>
      <c r="AC324" s="13">
        <f t="shared" si="520"/>
        <v>2.2484545256928785E-3</v>
      </c>
      <c r="AD324" s="13">
        <f t="shared" si="521"/>
        <v>1.7246840496745838E-2</v>
      </c>
      <c r="AE324" s="13">
        <f t="shared" si="522"/>
        <v>2.2938023732783572E-2</v>
      </c>
      <c r="AF324" s="13">
        <f t="shared" si="523"/>
        <v>1.5253603489433843E-2</v>
      </c>
      <c r="AG324" s="13">
        <f t="shared" si="524"/>
        <v>6.7623500647770061E-3</v>
      </c>
      <c r="AH324" s="13">
        <f t="shared" si="525"/>
        <v>6.1806904192175443E-3</v>
      </c>
      <c r="AI324" s="13">
        <f t="shared" si="526"/>
        <v>1.0624330711139779E-2</v>
      </c>
      <c r="AJ324" s="13">
        <f t="shared" si="527"/>
        <v>9.13137492768629E-3</v>
      </c>
      <c r="AK324" s="13">
        <f t="shared" si="528"/>
        <v>5.2321418535758004E-3</v>
      </c>
      <c r="AL324" s="13">
        <f t="shared" si="529"/>
        <v>2.0561516400193625E-4</v>
      </c>
      <c r="AM324" s="13">
        <f t="shared" si="530"/>
        <v>5.9293096638515334E-3</v>
      </c>
      <c r="AN324" s="13">
        <f t="shared" si="531"/>
        <v>7.8858876102038174E-3</v>
      </c>
      <c r="AO324" s="13">
        <f t="shared" si="532"/>
        <v>5.2440525901265543E-3</v>
      </c>
      <c r="AP324" s="13">
        <f t="shared" si="533"/>
        <v>2.3248355312959924E-3</v>
      </c>
      <c r="AQ324" s="13">
        <f t="shared" si="534"/>
        <v>7.729985761993313E-4</v>
      </c>
      <c r="AR324" s="13">
        <f t="shared" si="535"/>
        <v>1.6440440038597202E-3</v>
      </c>
      <c r="AS324" s="13">
        <f t="shared" si="536"/>
        <v>2.8260381957268908E-3</v>
      </c>
      <c r="AT324" s="13">
        <f t="shared" si="537"/>
        <v>2.4289167032504676E-3</v>
      </c>
      <c r="AU324" s="13">
        <f t="shared" si="538"/>
        <v>1.3917331007178557E-3</v>
      </c>
      <c r="AV324" s="13">
        <f t="shared" si="539"/>
        <v>5.9808175627482736E-4</v>
      </c>
      <c r="AW324" s="13">
        <f t="shared" si="540"/>
        <v>1.3057609615985695E-5</v>
      </c>
      <c r="AX324" s="13">
        <f t="shared" si="541"/>
        <v>1.6987030704974943E-3</v>
      </c>
      <c r="AY324" s="13">
        <f t="shared" si="542"/>
        <v>2.2592480839244622E-3</v>
      </c>
      <c r="AZ324" s="13">
        <f t="shared" si="543"/>
        <v>1.5023820211325985E-3</v>
      </c>
      <c r="BA324" s="13">
        <f t="shared" si="544"/>
        <v>6.6604806955703323E-4</v>
      </c>
      <c r="BB324" s="13">
        <f t="shared" si="545"/>
        <v>2.2145833652193519E-4</v>
      </c>
      <c r="BC324" s="13">
        <f t="shared" si="546"/>
        <v>5.8907213526110872E-5</v>
      </c>
      <c r="BD324" s="13">
        <f t="shared" si="547"/>
        <v>3.6442539901139335E-4</v>
      </c>
      <c r="BE324" s="13">
        <f t="shared" si="548"/>
        <v>6.2643098036388445E-4</v>
      </c>
      <c r="BF324" s="13">
        <f t="shared" si="549"/>
        <v>5.3840343486512721E-4</v>
      </c>
      <c r="BG324" s="13">
        <f t="shared" si="550"/>
        <v>3.0849715053596837E-4</v>
      </c>
      <c r="BH324" s="13">
        <f t="shared" si="551"/>
        <v>1.3257320495083672E-4</v>
      </c>
      <c r="BI324" s="13">
        <f t="shared" si="552"/>
        <v>4.5577483332734629E-5</v>
      </c>
      <c r="BJ324" s="14">
        <f t="shared" si="553"/>
        <v>0.4644618332198025</v>
      </c>
      <c r="BK324" s="14">
        <f t="shared" si="554"/>
        <v>0.23819212425205516</v>
      </c>
      <c r="BL324" s="14">
        <f t="shared" si="555"/>
        <v>0.27854900019705797</v>
      </c>
      <c r="BM324" s="14">
        <f t="shared" si="556"/>
        <v>0.58523002824368653</v>
      </c>
      <c r="BN324" s="14">
        <f t="shared" si="557"/>
        <v>0.41231550371318887</v>
      </c>
    </row>
    <row r="325" spans="1:66" x14ac:dyDescent="0.25">
      <c r="A325" t="s">
        <v>355</v>
      </c>
      <c r="B325" t="s">
        <v>184</v>
      </c>
      <c r="C325" t="s">
        <v>195</v>
      </c>
      <c r="D325" s="11">
        <v>44417</v>
      </c>
      <c r="E325" s="10">
        <f>VLOOKUP(A325,home!$A$2:$E$405,3,FALSE)</f>
        <v>1.2982</v>
      </c>
      <c r="F325" s="10">
        <f>VLOOKUP(B325,home!$B$2:$E$405,3,FALSE)</f>
        <v>1.4005000000000001</v>
      </c>
      <c r="G325" s="10">
        <f>VLOOKUP(C325,away!$B$2:$E$405,4,FALSE)</f>
        <v>0.91039999999999999</v>
      </c>
      <c r="H325" s="10">
        <f>VLOOKUP(A325,away!$A$2:$E$405,3,FALSE)</f>
        <v>1.0965</v>
      </c>
      <c r="I325" s="10">
        <f>VLOOKUP(C325,away!$B$2:$E$405,3,FALSE)</f>
        <v>0.82909999999999995</v>
      </c>
      <c r="J325" s="10">
        <f>VLOOKUP(B325,home!$B$2:$E$405,4,FALSE)</f>
        <v>1.1607000000000001</v>
      </c>
      <c r="K325" s="12">
        <f t="shared" si="502"/>
        <v>1.65522473264</v>
      </c>
      <c r="L325" s="12">
        <f t="shared" si="503"/>
        <v>1.0552018297050001</v>
      </c>
      <c r="M325" s="13">
        <f t="shared" si="504"/>
        <v>6.6508430671221835E-2</v>
      </c>
      <c r="N325" s="13">
        <f t="shared" si="505"/>
        <v>0.11008639937607913</v>
      </c>
      <c r="O325" s="13">
        <f t="shared" si="506"/>
        <v>7.0179817735081418E-2</v>
      </c>
      <c r="P325" s="13">
        <f t="shared" si="507"/>
        <v>0.11616337004727406</v>
      </c>
      <c r="Q325" s="13">
        <f t="shared" si="508"/>
        <v>9.1108865487285445E-2</v>
      </c>
      <c r="R325" s="13">
        <f t="shared" si="509"/>
        <v>3.7026936041210663E-2</v>
      </c>
      <c r="S325" s="13">
        <f t="shared" si="510"/>
        <v>5.0722624201756848E-2</v>
      </c>
      <c r="T325" s="13">
        <f t="shared" si="511"/>
        <v>9.6138241564530325E-2</v>
      </c>
      <c r="U325" s="13">
        <f t="shared" si="512"/>
        <v>6.12879003092913E-2</v>
      </c>
      <c r="V325" s="13">
        <f t="shared" si="513"/>
        <v>9.8435489981456414E-3</v>
      </c>
      <c r="W325" s="13">
        <f t="shared" si="514"/>
        <v>5.0268549172441924E-2</v>
      </c>
      <c r="X325" s="13">
        <f t="shared" si="515"/>
        <v>5.3043465063376483E-2</v>
      </c>
      <c r="Y325" s="13">
        <f t="shared" si="516"/>
        <v>2.7985780694384059E-2</v>
      </c>
      <c r="Z325" s="13">
        <f t="shared" si="517"/>
        <v>1.3023630219685169E-2</v>
      </c>
      <c r="AA325" s="13">
        <f t="shared" si="518"/>
        <v>2.1557034848380605E-2</v>
      </c>
      <c r="AB325" s="13">
        <f t="shared" si="519"/>
        <v>1.7840868621710981E-2</v>
      </c>
      <c r="AC325" s="13">
        <f t="shared" si="520"/>
        <v>1.0745440590293847E-3</v>
      </c>
      <c r="AD325" s="13">
        <f t="shared" si="521"/>
        <v>2.0801436466038967E-2</v>
      </c>
      <c r="AE325" s="13">
        <f t="shared" si="522"/>
        <v>2.1949713819456627E-2</v>
      </c>
      <c r="AF325" s="13">
        <f t="shared" si="523"/>
        <v>1.1580689091895881E-2</v>
      </c>
      <c r="AG325" s="13">
        <f t="shared" si="524"/>
        <v>4.0733214396710899E-3</v>
      </c>
      <c r="AH325" s="13">
        <f t="shared" si="525"/>
        <v>3.4356396093032805E-3</v>
      </c>
      <c r="AI325" s="13">
        <f t="shared" si="526"/>
        <v>5.6867556537564161E-3</v>
      </c>
      <c r="AJ325" s="13">
        <f t="shared" si="527"/>
        <v>4.7064293032889875E-3</v>
      </c>
      <c r="AK325" s="13">
        <f t="shared" si="528"/>
        <v>2.5967327284085254E-3</v>
      </c>
      <c r="AL325" s="13">
        <f t="shared" si="529"/>
        <v>7.5071781367495798E-5</v>
      </c>
      <c r="AM325" s="13">
        <f t="shared" si="530"/>
        <v>6.886210422605463E-3</v>
      </c>
      <c r="AN325" s="13">
        <f t="shared" si="531"/>
        <v>7.2663418376669254E-3</v>
      </c>
      <c r="AO325" s="13">
        <f t="shared" si="532"/>
        <v>3.8337286011840663E-3</v>
      </c>
      <c r="AP325" s="13">
        <f t="shared" si="533"/>
        <v>1.3484524781872723E-3</v>
      </c>
      <c r="AQ325" s="13">
        <f t="shared" si="534"/>
        <v>3.5572238056336288E-4</v>
      </c>
      <c r="AR325" s="13">
        <f t="shared" si="535"/>
        <v>7.2505864038875894E-4</v>
      </c>
      <c r="AS325" s="13">
        <f t="shared" si="536"/>
        <v>1.2001349941858051E-3</v>
      </c>
      <c r="AT325" s="13">
        <f t="shared" si="537"/>
        <v>9.9324656244155398E-4</v>
      </c>
      <c r="AU325" s="13">
        <f t="shared" si="538"/>
        <v>5.4801542525430682E-4</v>
      </c>
      <c r="AV325" s="13">
        <f t="shared" si="539"/>
        <v>2.2677217143728896E-4</v>
      </c>
      <c r="AW325" s="13">
        <f t="shared" si="540"/>
        <v>3.642224598483149E-6</v>
      </c>
      <c r="AX325" s="13">
        <f t="shared" si="541"/>
        <v>1.899704300943319E-3</v>
      </c>
      <c r="AY325" s="13">
        <f t="shared" si="542"/>
        <v>2.0045714542538478E-3</v>
      </c>
      <c r="AZ325" s="13">
        <f t="shared" si="543"/>
        <v>1.0576137331515367E-3</v>
      </c>
      <c r="BA325" s="13">
        <f t="shared" si="544"/>
        <v>3.7199864878087908E-4</v>
      </c>
      <c r="BB325" s="13">
        <f t="shared" si="545"/>
        <v>9.8133413710342829E-5</v>
      </c>
      <c r="BC325" s="13">
        <f t="shared" si="546"/>
        <v>2.0710111540470304E-5</v>
      </c>
      <c r="BD325" s="13">
        <f t="shared" si="547"/>
        <v>1.2751386733027295E-4</v>
      </c>
      <c r="BE325" s="13">
        <f t="shared" si="548"/>
        <v>2.1106410695964346E-4</v>
      </c>
      <c r="BF325" s="13">
        <f t="shared" si="549"/>
        <v>1.7467926500608816E-4</v>
      </c>
      <c r="BG325" s="13">
        <f t="shared" si="550"/>
        <v>9.6377813239151329E-5</v>
      </c>
      <c r="BH325" s="13">
        <f t="shared" si="551"/>
        <v>3.9881735037800523E-5</v>
      </c>
      <c r="BI325" s="13">
        <f t="shared" si="552"/>
        <v>1.3202646843032545E-5</v>
      </c>
      <c r="BJ325" s="14">
        <f t="shared" si="553"/>
        <v>0.51217964955774742</v>
      </c>
      <c r="BK325" s="14">
        <f t="shared" si="554"/>
        <v>0.2463921612130491</v>
      </c>
      <c r="BL325" s="14">
        <f t="shared" si="555"/>
        <v>0.2286740620785559</v>
      </c>
      <c r="BM325" s="14">
        <f t="shared" si="556"/>
        <v>0.50719475448122953</v>
      </c>
      <c r="BN325" s="14">
        <f t="shared" si="557"/>
        <v>0.49107381935815253</v>
      </c>
    </row>
    <row r="326" spans="1:66" x14ac:dyDescent="0.25">
      <c r="A326" t="s">
        <v>355</v>
      </c>
      <c r="B326" t="s">
        <v>192</v>
      </c>
      <c r="C326" t="s">
        <v>198</v>
      </c>
      <c r="D326" s="11">
        <v>44417</v>
      </c>
      <c r="E326" s="10">
        <f>VLOOKUP(A326,home!$A$2:$E$405,3,FALSE)</f>
        <v>1.2982</v>
      </c>
      <c r="F326" s="10">
        <f>VLOOKUP(B326,home!$B$2:$E$405,3,FALSE)</f>
        <v>0.70030000000000003</v>
      </c>
      <c r="G326" s="10">
        <f>VLOOKUP(C326,away!$B$2:$E$405,4,FALSE)</f>
        <v>0.98040000000000005</v>
      </c>
      <c r="H326" s="10">
        <f>VLOOKUP(A326,away!$A$2:$E$405,3,FALSE)</f>
        <v>1.0965</v>
      </c>
      <c r="I326" s="10">
        <f>VLOOKUP(C326,away!$B$2:$E$405,3,FALSE)</f>
        <v>1.7411000000000001</v>
      </c>
      <c r="J326" s="10">
        <f>VLOOKUP(B326,home!$B$2:$E$405,4,FALSE)</f>
        <v>1.3265</v>
      </c>
      <c r="K326" s="12">
        <f t="shared" si="502"/>
        <v>0.89131052258400012</v>
      </c>
      <c r="L326" s="12">
        <f t="shared" si="503"/>
        <v>2.5324425729750004</v>
      </c>
      <c r="M326" s="13">
        <f t="shared" si="504"/>
        <v>3.2589892145974249E-2</v>
      </c>
      <c r="N326" s="13">
        <f t="shared" si="505"/>
        <v>2.9047713799584509E-2</v>
      </c>
      <c r="O326" s="13">
        <f t="shared" si="506"/>
        <v>8.2532030319128785E-2</v>
      </c>
      <c r="P326" s="13">
        <f t="shared" si="507"/>
        <v>7.3561667073661199E-2</v>
      </c>
      <c r="Q326" s="13">
        <f t="shared" si="508"/>
        <v>1.2945266483289071E-2</v>
      </c>
      <c r="R326" s="13">
        <f t="shared" si="509"/>
        <v>0.10450381360711265</v>
      </c>
      <c r="S326" s="13">
        <f t="shared" si="510"/>
        <v>4.1510714721133414E-2</v>
      </c>
      <c r="T326" s="13">
        <f t="shared" si="511"/>
        <v>3.2783143960787603E-2</v>
      </c>
      <c r="U326" s="13">
        <f t="shared" si="512"/>
        <v>9.3145348718176507E-2</v>
      </c>
      <c r="V326" s="13">
        <f t="shared" si="513"/>
        <v>1.0410853642828533E-2</v>
      </c>
      <c r="W326" s="13">
        <f t="shared" si="514"/>
        <v>3.8460840780698419E-3</v>
      </c>
      <c r="X326" s="13">
        <f t="shared" si="515"/>
        <v>9.7399870585453702E-3</v>
      </c>
      <c r="Y326" s="13">
        <f t="shared" si="516"/>
        <v>1.2332978943642927E-2</v>
      </c>
      <c r="Z326" s="13">
        <f t="shared" si="517"/>
        <v>8.8216635538965416E-2</v>
      </c>
      <c r="AA326" s="13">
        <f t="shared" si="518"/>
        <v>7.862841552283753E-2</v>
      </c>
      <c r="AB326" s="13">
        <f t="shared" si="519"/>
        <v>3.504116706480611E-2</v>
      </c>
      <c r="AC326" s="13">
        <f t="shared" si="520"/>
        <v>1.468706436254975E-3</v>
      </c>
      <c r="AD326" s="13">
        <f t="shared" si="521"/>
        <v>8.5701380238160799E-4</v>
      </c>
      <c r="AE326" s="13">
        <f t="shared" si="522"/>
        <v>2.1703382387783673E-3</v>
      </c>
      <c r="AF326" s="13">
        <f t="shared" si="523"/>
        <v>2.7481284768189609E-3</v>
      </c>
      <c r="AG326" s="13">
        <f t="shared" si="524"/>
        <v>2.3198258502337595E-3</v>
      </c>
      <c r="AH326" s="13">
        <f t="shared" si="525"/>
        <v>5.5850890870873859E-2</v>
      </c>
      <c r="AI326" s="13">
        <f t="shared" si="526"/>
        <v>4.9780486728900536E-2</v>
      </c>
      <c r="AJ326" s="13">
        <f t="shared" si="527"/>
        <v>2.218493582041111E-2</v>
      </c>
      <c r="AK326" s="13">
        <f t="shared" si="528"/>
        <v>6.5912222465277122E-3</v>
      </c>
      <c r="AL326" s="13">
        <f t="shared" si="529"/>
        <v>1.3260613862581049E-4</v>
      </c>
      <c r="AM326" s="13">
        <f t="shared" si="530"/>
        <v>1.5277308401249044E-4</v>
      </c>
      <c r="AN326" s="13">
        <f t="shared" si="531"/>
        <v>3.8688906195791711E-4</v>
      </c>
      <c r="AO326" s="13">
        <f t="shared" si="532"/>
        <v>4.8988716576029616E-4</v>
      </c>
      <c r="AP326" s="13">
        <f t="shared" si="533"/>
        <v>4.1353703817514502E-4</v>
      </c>
      <c r="AQ326" s="13">
        <f t="shared" si="534"/>
        <v>2.618147002441813E-4</v>
      </c>
      <c r="AR326" s="13">
        <f t="shared" si="535"/>
        <v>2.8287834755996333E-2</v>
      </c>
      <c r="AS326" s="13">
        <f t="shared" si="536"/>
        <v>2.5213244779136928E-2</v>
      </c>
      <c r="AT326" s="13">
        <f t="shared" si="537"/>
        <v>1.1236415190065425E-2</v>
      </c>
      <c r="AU326" s="13">
        <f t="shared" si="538"/>
        <v>3.3383783650093378E-3</v>
      </c>
      <c r="AV326" s="13">
        <f t="shared" si="539"/>
        <v>7.4388294127489794E-4</v>
      </c>
      <c r="AW326" s="13">
        <f t="shared" si="540"/>
        <v>8.3143780506331471E-6</v>
      </c>
      <c r="AX326" s="13">
        <f t="shared" si="541"/>
        <v>2.269470955799036E-5</v>
      </c>
      <c r="AY326" s="13">
        <f t="shared" si="542"/>
        <v>5.747304866595743E-5</v>
      </c>
      <c r="AZ326" s="13">
        <f t="shared" si="543"/>
        <v>7.2773597620167359E-5</v>
      </c>
      <c r="BA326" s="13">
        <f t="shared" si="544"/>
        <v>6.1431652267287994E-5</v>
      </c>
      <c r="BB326" s="13">
        <f t="shared" si="545"/>
        <v>3.8893032882469088E-5</v>
      </c>
      <c r="BC326" s="13">
        <f t="shared" si="546"/>
        <v>1.9698874452736248E-5</v>
      </c>
      <c r="BD326" s="13">
        <f t="shared" si="547"/>
        <v>1.1939552838894498E-2</v>
      </c>
      <c r="BE326" s="13">
        <f t="shared" si="548"/>
        <v>1.0641849080254336E-2</v>
      </c>
      <c r="BF326" s="13">
        <f t="shared" si="549"/>
        <v>4.7425960324907765E-3</v>
      </c>
      <c r="BG326" s="13">
        <f t="shared" si="550"/>
        <v>1.409041916041387E-3</v>
      </c>
      <c r="BH326" s="13">
        <f t="shared" si="551"/>
        <v>3.1397347163240224E-4</v>
      </c>
      <c r="BI326" s="13">
        <f t="shared" si="552"/>
        <v>5.5969571815637855E-5</v>
      </c>
      <c r="BJ326" s="14">
        <f t="shared" si="553"/>
        <v>0.11076834665772864</v>
      </c>
      <c r="BK326" s="14">
        <f t="shared" si="554"/>
        <v>0.15973191320714414</v>
      </c>
      <c r="BL326" s="14">
        <f t="shared" si="555"/>
        <v>0.62618104984138689</v>
      </c>
      <c r="BM326" s="14">
        <f t="shared" si="556"/>
        <v>0.64966840314585927</v>
      </c>
      <c r="BN326" s="14">
        <f t="shared" si="557"/>
        <v>0.33518038342875045</v>
      </c>
    </row>
    <row r="327" spans="1:66" x14ac:dyDescent="0.25">
      <c r="A327" t="s">
        <v>355</v>
      </c>
      <c r="B327" t="s">
        <v>197</v>
      </c>
      <c r="C327" t="s">
        <v>186</v>
      </c>
      <c r="D327" s="11">
        <v>44417</v>
      </c>
      <c r="E327" s="10">
        <f>VLOOKUP(A327,home!$A$2:$E$405,3,FALSE)</f>
        <v>1.2982</v>
      </c>
      <c r="F327" s="10">
        <f>VLOOKUP(B327,home!$B$2:$E$405,3,FALSE)</f>
        <v>1.2605</v>
      </c>
      <c r="G327" s="10">
        <f>VLOOKUP(C327,away!$B$2:$E$405,4,FALSE)</f>
        <v>0.96289999999999998</v>
      </c>
      <c r="H327" s="10">
        <f>VLOOKUP(A327,away!$A$2:$E$405,3,FALSE)</f>
        <v>1.0965</v>
      </c>
      <c r="I327" s="10">
        <f>VLOOKUP(C327,away!$B$2:$E$405,3,FALSE)</f>
        <v>0.76</v>
      </c>
      <c r="J327" s="10">
        <f>VLOOKUP(B327,home!$B$2:$E$405,4,FALSE)</f>
        <v>0.6633</v>
      </c>
      <c r="K327" s="12">
        <f t="shared" si="502"/>
        <v>1.57567136119</v>
      </c>
      <c r="L327" s="12">
        <f t="shared" si="503"/>
        <v>0.55275442200000002</v>
      </c>
      <c r="M327" s="13">
        <f t="shared" si="504"/>
        <v>0.11902451684417342</v>
      </c>
      <c r="N327" s="13">
        <f t="shared" si="505"/>
        <v>0.1875435224708408</v>
      </c>
      <c r="O327" s="13">
        <f t="shared" si="506"/>
        <v>6.5791328012030359E-2</v>
      </c>
      <c r="P327" s="13">
        <f t="shared" si="507"/>
        <v>0.10366551136321364</v>
      </c>
      <c r="Q327" s="13">
        <f t="shared" si="508"/>
        <v>0.14775347866699856</v>
      </c>
      <c r="R327" s="13">
        <f t="shared" si="509"/>
        <v>1.8183223743951121E-2</v>
      </c>
      <c r="S327" s="13">
        <f t="shared" si="510"/>
        <v>2.2572110627144815E-2</v>
      </c>
      <c r="T327" s="13">
        <f t="shared" si="511"/>
        <v>8.1671388699066136E-2</v>
      </c>
      <c r="U327" s="13">
        <f t="shared" si="512"/>
        <v>2.8650784907453791E-2</v>
      </c>
      <c r="V327" s="13">
        <f t="shared" si="513"/>
        <v>2.1843766615405715E-3</v>
      </c>
      <c r="W327" s="13">
        <f t="shared" si="514"/>
        <v>7.7603641617262395E-2</v>
      </c>
      <c r="X327" s="13">
        <f t="shared" si="515"/>
        <v>4.2895756067245029E-2</v>
      </c>
      <c r="Y327" s="13">
        <f t="shared" si="516"/>
        <v>1.1855409425601508E-2</v>
      </c>
      <c r="Z327" s="13">
        <f t="shared" si="517"/>
        <v>3.350285776894793E-3</v>
      </c>
      <c r="AA327" s="13">
        <f t="shared" si="518"/>
        <v>5.2789493504553156E-3</v>
      </c>
      <c r="AB327" s="13">
        <f t="shared" si="519"/>
        <v>4.1589446543424972E-3</v>
      </c>
      <c r="AC327" s="13">
        <f t="shared" si="520"/>
        <v>1.1890644971328328E-4</v>
      </c>
      <c r="AD327" s="13">
        <f t="shared" si="521"/>
        <v>3.0569458905093196E-2</v>
      </c>
      <c r="AE327" s="13">
        <f t="shared" si="522"/>
        <v>1.6897403587937544E-2</v>
      </c>
      <c r="AF327" s="13">
        <f t="shared" si="523"/>
        <v>4.6700572767755712E-3</v>
      </c>
      <c r="AG327" s="13">
        <f t="shared" si="524"/>
        <v>8.6046493691032506E-4</v>
      </c>
      <c r="AH327" s="13">
        <f t="shared" si="525"/>
        <v>4.6297131953557553E-4</v>
      </c>
      <c r="AI327" s="13">
        <f t="shared" si="526"/>
        <v>7.2949064924455066E-4</v>
      </c>
      <c r="AJ327" s="13">
        <f t="shared" si="527"/>
        <v>5.7471876213526906E-4</v>
      </c>
      <c r="AK327" s="13">
        <f t="shared" si="528"/>
        <v>3.0185596474503702E-4</v>
      </c>
      <c r="AL327" s="13">
        <f t="shared" si="529"/>
        <v>4.1425071878425128E-6</v>
      </c>
      <c r="AM327" s="13">
        <f t="shared" si="530"/>
        <v>9.6334841847659954E-3</v>
      </c>
      <c r="AN327" s="13">
        <f t="shared" si="531"/>
        <v>5.3249509823964699E-3</v>
      </c>
      <c r="AO327" s="13">
        <f t="shared" si="532"/>
        <v>1.4716951012264461E-3</v>
      </c>
      <c r="AP327" s="13">
        <f t="shared" si="533"/>
        <v>2.7116199167955197E-4</v>
      </c>
      <c r="AQ327" s="13">
        <f t="shared" si="534"/>
        <v>3.747149749479988E-5</v>
      </c>
      <c r="AR327" s="13">
        <f t="shared" si="535"/>
        <v>5.1181888826492892E-5</v>
      </c>
      <c r="AS327" s="13">
        <f t="shared" si="536"/>
        <v>8.0645836435515303E-5</v>
      </c>
      <c r="AT327" s="13">
        <f t="shared" si="537"/>
        <v>6.3535667435327256E-5</v>
      </c>
      <c r="AU327" s="13">
        <f t="shared" si="538"/>
        <v>3.3370443863979074E-5</v>
      </c>
      <c r="AV327" s="13">
        <f t="shared" si="539"/>
        <v>1.3145213176667599E-5</v>
      </c>
      <c r="AW327" s="13">
        <f t="shared" si="540"/>
        <v>1.0022097812272498E-7</v>
      </c>
      <c r="AX327" s="13">
        <f t="shared" si="541"/>
        <v>2.5298675230687579E-3</v>
      </c>
      <c r="AY327" s="13">
        <f t="shared" si="542"/>
        <v>1.3983954604504434E-3</v>
      </c>
      <c r="AZ327" s="13">
        <f t="shared" si="543"/>
        <v>3.8648463723435424E-4</v>
      </c>
      <c r="BA327" s="13">
        <f t="shared" si="544"/>
        <v>7.1210364088785072E-5</v>
      </c>
      <c r="BB327" s="13">
        <f t="shared" si="545"/>
        <v>9.8404609105764855E-6</v>
      </c>
      <c r="BC327" s="13">
        <f t="shared" si="546"/>
        <v>1.0878716565678603E-6</v>
      </c>
      <c r="BD327" s="13">
        <f t="shared" si="547"/>
        <v>4.7151692291927214E-6</v>
      </c>
      <c r="BE327" s="13">
        <f t="shared" si="548"/>
        <v>7.4295571176032977E-6</v>
      </c>
      <c r="BF327" s="13">
        <f t="shared" si="549"/>
        <v>5.8532701882664217E-6</v>
      </c>
      <c r="BG327" s="13">
        <f t="shared" si="550"/>
        <v>3.0742767349861992E-6</v>
      </c>
      <c r="BH327" s="13">
        <f t="shared" si="551"/>
        <v>1.2110124519226134E-6</v>
      </c>
      <c r="BI327" s="13">
        <f t="shared" si="552"/>
        <v>3.8163152770778882E-7</v>
      </c>
      <c r="BJ327" s="14">
        <f t="shared" si="553"/>
        <v>0.62345623172870357</v>
      </c>
      <c r="BK327" s="14">
        <f t="shared" si="554"/>
        <v>0.24896795991342402</v>
      </c>
      <c r="BL327" s="14">
        <f t="shared" si="555"/>
        <v>0.12439681133088117</v>
      </c>
      <c r="BM327" s="14">
        <f t="shared" si="556"/>
        <v>0.35681141240922359</v>
      </c>
      <c r="BN327" s="14">
        <f t="shared" si="557"/>
        <v>0.64196158110120793</v>
      </c>
    </row>
    <row r="328" spans="1:66" x14ac:dyDescent="0.25">
      <c r="A328" t="s">
        <v>355</v>
      </c>
      <c r="B328" t="s">
        <v>199</v>
      </c>
      <c r="C328" t="s">
        <v>188</v>
      </c>
      <c r="D328" s="11">
        <v>44417</v>
      </c>
      <c r="E328" s="10">
        <f>VLOOKUP(A328,home!$A$2:$E$405,3,FALSE)</f>
        <v>1.2982</v>
      </c>
      <c r="F328" s="10">
        <f>VLOOKUP(B328,home!$B$2:$E$405,3,FALSE)</f>
        <v>0.70609999999999995</v>
      </c>
      <c r="G328" s="10">
        <f>VLOOKUP(C328,away!$B$2:$E$405,4,FALSE)</f>
        <v>0.57769999999999999</v>
      </c>
      <c r="H328" s="10">
        <f>VLOOKUP(A328,away!$A$2:$E$405,3,FALSE)</f>
        <v>1.0965</v>
      </c>
      <c r="I328" s="10">
        <f>VLOOKUP(C328,away!$B$2:$E$405,3,FALSE)</f>
        <v>1.0640000000000001</v>
      </c>
      <c r="J328" s="10">
        <f>VLOOKUP(B328,home!$B$2:$E$405,4,FALSE)</f>
        <v>1.52</v>
      </c>
      <c r="K328" s="12">
        <f t="shared" si="502"/>
        <v>0.52955391585400002</v>
      </c>
      <c r="L328" s="12">
        <f t="shared" si="503"/>
        <v>1.7733475200000002</v>
      </c>
      <c r="M328" s="13">
        <f t="shared" si="504"/>
        <v>9.9968370717117214E-2</v>
      </c>
      <c r="N328" s="13">
        <f t="shared" si="505"/>
        <v>5.2938642174793778E-2</v>
      </c>
      <c r="O328" s="13">
        <f t="shared" si="506"/>
        <v>0.17727866228964048</v>
      </c>
      <c r="P328" s="13">
        <f t="shared" si="507"/>
        <v>9.3878609812837965E-2</v>
      </c>
      <c r="Q328" s="13">
        <f t="shared" si="508"/>
        <v>1.4016932631827876E-2</v>
      </c>
      <c r="R328" s="13">
        <f t="shared" si="509"/>
        <v>0.15718833806012575</v>
      </c>
      <c r="S328" s="13">
        <f t="shared" si="510"/>
        <v>2.2039954530543387E-2</v>
      </c>
      <c r="T328" s="13">
        <f t="shared" si="511"/>
        <v>2.4856892720659041E-2</v>
      </c>
      <c r="U328" s="13">
        <f t="shared" si="512"/>
        <v>8.3239699946321952E-2</v>
      </c>
      <c r="V328" s="13">
        <f t="shared" si="513"/>
        <v>2.299705482203073E-3</v>
      </c>
      <c r="W328" s="13">
        <f t="shared" si="514"/>
        <v>2.4742405211487222E-3</v>
      </c>
      <c r="X328" s="13">
        <f t="shared" si="515"/>
        <v>4.3876882920625953E-3</v>
      </c>
      <c r="Y328" s="13">
        <f t="shared" si="516"/>
        <v>3.8904480756311202E-3</v>
      </c>
      <c r="Z328" s="13">
        <f t="shared" si="517"/>
        <v>9.2916516490615206E-2</v>
      </c>
      <c r="AA328" s="13">
        <f t="shared" si="518"/>
        <v>4.9204305155118047E-2</v>
      </c>
      <c r="AB328" s="13">
        <f t="shared" si="519"/>
        <v>1.3028166235883957E-2</v>
      </c>
      <c r="AC328" s="13">
        <f t="shared" si="520"/>
        <v>1.3497591294344514E-4</v>
      </c>
      <c r="AD328" s="13">
        <f t="shared" si="521"/>
        <v>3.2756093918473683E-4</v>
      </c>
      <c r="AE328" s="13">
        <f t="shared" si="522"/>
        <v>5.8087937915212405E-4</v>
      </c>
      <c r="AF328" s="13">
        <f t="shared" si="523"/>
        <v>5.1505050321927948E-4</v>
      </c>
      <c r="AG328" s="13">
        <f t="shared" si="524"/>
        <v>3.0445451085288707E-4</v>
      </c>
      <c r="AH328" s="13">
        <f t="shared" si="525"/>
        <v>4.1193318521417902E-2</v>
      </c>
      <c r="AI328" s="13">
        <f t="shared" si="526"/>
        <v>2.1814083130037958E-2</v>
      </c>
      <c r="AJ328" s="13">
        <f t="shared" si="527"/>
        <v>5.7758665711381395E-3</v>
      </c>
      <c r="AK328" s="13">
        <f t="shared" si="528"/>
        <v>1.0195442533988061E-3</v>
      </c>
      <c r="AL328" s="13">
        <f t="shared" si="529"/>
        <v>5.0701440763521846E-6</v>
      </c>
      <c r="AM328" s="13">
        <f t="shared" si="530"/>
        <v>3.4692235605218277E-5</v>
      </c>
      <c r="AN328" s="13">
        <f t="shared" si="531"/>
        <v>6.1521389973769541E-5</v>
      </c>
      <c r="AO328" s="13">
        <f t="shared" si="532"/>
        <v>5.4549402168468553E-5</v>
      </c>
      <c r="AP328" s="13">
        <f t="shared" si="533"/>
        <v>3.2245015684312106E-5</v>
      </c>
      <c r="AQ328" s="13">
        <f t="shared" si="534"/>
        <v>1.4295404649033996E-5</v>
      </c>
      <c r="AR328" s="13">
        <f t="shared" si="535"/>
        <v>1.461001384810531E-2</v>
      </c>
      <c r="AS328" s="13">
        <f t="shared" si="536"/>
        <v>7.7367900439453347E-3</v>
      </c>
      <c r="AT328" s="13">
        <f t="shared" si="537"/>
        <v>2.048523731955746E-3</v>
      </c>
      <c r="AU328" s="13">
        <f t="shared" si="538"/>
        <v>3.6160125465900512E-4</v>
      </c>
      <c r="AV328" s="13">
        <f t="shared" si="539"/>
        <v>4.787184009559889E-5</v>
      </c>
      <c r="AW328" s="13">
        <f t="shared" si="540"/>
        <v>1.3225796486771476E-7</v>
      </c>
      <c r="AX328" s="13">
        <f t="shared" si="541"/>
        <v>3.0619015357454839E-6</v>
      </c>
      <c r="AY328" s="13">
        <f t="shared" si="542"/>
        <v>5.4298154948984459E-6</v>
      </c>
      <c r="AZ328" s="13">
        <f t="shared" si="543"/>
        <v>4.8144749209678672E-6</v>
      </c>
      <c r="BA328" s="13">
        <f t="shared" si="544"/>
        <v>2.8459123870668536E-6</v>
      </c>
      <c r="BB328" s="13">
        <f t="shared" si="545"/>
        <v>1.2616979184355717E-6</v>
      </c>
      <c r="BC328" s="13">
        <f t="shared" si="546"/>
        <v>4.474857749293769E-7</v>
      </c>
      <c r="BD328" s="13">
        <f t="shared" si="547"/>
        <v>4.3181053041172002E-3</v>
      </c>
      <c r="BE328" s="13">
        <f t="shared" si="548"/>
        <v>2.2866695728651913E-3</v>
      </c>
      <c r="BF328" s="13">
        <f t="shared" si="549"/>
        <v>6.0545741328747759E-4</v>
      </c>
      <c r="BG328" s="13">
        <f t="shared" si="550"/>
        <v>1.0687411469640584E-4</v>
      </c>
      <c r="BH328" s="13">
        <f t="shared" si="551"/>
        <v>1.4148901485227806E-5</v>
      </c>
      <c r="BI328" s="13">
        <f t="shared" si="552"/>
        <v>1.4985212373069726E-6</v>
      </c>
      <c r="BJ328" s="14">
        <f t="shared" si="553"/>
        <v>0.10450795448464499</v>
      </c>
      <c r="BK328" s="14">
        <f t="shared" si="554"/>
        <v>0.21833211641521635</v>
      </c>
      <c r="BL328" s="14">
        <f t="shared" si="555"/>
        <v>0.5818795387095328</v>
      </c>
      <c r="BM328" s="14">
        <f t="shared" si="556"/>
        <v>0.40236127285613615</v>
      </c>
      <c r="BN328" s="14">
        <f t="shared" si="557"/>
        <v>0.5952695556863431</v>
      </c>
    </row>
    <row r="329" spans="1:66" x14ac:dyDescent="0.25">
      <c r="A329" t="s">
        <v>355</v>
      </c>
      <c r="B329" t="s">
        <v>180</v>
      </c>
      <c r="C329" t="s">
        <v>191</v>
      </c>
      <c r="D329" s="11">
        <v>44417</v>
      </c>
      <c r="E329" s="10">
        <f>VLOOKUP(A329,home!$A$2:$E$405,3,FALSE)</f>
        <v>1.2982</v>
      </c>
      <c r="F329" s="10">
        <f>VLOOKUP(B329,home!$B$2:$E$405,3,FALSE)</f>
        <v>0.84030000000000005</v>
      </c>
      <c r="G329" s="10">
        <f>VLOOKUP(C329,away!$B$2:$E$405,4,FALSE)</f>
        <v>0.83450000000000002</v>
      </c>
      <c r="H329" s="10">
        <f>VLOOKUP(A329,away!$A$2:$E$405,3,FALSE)</f>
        <v>1.0965</v>
      </c>
      <c r="I329" s="10">
        <f>VLOOKUP(C329,away!$B$2:$E$405,3,FALSE)</f>
        <v>1.216</v>
      </c>
      <c r="J329" s="10">
        <f>VLOOKUP(B329,home!$B$2:$E$405,4,FALSE)</f>
        <v>0.99490000000000001</v>
      </c>
      <c r="K329" s="12">
        <f t="shared" si="502"/>
        <v>0.91033724037000019</v>
      </c>
      <c r="L329" s="12">
        <f t="shared" si="503"/>
        <v>1.3265439456000001</v>
      </c>
      <c r="M329" s="13">
        <f t="shared" si="504"/>
        <v>0.10679104695599713</v>
      </c>
      <c r="N329" s="13">
        <f t="shared" si="505"/>
        <v>9.721586698214553E-2</v>
      </c>
      <c r="O329" s="13">
        <f t="shared" si="506"/>
        <v>0.14166301678376331</v>
      </c>
      <c r="P329" s="13">
        <f t="shared" si="507"/>
        <v>0.12896111976142011</v>
      </c>
      <c r="Q329" s="13">
        <f t="shared" si="508"/>
        <v>4.4249612034351682E-2</v>
      </c>
      <c r="R329" s="13">
        <f t="shared" si="509"/>
        <v>9.3961108614966232E-2</v>
      </c>
      <c r="S329" s="13">
        <f t="shared" si="510"/>
        <v>3.8933437971097135E-2</v>
      </c>
      <c r="T329" s="13">
        <f t="shared" si="511"/>
        <v>5.8699054939318124E-2</v>
      </c>
      <c r="U329" s="13">
        <f t="shared" si="512"/>
        <v>8.5536296318654212E-2</v>
      </c>
      <c r="V329" s="13">
        <f t="shared" si="513"/>
        <v>5.224012374353321E-3</v>
      </c>
      <c r="W329" s="13">
        <f t="shared" si="514"/>
        <v>1.3427356568931624E-2</v>
      </c>
      <c r="X329" s="13">
        <f t="shared" si="515"/>
        <v>1.7811978561928635E-2</v>
      </c>
      <c r="Y329" s="13">
        <f t="shared" si="516"/>
        <v>1.1814186160241717E-2</v>
      </c>
      <c r="Z329" s="13">
        <f t="shared" si="517"/>
        <v>4.1547846585015827E-2</v>
      </c>
      <c r="AA329" s="13">
        <f t="shared" si="518"/>
        <v>3.7822552003519444E-2</v>
      </c>
      <c r="AB329" s="13">
        <f t="shared" si="519"/>
        <v>1.721563880731735E-2</v>
      </c>
      <c r="AC329" s="13">
        <f t="shared" si="520"/>
        <v>3.9428310275492506E-4</v>
      </c>
      <c r="AD329" s="13">
        <f t="shared" si="521"/>
        <v>3.0558556811063017E-3</v>
      </c>
      <c r="AE329" s="13">
        <f t="shared" si="522"/>
        <v>4.0537268523989289E-3</v>
      </c>
      <c r="AF329" s="13">
        <f t="shared" si="523"/>
        <v>2.6887234065829731E-3</v>
      </c>
      <c r="AG329" s="13">
        <f t="shared" si="524"/>
        <v>1.1889032521318836E-3</v>
      </c>
      <c r="AH329" s="13">
        <f t="shared" si="525"/>
        <v>1.3778761085017594E-2</v>
      </c>
      <c r="AI329" s="13">
        <f t="shared" si="526"/>
        <v>1.2543319341852465E-2</v>
      </c>
      <c r="AJ329" s="13">
        <f t="shared" si="527"/>
        <v>5.7093253573708086E-3</v>
      </c>
      <c r="AK329" s="13">
        <f t="shared" si="528"/>
        <v>1.7324704967344696E-3</v>
      </c>
      <c r="AL329" s="13">
        <f t="shared" si="529"/>
        <v>1.9045488131690899E-5</v>
      </c>
      <c r="AM329" s="13">
        <f t="shared" si="530"/>
        <v>5.5637184554145971E-4</v>
      </c>
      <c r="AN329" s="13">
        <f t="shared" si="531"/>
        <v>7.3805170320532176E-4</v>
      </c>
      <c r="AO329" s="13">
        <f t="shared" si="532"/>
        <v>4.8952900921339409E-4</v>
      </c>
      <c r="AP329" s="13">
        <f t="shared" si="533"/>
        <v>2.1646058112253152E-4</v>
      </c>
      <c r="AQ329" s="13">
        <f t="shared" si="534"/>
        <v>7.178611833728796E-5</v>
      </c>
      <c r="AR329" s="13">
        <f t="shared" si="535"/>
        <v>3.6556264190397958E-3</v>
      </c>
      <c r="AS329" s="13">
        <f t="shared" si="536"/>
        <v>3.3278528661323534E-3</v>
      </c>
      <c r="AT329" s="13">
        <f t="shared" si="537"/>
        <v>1.5147341972561608E-3</v>
      </c>
      <c r="AU329" s="13">
        <f t="shared" si="538"/>
        <v>4.5963964967474713E-4</v>
      </c>
      <c r="AV329" s="13">
        <f t="shared" si="539"/>
        <v>1.0460677256238574E-4</v>
      </c>
      <c r="AW329" s="13">
        <f t="shared" si="540"/>
        <v>6.3887156426702852E-7</v>
      </c>
      <c r="AX329" s="13">
        <f t="shared" si="541"/>
        <v>8.441433508162939E-5</v>
      </c>
      <c r="AY329" s="13">
        <f t="shared" si="542"/>
        <v>1.1197932512438514E-4</v>
      </c>
      <c r="AZ329" s="13">
        <f t="shared" si="543"/>
        <v>7.4272747888063582E-5</v>
      </c>
      <c r="BA329" s="13">
        <f t="shared" si="544"/>
        <v>3.2842021344661981E-5</v>
      </c>
      <c r="BB329" s="13">
        <f t="shared" si="545"/>
        <v>1.0891596144006829E-5</v>
      </c>
      <c r="BC329" s="13">
        <f t="shared" si="546"/>
        <v>2.8896361845505136E-6</v>
      </c>
      <c r="BD329" s="13">
        <f t="shared" si="547"/>
        <v>8.0822484892544239E-4</v>
      </c>
      <c r="BE329" s="13">
        <f t="shared" si="548"/>
        <v>7.3575717856924747E-4</v>
      </c>
      <c r="BF329" s="13">
        <f t="shared" si="549"/>
        <v>3.3489357976057305E-4</v>
      </c>
      <c r="BG329" s="13">
        <f t="shared" si="550"/>
        <v>1.0162203240562356E-4</v>
      </c>
      <c r="BH329" s="13">
        <f t="shared" si="551"/>
        <v>2.3127580135231518E-5</v>
      </c>
      <c r="BI329" s="13">
        <f t="shared" si="552"/>
        <v>4.2107794953485399E-6</v>
      </c>
      <c r="BJ329" s="14">
        <f t="shared" si="553"/>
        <v>0.25659475335832477</v>
      </c>
      <c r="BK329" s="14">
        <f t="shared" si="554"/>
        <v>0.28043492497887867</v>
      </c>
      <c r="BL329" s="14">
        <f t="shared" si="555"/>
        <v>0.42103278471315281</v>
      </c>
      <c r="BM329" s="14">
        <f t="shared" si="556"/>
        <v>0.38665719804916798</v>
      </c>
      <c r="BN329" s="14">
        <f t="shared" si="557"/>
        <v>0.61284177113264404</v>
      </c>
    </row>
    <row r="330" spans="1:66" x14ac:dyDescent="0.25">
      <c r="A330" t="s">
        <v>355</v>
      </c>
      <c r="B330" t="s">
        <v>181</v>
      </c>
      <c r="C330" t="s">
        <v>196</v>
      </c>
      <c r="D330" s="11">
        <v>44417</v>
      </c>
      <c r="E330" s="10">
        <f>VLOOKUP(A330,home!$A$2:$E$405,3,FALSE)</f>
        <v>1.2982</v>
      </c>
      <c r="F330" s="10">
        <f>VLOOKUP(B330,home!$B$2:$E$405,3,FALSE)</f>
        <v>1.0270999999999999</v>
      </c>
      <c r="G330" s="10">
        <f>VLOOKUP(C330,away!$B$2:$E$405,4,FALSE)</f>
        <v>1.3480000000000001</v>
      </c>
      <c r="H330" s="10">
        <f>VLOOKUP(A330,away!$A$2:$E$405,3,FALSE)</f>
        <v>1.0965</v>
      </c>
      <c r="I330" s="10">
        <f>VLOOKUP(C330,away!$B$2:$E$405,3,FALSE)</f>
        <v>0.76</v>
      </c>
      <c r="J330" s="10">
        <f>VLOOKUP(B330,home!$B$2:$E$405,4,FALSE)</f>
        <v>0.91200000000000003</v>
      </c>
      <c r="K330" s="12">
        <f t="shared" si="502"/>
        <v>1.79739788456</v>
      </c>
      <c r="L330" s="12">
        <f t="shared" si="503"/>
        <v>0.76000608000000014</v>
      </c>
      <c r="M330" s="13">
        <f t="shared" si="504"/>
        <v>7.7505687008518037E-2</v>
      </c>
      <c r="N330" s="13">
        <f t="shared" si="505"/>
        <v>0.1393085578704798</v>
      </c>
      <c r="O330" s="13">
        <f t="shared" si="506"/>
        <v>5.8904793361050728E-2</v>
      </c>
      <c r="P330" s="13">
        <f t="shared" si="507"/>
        <v>0.10587535097759651</v>
      </c>
      <c r="Q330" s="13">
        <f t="shared" si="508"/>
        <v>0.12519645360875239</v>
      </c>
      <c r="R330" s="13">
        <f t="shared" si="509"/>
        <v>2.2384000547771097E-2</v>
      </c>
      <c r="S330" s="13">
        <f t="shared" si="510"/>
        <v>3.6157314312294568E-2</v>
      </c>
      <c r="T330" s="13">
        <f t="shared" si="511"/>
        <v>9.5150065937089773E-2</v>
      </c>
      <c r="U330" s="13">
        <f t="shared" si="512"/>
        <v>4.0232955232553651E-2</v>
      </c>
      <c r="V330" s="13">
        <f t="shared" si="513"/>
        <v>5.4880106809319798E-3</v>
      </c>
      <c r="W330" s="13">
        <f t="shared" si="514"/>
        <v>7.5009280290261923E-2</v>
      </c>
      <c r="X330" s="13">
        <f t="shared" si="515"/>
        <v>5.7007509077023233E-2</v>
      </c>
      <c r="Y330" s="13">
        <f t="shared" si="516"/>
        <v>2.1663026752096425E-2</v>
      </c>
      <c r="Z330" s="13">
        <f t="shared" si="517"/>
        <v>5.670658837009789E-3</v>
      </c>
      <c r="AA330" s="13">
        <f t="shared" si="518"/>
        <v>1.0192430197702865E-2</v>
      </c>
      <c r="AB330" s="13">
        <f t="shared" si="519"/>
        <v>9.1599262379382981E-3</v>
      </c>
      <c r="AC330" s="13">
        <f t="shared" si="520"/>
        <v>4.6855034081935633E-4</v>
      </c>
      <c r="AD330" s="13">
        <f t="shared" si="521"/>
        <v>3.3705380429021214E-2</v>
      </c>
      <c r="AE330" s="13">
        <f t="shared" si="522"/>
        <v>2.5616294054769135E-2</v>
      </c>
      <c r="AF330" s="13">
        <f t="shared" si="523"/>
        <v>9.7342696143461992E-3</v>
      </c>
      <c r="AG330" s="13">
        <f t="shared" si="524"/>
        <v>2.4660346970874561E-3</v>
      </c>
      <c r="AH330" s="13">
        <f t="shared" si="525"/>
        <v>1.0774337984332924E-3</v>
      </c>
      <c r="AI330" s="13">
        <f t="shared" si="526"/>
        <v>1.9365772300574452E-3</v>
      </c>
      <c r="AJ330" s="13">
        <f t="shared" si="527"/>
        <v>1.7403999082961589E-3</v>
      </c>
      <c r="AK330" s="13">
        <f t="shared" si="528"/>
        <v>1.0427303711533114E-3</v>
      </c>
      <c r="AL330" s="13">
        <f t="shared" si="529"/>
        <v>2.5602215114599185E-5</v>
      </c>
      <c r="AM330" s="13">
        <f t="shared" si="530"/>
        <v>1.2116395896282555E-2</v>
      </c>
      <c r="AN330" s="13">
        <f t="shared" si="531"/>
        <v>9.2085345488617919E-3</v>
      </c>
      <c r="AO330" s="13">
        <f t="shared" si="532"/>
        <v>3.4992711225125101E-3</v>
      </c>
      <c r="AP330" s="13">
        <f t="shared" si="533"/>
        <v>8.8648910955931102E-4</v>
      </c>
      <c r="AQ330" s="13">
        <f t="shared" si="534"/>
        <v>1.6843427827971567E-4</v>
      </c>
      <c r="AR330" s="13">
        <f t="shared" si="535"/>
        <v>1.6377124752135945E-4</v>
      </c>
      <c r="AS330" s="13">
        <f t="shared" si="536"/>
        <v>2.9436209384664362E-4</v>
      </c>
      <c r="AT330" s="13">
        <f t="shared" si="537"/>
        <v>2.6454290238730479E-4</v>
      </c>
      <c r="AU330" s="13">
        <f t="shared" si="538"/>
        <v>1.5849628437543476E-4</v>
      </c>
      <c r="AV330" s="13">
        <f t="shared" si="539"/>
        <v>7.1220221561756639E-5</v>
      </c>
      <c r="AW330" s="13">
        <f t="shared" si="540"/>
        <v>9.7148552565934298E-7</v>
      </c>
      <c r="AX330" s="13">
        <f t="shared" si="541"/>
        <v>3.6296640587449515E-3</v>
      </c>
      <c r="AY330" s="13">
        <f t="shared" si="542"/>
        <v>2.7585667530036408E-3</v>
      </c>
      <c r="AZ330" s="13">
        <f t="shared" si="543"/>
        <v>1.0482637521843127E-3</v>
      </c>
      <c r="BA330" s="13">
        <f t="shared" si="544"/>
        <v>2.655622750345637E-4</v>
      </c>
      <c r="BB330" s="13">
        <f t="shared" si="545"/>
        <v>5.0457235911225167E-5</v>
      </c>
      <c r="BC330" s="13">
        <f t="shared" si="546"/>
        <v>7.6695612145050988E-6</v>
      </c>
      <c r="BD330" s="13">
        <f t="shared" si="547"/>
        <v>2.0744523974236348E-5</v>
      </c>
      <c r="BE330" s="13">
        <f t="shared" si="548"/>
        <v>3.7286163507496613E-5</v>
      </c>
      <c r="BF330" s="13">
        <f t="shared" si="549"/>
        <v>3.3509035705866351E-5</v>
      </c>
      <c r="BG330" s="13">
        <f t="shared" si="550"/>
        <v>2.0076356630456566E-5</v>
      </c>
      <c r="BH330" s="13">
        <f t="shared" si="551"/>
        <v>9.0213002343136886E-6</v>
      </c>
      <c r="BI330" s="13">
        <f t="shared" si="552"/>
        <v>3.242973191427212E-6</v>
      </c>
      <c r="BJ330" s="14">
        <f t="shared" si="553"/>
        <v>0.61849618092251701</v>
      </c>
      <c r="BK330" s="14">
        <f t="shared" si="554"/>
        <v>0.22827908228827873</v>
      </c>
      <c r="BL330" s="14">
        <f t="shared" si="555"/>
        <v>0.14774751998789315</v>
      </c>
      <c r="BM330" s="14">
        <f t="shared" si="556"/>
        <v>0.46826100339405174</v>
      </c>
      <c r="BN330" s="14">
        <f t="shared" si="557"/>
        <v>0.52917484337416865</v>
      </c>
    </row>
    <row r="331" spans="1:66" x14ac:dyDescent="0.25">
      <c r="A331" t="s">
        <v>355</v>
      </c>
      <c r="B331" t="s">
        <v>189</v>
      </c>
      <c r="C331" t="s">
        <v>187</v>
      </c>
      <c r="D331" s="11">
        <v>44417</v>
      </c>
      <c r="E331" s="10">
        <f>VLOOKUP(A331,home!$A$2:$E$405,3,FALSE)</f>
        <v>1.2982</v>
      </c>
      <c r="F331" s="10">
        <f>VLOOKUP(B331,home!$B$2:$E$405,3,FALSE)</f>
        <v>0.51349999999999996</v>
      </c>
      <c r="G331" s="10">
        <f>VLOOKUP(C331,away!$B$2:$E$405,4,FALSE)</f>
        <v>0.3851</v>
      </c>
      <c r="H331" s="10">
        <f>VLOOKUP(A331,away!$A$2:$E$405,3,FALSE)</f>
        <v>1.0965</v>
      </c>
      <c r="I331" s="10">
        <f>VLOOKUP(C331,away!$B$2:$E$405,3,FALSE)</f>
        <v>2.5535999999999999</v>
      </c>
      <c r="J331" s="10">
        <f>VLOOKUP(B331,home!$B$2:$E$405,4,FALSE)</f>
        <v>1.0640000000000001</v>
      </c>
      <c r="K331" s="12">
        <f t="shared" si="502"/>
        <v>0.25671755706999999</v>
      </c>
      <c r="L331" s="12">
        <f t="shared" si="503"/>
        <v>2.9792238336000003</v>
      </c>
      <c r="M331" s="13">
        <f t="shared" si="504"/>
        <v>3.9323169045764071E-2</v>
      </c>
      <c r="N331" s="13">
        <f t="shared" si="505"/>
        <v>1.0094947893679195E-2</v>
      </c>
      <c r="O331" s="13">
        <f t="shared" si="506"/>
        <v>0.11715252243382211</v>
      </c>
      <c r="P331" s="13">
        <f t="shared" si="507"/>
        <v>3.0075109363799181E-2</v>
      </c>
      <c r="Q331" s="13">
        <f t="shared" si="508"/>
        <v>1.2957751810071323E-3</v>
      </c>
      <c r="R331" s="13">
        <f t="shared" si="509"/>
        <v>0.17451179350060081</v>
      </c>
      <c r="S331" s="13">
        <f t="shared" si="510"/>
        <v>5.7505042522883604E-3</v>
      </c>
      <c r="T331" s="13">
        <f t="shared" si="511"/>
        <v>3.8604043022438033E-3</v>
      </c>
      <c r="U331" s="13">
        <f t="shared" si="512"/>
        <v>4.4800241307378544E-2</v>
      </c>
      <c r="V331" s="13">
        <f t="shared" si="513"/>
        <v>4.8867725364343511E-4</v>
      </c>
      <c r="W331" s="13">
        <f t="shared" si="514"/>
        <v>1.1088274632669608E-4</v>
      </c>
      <c r="X331" s="13">
        <f t="shared" si="515"/>
        <v>3.3034452059151585E-4</v>
      </c>
      <c r="Y331" s="13">
        <f t="shared" si="516"/>
        <v>4.9208513452270522E-4</v>
      </c>
      <c r="Z331" s="13">
        <f t="shared" si="517"/>
        <v>0.17330323148042384</v>
      </c>
      <c r="AA331" s="13">
        <f t="shared" si="518"/>
        <v>4.4489982217991123E-2</v>
      </c>
      <c r="AB331" s="13">
        <f t="shared" si="519"/>
        <v>5.7106797745452098E-3</v>
      </c>
      <c r="AC331" s="13">
        <f t="shared" si="520"/>
        <v>2.3359354999184811E-5</v>
      </c>
      <c r="AD331" s="13">
        <f t="shared" si="521"/>
        <v>7.1163869395504794E-6</v>
      </c>
      <c r="AE331" s="13">
        <f t="shared" si="522"/>
        <v>2.1201309579428555E-5</v>
      </c>
      <c r="AF331" s="13">
        <f t="shared" si="523"/>
        <v>3.1581723401282779E-5</v>
      </c>
      <c r="AG331" s="13">
        <f t="shared" si="524"/>
        <v>3.1363007687754836E-5</v>
      </c>
      <c r="AH331" s="13">
        <f t="shared" si="525"/>
        <v>0.12907727941659414</v>
      </c>
      <c r="AI331" s="13">
        <f t="shared" si="526"/>
        <v>3.3136403845069835E-2</v>
      </c>
      <c r="AJ331" s="13">
        <f t="shared" si="527"/>
        <v>4.2533483225956408E-3</v>
      </c>
      <c r="AK331" s="13">
        <f t="shared" si="528"/>
        <v>3.6396973024817856E-4</v>
      </c>
      <c r="AL331" s="13">
        <f t="shared" si="529"/>
        <v>7.1462720153676944E-7</v>
      </c>
      <c r="AM331" s="13">
        <f t="shared" si="530"/>
        <v>3.653802940572506E-7</v>
      </c>
      <c r="AN331" s="13">
        <f t="shared" si="531"/>
        <v>1.0885496803831376E-6</v>
      </c>
      <c r="AO331" s="13">
        <f t="shared" si="532"/>
        <v>1.6215165759275535E-6</v>
      </c>
      <c r="AP331" s="13">
        <f t="shared" si="533"/>
        <v>1.6102869431936104E-6</v>
      </c>
      <c r="AQ331" s="13">
        <f t="shared" si="534"/>
        <v>1.1993513100243233E-6</v>
      </c>
      <c r="AR331" s="13">
        <f t="shared" si="535"/>
        <v>7.6910021442832793E-2</v>
      </c>
      <c r="AS331" s="13">
        <f t="shared" si="536"/>
        <v>1.9744152819005351E-2</v>
      </c>
      <c r="AT331" s="13">
        <f t="shared" si="537"/>
        <v>2.5343353390559031E-3</v>
      </c>
      <c r="AU331" s="13">
        <f t="shared" si="538"/>
        <v>2.1686945901286731E-4</v>
      </c>
      <c r="AV331" s="13">
        <f t="shared" si="539"/>
        <v>1.391854943021894E-5</v>
      </c>
      <c r="AW331" s="13">
        <f t="shared" si="540"/>
        <v>1.5182236326793089E-8</v>
      </c>
      <c r="AX331" s="13">
        <f t="shared" si="541"/>
        <v>1.5633256081982606E-8</v>
      </c>
      <c r="AY331" s="13">
        <f t="shared" si="542"/>
        <v>4.6574969116214739E-8</v>
      </c>
      <c r="AZ331" s="13">
        <f t="shared" si="543"/>
        <v>6.9378629020105458E-8</v>
      </c>
      <c r="BA331" s="13">
        <f t="shared" si="544"/>
        <v>6.8898155039730258E-8</v>
      </c>
      <c r="BB331" s="13">
        <f t="shared" si="545"/>
        <v>5.1315756396358092E-8</v>
      </c>
      <c r="BC331" s="13">
        <f t="shared" si="546"/>
        <v>3.0576224899048335E-8</v>
      </c>
      <c r="BD331" s="13">
        <f t="shared" si="547"/>
        <v>3.8188694820862408E-2</v>
      </c>
      <c r="BE331" s="13">
        <f t="shared" si="548"/>
        <v>9.8037084421035564E-3</v>
      </c>
      <c r="BF331" s="13">
        <f t="shared" si="549"/>
        <v>1.2583920407416803E-3</v>
      </c>
      <c r="BG331" s="13">
        <f t="shared" si="550"/>
        <v>1.0768377684517874E-4</v>
      </c>
      <c r="BH331" s="13">
        <f t="shared" si="551"/>
        <v>6.9110790319413251E-6</v>
      </c>
      <c r="BI331" s="13">
        <f t="shared" si="552"/>
        <v>3.5483906515953555E-7</v>
      </c>
      <c r="BJ331" s="14">
        <f t="shared" si="553"/>
        <v>1.6281869667773209E-2</v>
      </c>
      <c r="BK331" s="14">
        <f t="shared" si="554"/>
        <v>7.5661580472664886E-2</v>
      </c>
      <c r="BL331" s="14">
        <f t="shared" si="555"/>
        <v>0.70228126315683259</v>
      </c>
      <c r="BM331" s="14">
        <f t="shared" si="556"/>
        <v>0.59507459596628942</v>
      </c>
      <c r="BN331" s="14">
        <f t="shared" si="557"/>
        <v>0.37245331741867249</v>
      </c>
    </row>
    <row r="332" spans="1:66" x14ac:dyDescent="0.25">
      <c r="A332" t="s">
        <v>355</v>
      </c>
      <c r="B332" t="s">
        <v>190</v>
      </c>
      <c r="C332" t="s">
        <v>182</v>
      </c>
      <c r="D332" s="11">
        <v>44417</v>
      </c>
      <c r="E332" s="10">
        <f>VLOOKUP(A332,home!$A$2:$E$405,3,FALSE)</f>
        <v>1.2982</v>
      </c>
      <c r="F332" s="10">
        <f>VLOOKUP(B332,home!$B$2:$E$405,3,FALSE)</f>
        <v>1.4763999999999999</v>
      </c>
      <c r="G332" s="10">
        <f>VLOOKUP(C332,away!$B$2:$E$405,4,FALSE)</f>
        <v>0.83450000000000002</v>
      </c>
      <c r="H332" s="10">
        <f>VLOOKUP(A332,away!$A$2:$E$405,3,FALSE)</f>
        <v>1.0965</v>
      </c>
      <c r="I332" s="10">
        <f>VLOOKUP(C332,away!$B$2:$E$405,3,FALSE)</f>
        <v>0.91200000000000003</v>
      </c>
      <c r="J332" s="10">
        <f>VLOOKUP(B332,home!$B$2:$E$405,4,FALSE)</f>
        <v>0.45600000000000002</v>
      </c>
      <c r="K332" s="12">
        <f t="shared" si="502"/>
        <v>1.5994548395599999</v>
      </c>
      <c r="L332" s="12">
        <f t="shared" si="503"/>
        <v>0.45600364800000004</v>
      </c>
      <c r="M332" s="13">
        <f t="shared" si="504"/>
        <v>0.1280341200670887</v>
      </c>
      <c r="N332" s="13">
        <f t="shared" si="505"/>
        <v>0.20478479297011112</v>
      </c>
      <c r="O332" s="13">
        <f t="shared" si="506"/>
        <v>5.8384025819062456E-2</v>
      </c>
      <c r="P332" s="13">
        <f t="shared" si="507"/>
        <v>9.3382612649295427E-2</v>
      </c>
      <c r="Q332" s="13">
        <f t="shared" si="508"/>
        <v>0.16377201409216849</v>
      </c>
      <c r="R332" s="13">
        <f t="shared" si="509"/>
        <v>1.3311664379209333E-2</v>
      </c>
      <c r="S332" s="13">
        <f t="shared" si="510"/>
        <v>1.7027321195004483E-2</v>
      </c>
      <c r="T332" s="13">
        <f t="shared" si="511"/>
        <v>7.4680635866336248E-2</v>
      </c>
      <c r="U332" s="13">
        <f t="shared" si="512"/>
        <v>2.1291406013924829E-2</v>
      </c>
      <c r="V332" s="13">
        <f t="shared" si="513"/>
        <v>1.3798888910541692E-3</v>
      </c>
      <c r="W332" s="13">
        <f t="shared" si="514"/>
        <v>8.7315313508069148E-2</v>
      </c>
      <c r="X332" s="13">
        <f t="shared" si="515"/>
        <v>3.9816101485943209E-2</v>
      </c>
      <c r="Y332" s="13">
        <f t="shared" si="516"/>
        <v>9.0781437633641604E-3</v>
      </c>
      <c r="Z332" s="13">
        <f t="shared" si="517"/>
        <v>2.0233891726237044E-3</v>
      </c>
      <c r="AA332" s="13">
        <f t="shared" si="518"/>
        <v>3.2363196044662874E-3</v>
      </c>
      <c r="AB332" s="13">
        <f t="shared" si="519"/>
        <v>2.5881735268632549E-3</v>
      </c>
      <c r="AC332" s="13">
        <f t="shared" si="520"/>
        <v>6.290199721022462E-5</v>
      </c>
      <c r="AD332" s="13">
        <f t="shared" si="521"/>
        <v>3.4914225189544956E-2</v>
      </c>
      <c r="AE332" s="13">
        <f t="shared" si="522"/>
        <v>1.592101405352599E-2</v>
      </c>
      <c r="AF332" s="13">
        <f t="shared" si="523"/>
        <v>3.6300202441335591E-3</v>
      </c>
      <c r="AG332" s="13">
        <f t="shared" si="524"/>
        <v>5.5176749121291799E-4</v>
      </c>
      <c r="AH332" s="13">
        <f t="shared" si="525"/>
        <v>2.3066821101002763E-4</v>
      </c>
      <c r="AI332" s="13">
        <f t="shared" si="526"/>
        <v>3.6894338643263594E-4</v>
      </c>
      <c r="AJ332" s="13">
        <f t="shared" si="527"/>
        <v>2.9505414247666745E-4</v>
      </c>
      <c r="AK332" s="13">
        <f t="shared" si="528"/>
        <v>1.5730859203884386E-4</v>
      </c>
      <c r="AL332" s="13">
        <f t="shared" si="529"/>
        <v>1.8351210871825635E-6</v>
      </c>
      <c r="AM332" s="13">
        <f t="shared" si="530"/>
        <v>1.1168745289781063E-2</v>
      </c>
      <c r="AN332" s="13">
        <f t="shared" si="531"/>
        <v>5.0929885957229819E-3</v>
      </c>
      <c r="AO332" s="13">
        <f t="shared" si="532"/>
        <v>1.1612106894360382E-3</v>
      </c>
      <c r="AP332" s="13">
        <f t="shared" si="533"/>
        <v>1.7650543682647623E-4</v>
      </c>
      <c r="AQ332" s="13">
        <f t="shared" si="534"/>
        <v>2.0121780771176667E-5</v>
      </c>
      <c r="AR332" s="13">
        <f t="shared" si="535"/>
        <v>2.1037109139641283E-5</v>
      </c>
      <c r="AS332" s="13">
        <f t="shared" si="536"/>
        <v>3.3647906023751153E-5</v>
      </c>
      <c r="AT332" s="13">
        <f t="shared" si="537"/>
        <v>2.6909153065374438E-5</v>
      </c>
      <c r="AU332" s="13">
        <f t="shared" si="538"/>
        <v>1.4346658366291319E-5</v>
      </c>
      <c r="AV332" s="13">
        <f t="shared" si="539"/>
        <v>5.7367080388696523E-6</v>
      </c>
      <c r="AW332" s="13">
        <f t="shared" si="540"/>
        <v>3.7179412617843114E-8</v>
      </c>
      <c r="AX332" s="13">
        <f t="shared" si="541"/>
        <v>2.9773172842588805E-3</v>
      </c>
      <c r="AY332" s="13">
        <f t="shared" si="542"/>
        <v>1.3576675428755025E-3</v>
      </c>
      <c r="AZ332" s="13">
        <f t="shared" si="543"/>
        <v>3.0955067616121276E-4</v>
      </c>
      <c r="BA332" s="13">
        <f t="shared" si="544"/>
        <v>4.7052079190126566E-5</v>
      </c>
      <c r="BB332" s="13">
        <f t="shared" si="545"/>
        <v>5.3639799391706475E-6</v>
      </c>
      <c r="BC332" s="13">
        <f t="shared" si="546"/>
        <v>4.8919888401212696E-7</v>
      </c>
      <c r="BD332" s="13">
        <f t="shared" si="547"/>
        <v>1.5988330851750941E-6</v>
      </c>
      <c r="BE332" s="13">
        <f t="shared" si="548"/>
        <v>2.5572613157319496E-6</v>
      </c>
      <c r="BF332" s="13">
        <f t="shared" si="549"/>
        <v>2.0451119937335203E-6</v>
      </c>
      <c r="BG332" s="13">
        <f t="shared" si="550"/>
        <v>1.0903547586064266E-6</v>
      </c>
      <c r="BH332" s="13">
        <f t="shared" si="551"/>
        <v>4.3599329887258113E-7</v>
      </c>
      <c r="BI332" s="13">
        <f t="shared" si="552"/>
        <v>1.3947031837949581E-7</v>
      </c>
      <c r="BJ332" s="14">
        <f t="shared" si="553"/>
        <v>0.6567810412182562</v>
      </c>
      <c r="BK332" s="14">
        <f t="shared" si="554"/>
        <v>0.2412463474636157</v>
      </c>
      <c r="BL332" s="14">
        <f t="shared" si="555"/>
        <v>9.997310823488878E-2</v>
      </c>
      <c r="BM332" s="14">
        <f t="shared" si="556"/>
        <v>0.33699702574898605</v>
      </c>
      <c r="BN332" s="14">
        <f t="shared" si="557"/>
        <v>0.66166922997693556</v>
      </c>
    </row>
    <row r="333" spans="1:66" x14ac:dyDescent="0.25">
      <c r="A333" t="s">
        <v>355</v>
      </c>
      <c r="B333" t="s">
        <v>193</v>
      </c>
      <c r="C333" t="s">
        <v>185</v>
      </c>
      <c r="D333" s="11">
        <v>44417</v>
      </c>
      <c r="E333" s="10">
        <f>VLOOKUP(A333,home!$A$2:$E$405,3,FALSE)</f>
        <v>1.2982</v>
      </c>
      <c r="F333" s="10">
        <f>VLOOKUP(B333,home!$B$2:$E$405,3,FALSE)</f>
        <v>0.57769999999999999</v>
      </c>
      <c r="G333" s="10">
        <f>VLOOKUP(C333,away!$B$2:$E$405,4,FALSE)</f>
        <v>0.77029999999999998</v>
      </c>
      <c r="H333" s="10">
        <f>VLOOKUP(A333,away!$A$2:$E$405,3,FALSE)</f>
        <v>1.0965</v>
      </c>
      <c r="I333" s="10">
        <f>VLOOKUP(C333,away!$B$2:$E$405,3,FALSE)</f>
        <v>1.1399999999999999</v>
      </c>
      <c r="J333" s="10">
        <f>VLOOKUP(B333,home!$B$2:$E$405,4,FALSE)</f>
        <v>0.76</v>
      </c>
      <c r="K333" s="12">
        <f t="shared" si="502"/>
        <v>0.57770199884199991</v>
      </c>
      <c r="L333" s="12">
        <f t="shared" si="503"/>
        <v>0.95000759999999984</v>
      </c>
      <c r="M333" s="13">
        <f t="shared" si="504"/>
        <v>0.21703218925933276</v>
      </c>
      <c r="N333" s="13">
        <f t="shared" si="505"/>
        <v>0.12537992954817173</v>
      </c>
      <c r="O333" s="13">
        <f t="shared" si="506"/>
        <v>0.20618222924100446</v>
      </c>
      <c r="P333" s="13">
        <f t="shared" si="507"/>
        <v>0.11911188595822771</v>
      </c>
      <c r="Q333" s="13">
        <f t="shared" si="508"/>
        <v>3.6216117957323969E-2</v>
      </c>
      <c r="R333" s="13">
        <f t="shared" si="509"/>
        <v>9.7937342381948206E-2</v>
      </c>
      <c r="S333" s="13">
        <f t="shared" si="510"/>
        <v>1.6342784709660007E-2</v>
      </c>
      <c r="T333" s="13">
        <f t="shared" si="511"/>
        <v>3.4405587301954241E-2</v>
      </c>
      <c r="U333" s="13">
        <f t="shared" si="512"/>
        <v>5.6578598455324786E-2</v>
      </c>
      <c r="V333" s="13">
        <f t="shared" si="513"/>
        <v>9.9658535303507765E-4</v>
      </c>
      <c r="W333" s="13">
        <f t="shared" si="514"/>
        <v>6.9740412447479019E-3</v>
      </c>
      <c r="X333" s="13">
        <f t="shared" si="515"/>
        <v>6.6253921852239654E-3</v>
      </c>
      <c r="Y333" s="13">
        <f t="shared" si="516"/>
        <v>3.1470864644716867E-3</v>
      </c>
      <c r="Z333" s="13">
        <f t="shared" si="517"/>
        <v>3.1013739862217636E-2</v>
      </c>
      <c r="AA333" s="13">
        <f t="shared" si="518"/>
        <v>1.791669950996894E-2</v>
      </c>
      <c r="AB333" s="13">
        <f t="shared" si="519"/>
        <v>5.1752565597802678E-3</v>
      </c>
      <c r="AC333" s="13">
        <f t="shared" si="520"/>
        <v>3.4184203655302281E-5</v>
      </c>
      <c r="AD333" s="13">
        <f t="shared" si="521"/>
        <v>1.0072293917743529E-3</v>
      </c>
      <c r="AE333" s="13">
        <f t="shared" si="522"/>
        <v>9.5687557712901259E-4</v>
      </c>
      <c r="AF333" s="13">
        <f t="shared" si="523"/>
        <v>4.5451953526347391E-4</v>
      </c>
      <c r="AG333" s="13">
        <f t="shared" si="524"/>
        <v>1.439323376162561E-4</v>
      </c>
      <c r="AH333" s="13">
        <f t="shared" si="525"/>
        <v>7.3658221433824233E-3</v>
      </c>
      <c r="AI333" s="13">
        <f t="shared" si="526"/>
        <v>4.2552501753466898E-3</v>
      </c>
      <c r="AJ333" s="13">
        <f t="shared" si="527"/>
        <v>1.2291332659352765E-3</v>
      </c>
      <c r="AK333" s="13">
        <f t="shared" si="528"/>
        <v>2.3669091485800157E-4</v>
      </c>
      <c r="AL333" s="13">
        <f t="shared" si="529"/>
        <v>7.5044074913659079E-7</v>
      </c>
      <c r="AM333" s="13">
        <f t="shared" si="530"/>
        <v>1.1637568658409119E-4</v>
      </c>
      <c r="AN333" s="13">
        <f t="shared" si="531"/>
        <v>1.1055778671010465E-4</v>
      </c>
      <c r="AO333" s="13">
        <f t="shared" si="532"/>
        <v>5.2515368806889191E-5</v>
      </c>
      <c r="AP333" s="13">
        <f t="shared" si="533"/>
        <v>1.6629999827782557E-5</v>
      </c>
      <c r="AQ333" s="13">
        <f t="shared" si="534"/>
        <v>3.949656556098028E-6</v>
      </c>
      <c r="AR333" s="13">
        <f t="shared" si="535"/>
        <v>1.3995174032923187E-3</v>
      </c>
      <c r="AS333" s="13">
        <f t="shared" si="536"/>
        <v>8.0850400129613771E-4</v>
      </c>
      <c r="AT333" s="13">
        <f t="shared" si="537"/>
        <v>2.3353718881026682E-4</v>
      </c>
      <c r="AU333" s="13">
        <f t="shared" si="538"/>
        <v>4.4971633593210897E-5</v>
      </c>
      <c r="AV333" s="13">
        <f t="shared" si="539"/>
        <v>6.4950506544969905E-6</v>
      </c>
      <c r="AW333" s="13">
        <f t="shared" si="540"/>
        <v>1.1440496099604971E-8</v>
      </c>
      <c r="AX333" s="13">
        <f t="shared" si="541"/>
        <v>1.1205077792706589E-5</v>
      </c>
      <c r="AY333" s="13">
        <f t="shared" si="542"/>
        <v>1.0644909061662484E-5</v>
      </c>
      <c r="AZ333" s="13">
        <f t="shared" si="543"/>
        <v>5.0563722549441122E-6</v>
      </c>
      <c r="BA333" s="13">
        <f t="shared" si="544"/>
        <v>1.6011973568753484E-6</v>
      </c>
      <c r="BB333" s="13">
        <f t="shared" si="545"/>
        <v>3.802874145328731E-7</v>
      </c>
      <c r="BC333" s="13">
        <f t="shared" si="546"/>
        <v>7.2255186798115994E-8</v>
      </c>
      <c r="BD333" s="13">
        <f t="shared" si="547"/>
        <v>2.2159202824332784E-4</v>
      </c>
      <c r="BE333" s="13">
        <f t="shared" si="548"/>
        <v>1.2801415764362339E-4</v>
      </c>
      <c r="BF333" s="13">
        <f t="shared" si="549"/>
        <v>3.6977017375398052E-5</v>
      </c>
      <c r="BG333" s="13">
        <f t="shared" si="550"/>
        <v>7.1205656163276051E-6</v>
      </c>
      <c r="BH333" s="13">
        <f t="shared" si="551"/>
        <v>1.0283912473595186E-6</v>
      </c>
      <c r="BI333" s="13">
        <f t="shared" si="552"/>
        <v>1.1882073583824238E-7</v>
      </c>
      <c r="BJ333" s="14">
        <f t="shared" si="553"/>
        <v>0.21563970014122905</v>
      </c>
      <c r="BK333" s="14">
        <f t="shared" si="554"/>
        <v>0.35352902483372167</v>
      </c>
      <c r="BL333" s="14">
        <f t="shared" si="555"/>
        <v>0.39976489890605732</v>
      </c>
      <c r="BM333" s="14">
        <f t="shared" si="556"/>
        <v>0.19807703592865133</v>
      </c>
      <c r="BN333" s="14">
        <f t="shared" si="557"/>
        <v>0.80185969434600879</v>
      </c>
    </row>
    <row r="334" spans="1:66" x14ac:dyDescent="0.25">
      <c r="A334" t="s">
        <v>355</v>
      </c>
      <c r="B334" t="s">
        <v>194</v>
      </c>
      <c r="C334" t="s">
        <v>183</v>
      </c>
      <c r="D334" s="11">
        <v>44417</v>
      </c>
      <c r="E334" s="10">
        <f>VLOOKUP(A334,home!$A$2:$E$405,3,FALSE)</f>
        <v>1.2982</v>
      </c>
      <c r="F334" s="10">
        <f>VLOOKUP(B334,home!$B$2:$E$405,3,FALSE)</f>
        <v>0.70609999999999995</v>
      </c>
      <c r="G334" s="10">
        <f>VLOOKUP(C334,away!$B$2:$E$405,4,FALSE)</f>
        <v>0.51349999999999996</v>
      </c>
      <c r="H334" s="10">
        <f>VLOOKUP(A334,away!$A$2:$E$405,3,FALSE)</f>
        <v>1.0965</v>
      </c>
      <c r="I334" s="10">
        <f>VLOOKUP(C334,away!$B$2:$E$405,3,FALSE)</f>
        <v>0.53200000000000003</v>
      </c>
      <c r="J334" s="10">
        <f>VLOOKUP(B334,home!$B$2:$E$405,4,FALSE)</f>
        <v>0.98799999999999999</v>
      </c>
      <c r="K334" s="12">
        <f t="shared" si="502"/>
        <v>0.47070440676999997</v>
      </c>
      <c r="L334" s="12">
        <f t="shared" si="503"/>
        <v>0.57633794400000005</v>
      </c>
      <c r="M334" s="13">
        <f t="shared" si="504"/>
        <v>0.35097427430873823</v>
      </c>
      <c r="N334" s="13">
        <f t="shared" si="505"/>
        <v>0.16520513758002589</v>
      </c>
      <c r="O334" s="13">
        <f t="shared" si="506"/>
        <v>0.20227979165199025</v>
      </c>
      <c r="P334" s="13">
        <f t="shared" si="507"/>
        <v>9.5213989331109264E-2</v>
      </c>
      <c r="Q334" s="13">
        <f t="shared" si="508"/>
        <v>3.8881393139981152E-2</v>
      </c>
      <c r="R334" s="13">
        <f t="shared" si="509"/>
        <v>5.8290759616728208E-2</v>
      </c>
      <c r="S334" s="13">
        <f t="shared" si="510"/>
        <v>6.457527251961667E-3</v>
      </c>
      <c r="T334" s="13">
        <f t="shared" si="511"/>
        <v>2.2408822182152448E-2</v>
      </c>
      <c r="U334" s="13">
        <f t="shared" si="512"/>
        <v>2.7437717425564723E-2</v>
      </c>
      <c r="V334" s="13">
        <f t="shared" si="513"/>
        <v>1.9464767264545975E-4</v>
      </c>
      <c r="W334" s="13">
        <f t="shared" si="514"/>
        <v>6.1005476974486609E-3</v>
      </c>
      <c r="X334" s="13">
        <f t="shared" si="515"/>
        <v>3.5159771172214955E-3</v>
      </c>
      <c r="Y334" s="13">
        <f t="shared" si="516"/>
        <v>1.0131955114452418E-3</v>
      </c>
      <c r="Z334" s="13">
        <f t="shared" si="517"/>
        <v>1.1198392183901123E-2</v>
      </c>
      <c r="AA334" s="13">
        <f t="shared" si="518"/>
        <v>5.2711325497009831E-3</v>
      </c>
      <c r="AB334" s="13">
        <f t="shared" si="519"/>
        <v>1.2405726599065193E-3</v>
      </c>
      <c r="AC334" s="13">
        <f t="shared" si="520"/>
        <v>3.3003098060199872E-6</v>
      </c>
      <c r="AD334" s="13">
        <f t="shared" si="521"/>
        <v>7.1788867122491503E-4</v>
      </c>
      <c r="AE334" s="13">
        <f t="shared" si="522"/>
        <v>4.1374648079465956E-4</v>
      </c>
      <c r="AF334" s="13">
        <f t="shared" si="523"/>
        <v>1.1922889803921479E-4</v>
      </c>
      <c r="AG334" s="13">
        <f t="shared" si="524"/>
        <v>2.2905379320435561E-5</v>
      </c>
      <c r="AH334" s="13">
        <f t="shared" si="525"/>
        <v>1.6135145818438107E-3</v>
      </c>
      <c r="AI334" s="13">
        <f t="shared" si="526"/>
        <v>7.5948842406153556E-4</v>
      </c>
      <c r="AJ334" s="13">
        <f t="shared" si="527"/>
        <v>1.7874727404828362E-4</v>
      </c>
      <c r="AK334" s="13">
        <f t="shared" si="528"/>
        <v>2.8045709864217328E-5</v>
      </c>
      <c r="AL334" s="13">
        <f t="shared" si="529"/>
        <v>3.5812956750593267E-8</v>
      </c>
      <c r="AM334" s="13">
        <f t="shared" si="530"/>
        <v>6.7582672223165442E-5</v>
      </c>
      <c r="AN334" s="13">
        <f t="shared" si="531"/>
        <v>3.8950458359125081E-5</v>
      </c>
      <c r="AO334" s="13">
        <f t="shared" si="532"/>
        <v>1.1224313544277882E-5</v>
      </c>
      <c r="AP334" s="13">
        <f t="shared" si="533"/>
        <v>2.1563325969734895E-6</v>
      </c>
      <c r="AQ334" s="13">
        <f t="shared" si="534"/>
        <v>3.106940738799704E-7</v>
      </c>
      <c r="AR334" s="13">
        <f t="shared" si="535"/>
        <v>1.8598593534277643E-4</v>
      </c>
      <c r="AS334" s="13">
        <f t="shared" si="536"/>
        <v>8.7544399363085164E-5</v>
      </c>
      <c r="AT334" s="13">
        <f t="shared" si="537"/>
        <v>2.0603767284118483E-5</v>
      </c>
      <c r="AU334" s="13">
        <f t="shared" si="538"/>
        <v>3.2327613522327089E-6</v>
      </c>
      <c r="AV334" s="13">
        <f t="shared" si="539"/>
        <v>3.804187536329199E-7</v>
      </c>
      <c r="AW334" s="13">
        <f t="shared" si="540"/>
        <v>2.6987531024115525E-10</v>
      </c>
      <c r="AX334" s="13">
        <f t="shared" si="541"/>
        <v>5.3019102727894076E-6</v>
      </c>
      <c r="AY334" s="13">
        <f t="shared" si="542"/>
        <v>3.0556920658919267E-6</v>
      </c>
      <c r="AZ334" s="13">
        <f t="shared" si="543"/>
        <v>8.8055564137663278E-7</v>
      </c>
      <c r="BA334" s="13">
        <f t="shared" si="544"/>
        <v>1.6916587597620332E-7</v>
      </c>
      <c r="BB334" s="13">
        <f t="shared" si="545"/>
        <v>2.4374178288771003E-8</v>
      </c>
      <c r="BC334" s="13">
        <f t="shared" si="546"/>
        <v>2.8095527603279452E-9</v>
      </c>
      <c r="BD334" s="13">
        <f t="shared" si="547"/>
        <v>1.7865125264728771E-5</v>
      </c>
      <c r="BE334" s="13">
        <f t="shared" si="548"/>
        <v>8.4091931896058959E-6</v>
      </c>
      <c r="BF334" s="13">
        <f t="shared" si="549"/>
        <v>1.9791221458638834E-6</v>
      </c>
      <c r="BG334" s="13">
        <f t="shared" si="550"/>
        <v>3.10527171864743E-7</v>
      </c>
      <c r="BH334" s="13">
        <f t="shared" si="551"/>
        <v>3.6541627054639906E-8</v>
      </c>
      <c r="BI334" s="13">
        <f t="shared" si="552"/>
        <v>3.4400609770329718E-9</v>
      </c>
      <c r="BJ334" s="14">
        <f t="shared" si="553"/>
        <v>0.23852850163603861</v>
      </c>
      <c r="BK334" s="14">
        <f t="shared" si="554"/>
        <v>0.4528468303792833</v>
      </c>
      <c r="BL334" s="14">
        <f t="shared" si="555"/>
        <v>0.29742612112526451</v>
      </c>
      <c r="BM334" s="14">
        <f t="shared" si="556"/>
        <v>8.9151444273723901E-2</v>
      </c>
      <c r="BN334" s="14">
        <f t="shared" si="557"/>
        <v>0.91084534562857311</v>
      </c>
    </row>
    <row r="335" spans="1:66" x14ac:dyDescent="0.25">
      <c r="A335" t="s">
        <v>358</v>
      </c>
      <c r="B335" t="s">
        <v>248</v>
      </c>
      <c r="C335" t="s">
        <v>333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359</v>
      </c>
      <c r="B336" t="s">
        <v>336</v>
      </c>
      <c r="C336" t="s">
        <v>265</v>
      </c>
      <c r="D336" s="11">
        <v>44417</v>
      </c>
      <c r="E336" s="10">
        <f>VLOOKUP(A336,home!$A$2:$E$405,3,FALSE)</f>
        <v>1.1584000000000001</v>
      </c>
      <c r="F336" s="10" t="e">
        <f>VLOOKUP(B336,home!$B$2:$E$405,3,FALSE)</f>
        <v>#N/A</v>
      </c>
      <c r="G336" s="10">
        <f>VLOOKUP(C336,away!$B$2:$E$405,4,FALSE)</f>
        <v>0.90639999999999998</v>
      </c>
      <c r="H336" s="10">
        <f>VLOOKUP(A336,away!$A$2:$E$405,3,FALSE)</f>
        <v>1.0775999999999999</v>
      </c>
      <c r="I336" s="10">
        <f>VLOOKUP(C336,away!$B$2:$E$405,3,FALSE)</f>
        <v>1.2527999999999999</v>
      </c>
      <c r="J336" s="10" t="e">
        <f>VLOOKUP(B336,home!$B$2:$E$405,4,FALSE)</f>
        <v>#N/A</v>
      </c>
      <c r="K336" s="12" t="e">
        <f t="shared" si="502"/>
        <v>#N/A</v>
      </c>
      <c r="L336" s="12" t="e">
        <f t="shared" si="503"/>
        <v>#N/A</v>
      </c>
      <c r="M336" s="13" t="e">
        <f t="shared" si="504"/>
        <v>#N/A</v>
      </c>
      <c r="N336" s="13" t="e">
        <f t="shared" si="505"/>
        <v>#N/A</v>
      </c>
      <c r="O336" s="13" t="e">
        <f t="shared" si="506"/>
        <v>#N/A</v>
      </c>
      <c r="P336" s="13" t="e">
        <f t="shared" si="507"/>
        <v>#N/A</v>
      </c>
      <c r="Q336" s="13" t="e">
        <f t="shared" si="508"/>
        <v>#N/A</v>
      </c>
      <c r="R336" s="13" t="e">
        <f t="shared" si="509"/>
        <v>#N/A</v>
      </c>
      <c r="S336" s="13" t="e">
        <f t="shared" si="510"/>
        <v>#N/A</v>
      </c>
      <c r="T336" s="13" t="e">
        <f t="shared" si="511"/>
        <v>#N/A</v>
      </c>
      <c r="U336" s="13" t="e">
        <f t="shared" si="512"/>
        <v>#N/A</v>
      </c>
      <c r="V336" s="13" t="e">
        <f t="shared" si="513"/>
        <v>#N/A</v>
      </c>
      <c r="W336" s="13" t="e">
        <f t="shared" si="514"/>
        <v>#N/A</v>
      </c>
      <c r="X336" s="13" t="e">
        <f t="shared" si="515"/>
        <v>#N/A</v>
      </c>
      <c r="Y336" s="13" t="e">
        <f t="shared" si="516"/>
        <v>#N/A</v>
      </c>
      <c r="Z336" s="13" t="e">
        <f t="shared" si="517"/>
        <v>#N/A</v>
      </c>
      <c r="AA336" s="13" t="e">
        <f t="shared" si="518"/>
        <v>#N/A</v>
      </c>
      <c r="AB336" s="13" t="e">
        <f t="shared" si="519"/>
        <v>#N/A</v>
      </c>
      <c r="AC336" s="13" t="e">
        <f t="shared" si="520"/>
        <v>#N/A</v>
      </c>
      <c r="AD336" s="13" t="e">
        <f t="shared" si="521"/>
        <v>#N/A</v>
      </c>
      <c r="AE336" s="13" t="e">
        <f t="shared" si="522"/>
        <v>#N/A</v>
      </c>
      <c r="AF336" s="13" t="e">
        <f t="shared" si="523"/>
        <v>#N/A</v>
      </c>
      <c r="AG336" s="13" t="e">
        <f t="shared" si="524"/>
        <v>#N/A</v>
      </c>
      <c r="AH336" s="13" t="e">
        <f t="shared" si="525"/>
        <v>#N/A</v>
      </c>
      <c r="AI336" s="13" t="e">
        <f t="shared" si="526"/>
        <v>#N/A</v>
      </c>
      <c r="AJ336" s="13" t="e">
        <f t="shared" si="527"/>
        <v>#N/A</v>
      </c>
      <c r="AK336" s="13" t="e">
        <f t="shared" si="528"/>
        <v>#N/A</v>
      </c>
      <c r="AL336" s="13" t="e">
        <f t="shared" si="529"/>
        <v>#N/A</v>
      </c>
      <c r="AM336" s="13" t="e">
        <f t="shared" si="530"/>
        <v>#N/A</v>
      </c>
      <c r="AN336" s="13" t="e">
        <f t="shared" si="531"/>
        <v>#N/A</v>
      </c>
      <c r="AO336" s="13" t="e">
        <f t="shared" si="532"/>
        <v>#N/A</v>
      </c>
      <c r="AP336" s="13" t="e">
        <f t="shared" si="533"/>
        <v>#N/A</v>
      </c>
      <c r="AQ336" s="13" t="e">
        <f t="shared" si="534"/>
        <v>#N/A</v>
      </c>
      <c r="AR336" s="13" t="e">
        <f t="shared" si="535"/>
        <v>#N/A</v>
      </c>
      <c r="AS336" s="13" t="e">
        <f t="shared" si="536"/>
        <v>#N/A</v>
      </c>
      <c r="AT336" s="13" t="e">
        <f t="shared" si="537"/>
        <v>#N/A</v>
      </c>
      <c r="AU336" s="13" t="e">
        <f t="shared" si="538"/>
        <v>#N/A</v>
      </c>
      <c r="AV336" s="13" t="e">
        <f t="shared" si="539"/>
        <v>#N/A</v>
      </c>
      <c r="AW336" s="13" t="e">
        <f t="shared" si="540"/>
        <v>#N/A</v>
      </c>
      <c r="AX336" s="13" t="e">
        <f t="shared" si="541"/>
        <v>#N/A</v>
      </c>
      <c r="AY336" s="13" t="e">
        <f t="shared" si="542"/>
        <v>#N/A</v>
      </c>
      <c r="AZ336" s="13" t="e">
        <f t="shared" si="543"/>
        <v>#N/A</v>
      </c>
      <c r="BA336" s="13" t="e">
        <f t="shared" si="544"/>
        <v>#N/A</v>
      </c>
      <c r="BB336" s="13" t="e">
        <f t="shared" si="545"/>
        <v>#N/A</v>
      </c>
      <c r="BC336" s="13" t="e">
        <f t="shared" si="546"/>
        <v>#N/A</v>
      </c>
      <c r="BD336" s="13" t="e">
        <f t="shared" si="547"/>
        <v>#N/A</v>
      </c>
      <c r="BE336" s="13" t="e">
        <f t="shared" si="548"/>
        <v>#N/A</v>
      </c>
      <c r="BF336" s="13" t="e">
        <f t="shared" si="549"/>
        <v>#N/A</v>
      </c>
      <c r="BG336" s="13" t="e">
        <f t="shared" si="550"/>
        <v>#N/A</v>
      </c>
      <c r="BH336" s="13" t="e">
        <f t="shared" si="551"/>
        <v>#N/A</v>
      </c>
      <c r="BI336" s="13" t="e">
        <f t="shared" si="552"/>
        <v>#N/A</v>
      </c>
      <c r="BJ336" s="14" t="e">
        <f t="shared" si="553"/>
        <v>#N/A</v>
      </c>
      <c r="BK336" s="14" t="e">
        <f t="shared" si="554"/>
        <v>#N/A</v>
      </c>
      <c r="BL336" s="14" t="e">
        <f t="shared" si="555"/>
        <v>#N/A</v>
      </c>
      <c r="BM336" s="14" t="e">
        <f t="shared" si="556"/>
        <v>#N/A</v>
      </c>
      <c r="BN336" s="14" t="e">
        <f t="shared" si="557"/>
        <v>#N/A</v>
      </c>
    </row>
    <row r="337" spans="1:66" x14ac:dyDescent="0.25">
      <c r="A337" t="s">
        <v>359</v>
      </c>
      <c r="B337" t="s">
        <v>267</v>
      </c>
      <c r="C337" t="s">
        <v>260</v>
      </c>
      <c r="D337" s="11">
        <v>44417</v>
      </c>
      <c r="E337" s="10">
        <f>VLOOKUP(A337,home!$A$2:$E$405,3,FALSE)</f>
        <v>1.1584000000000001</v>
      </c>
      <c r="F337" s="10">
        <f>VLOOKUP(B337,home!$B$2:$E$405,3,FALSE)</f>
        <v>0.86329999999999996</v>
      </c>
      <c r="G337" s="10">
        <f>VLOOKUP(C337,away!$B$2:$E$405,4,FALSE)</f>
        <v>1.0595000000000001</v>
      </c>
      <c r="H337" s="10">
        <f>VLOOKUP(A337,away!$A$2:$E$405,3,FALSE)</f>
        <v>1.0775999999999999</v>
      </c>
      <c r="I337" s="10">
        <f>VLOOKUP(C337,away!$B$2:$E$405,3,FALSE)</f>
        <v>0.92800000000000005</v>
      </c>
      <c r="J337" s="10">
        <f>VLOOKUP(B337,home!$B$2:$E$405,4,FALSE)</f>
        <v>0.61870000000000003</v>
      </c>
      <c r="K337" s="12">
        <f t="shared" si="502"/>
        <v>1.0595494998400001</v>
      </c>
      <c r="L337" s="12">
        <f t="shared" si="503"/>
        <v>0.61870791936000002</v>
      </c>
      <c r="M337" s="13">
        <f t="shared" si="504"/>
        <v>0.18669903088658893</v>
      </c>
      <c r="N337" s="13">
        <f t="shared" si="505"/>
        <v>0.19781686479649802</v>
      </c>
      <c r="O337" s="13">
        <f t="shared" si="506"/>
        <v>0.1155121689463698</v>
      </c>
      <c r="P337" s="13">
        <f t="shared" si="507"/>
        <v>0.12239086083255972</v>
      </c>
      <c r="Q337" s="13">
        <f t="shared" si="508"/>
        <v>0.10479838007752319</v>
      </c>
      <c r="R337" s="13">
        <f t="shared" si="509"/>
        <v>3.5734146854784626E-2</v>
      </c>
      <c r="S337" s="13">
        <f t="shared" si="510"/>
        <v>2.0058383195939524E-2</v>
      </c>
      <c r="T337" s="13">
        <f t="shared" si="511"/>
        <v>6.4839587690062844E-2</v>
      </c>
      <c r="U337" s="13">
        <f t="shared" si="512"/>
        <v>3.7862097427196165E-2</v>
      </c>
      <c r="V337" s="13">
        <f t="shared" si="513"/>
        <v>1.4610340590547495E-3</v>
      </c>
      <c r="W337" s="13">
        <f t="shared" si="514"/>
        <v>3.701302373172731E-2</v>
      </c>
      <c r="X337" s="13">
        <f t="shared" si="515"/>
        <v>2.2900250902279307E-2</v>
      </c>
      <c r="Y337" s="13">
        <f t="shared" si="516"/>
        <v>7.0842832942855953E-3</v>
      </c>
      <c r="Z337" s="13">
        <f t="shared" si="517"/>
        <v>7.3696665502094964E-3</v>
      </c>
      <c r="AA337" s="13">
        <f t="shared" si="518"/>
        <v>7.8085265072620515E-3</v>
      </c>
      <c r="AB337" s="13">
        <f t="shared" si="519"/>
        <v>4.1367601776284447E-3</v>
      </c>
      <c r="AC337" s="13">
        <f t="shared" si="520"/>
        <v>5.9861457014613173E-5</v>
      </c>
      <c r="AD337" s="13">
        <f t="shared" si="521"/>
        <v>9.8042826956294318E-3</v>
      </c>
      <c r="AE337" s="13">
        <f t="shared" si="522"/>
        <v>6.0659873474301377E-3</v>
      </c>
      <c r="AF337" s="13">
        <f t="shared" si="523"/>
        <v>1.8765372052962927E-3</v>
      </c>
      <c r="AG337" s="13">
        <f t="shared" si="524"/>
        <v>3.8700947663016622E-4</v>
      </c>
      <c r="AH337" s="13">
        <f t="shared" si="525"/>
        <v>1.1399177644142765E-3</v>
      </c>
      <c r="AI337" s="13">
        <f t="shared" si="526"/>
        <v>1.2077992971438779E-3</v>
      </c>
      <c r="AJ337" s="13">
        <f t="shared" si="527"/>
        <v>6.3986157059794967E-4</v>
      </c>
      <c r="AK337" s="13">
        <f t="shared" si="528"/>
        <v>2.2598833569796483E-4</v>
      </c>
      <c r="AL337" s="13">
        <f t="shared" si="529"/>
        <v>1.5696911162137296E-6</v>
      </c>
      <c r="AM337" s="13">
        <f t="shared" si="530"/>
        <v>2.0776245652888272E-3</v>
      </c>
      <c r="AN337" s="13">
        <f t="shared" si="531"/>
        <v>1.2854427720010748E-3</v>
      </c>
      <c r="AO337" s="13">
        <f t="shared" si="532"/>
        <v>3.9765681146056788E-4</v>
      </c>
      <c r="AP337" s="13">
        <f t="shared" si="533"/>
        <v>8.2011139479366599E-5</v>
      </c>
      <c r="AQ337" s="13">
        <f t="shared" si="534"/>
        <v>1.2685235367905416E-5</v>
      </c>
      <c r="AR337" s="13">
        <f t="shared" si="535"/>
        <v>1.4105522965245201E-4</v>
      </c>
      <c r="AS337" s="13">
        <f t="shared" si="536"/>
        <v>1.494549980280719E-4</v>
      </c>
      <c r="AT337" s="13">
        <f t="shared" si="537"/>
        <v>7.9177484204615887E-5</v>
      </c>
      <c r="AU337" s="13">
        <f t="shared" si="538"/>
        <v>2.7964154595863423E-5</v>
      </c>
      <c r="AV337" s="13">
        <f t="shared" si="539"/>
        <v>7.4073515038738826E-6</v>
      </c>
      <c r="AW337" s="13">
        <f t="shared" si="540"/>
        <v>2.8583711864775035E-8</v>
      </c>
      <c r="AX337" s="13">
        <f t="shared" si="541"/>
        <v>3.6689101150117891E-4</v>
      </c>
      <c r="AY337" s="13">
        <f t="shared" si="542"/>
        <v>2.2699837435778022E-4</v>
      </c>
      <c r="AZ337" s="13">
        <f t="shared" si="543"/>
        <v>7.0222845948502281E-5</v>
      </c>
      <c r="BA337" s="13">
        <f t="shared" si="544"/>
        <v>1.448247696944522E-5</v>
      </c>
      <c r="BB337" s="13">
        <f t="shared" si="545"/>
        <v>2.2401057982361426E-6</v>
      </c>
      <c r="BC337" s="13">
        <f t="shared" si="546"/>
        <v>2.7719423951459134E-7</v>
      </c>
      <c r="BD337" s="13">
        <f t="shared" si="547"/>
        <v>1.4545331275519254E-5</v>
      </c>
      <c r="BE337" s="13">
        <f t="shared" si="548"/>
        <v>1.5411498477983536E-5</v>
      </c>
      <c r="BF337" s="13">
        <f t="shared" si="549"/>
        <v>8.1646227520661881E-6</v>
      </c>
      <c r="BG337" s="13">
        <f t="shared" si="550"/>
        <v>2.8836073177780052E-6</v>
      </c>
      <c r="BH337" s="13">
        <f t="shared" si="551"/>
        <v>7.638311728216624E-7</v>
      </c>
      <c r="BI337" s="13">
        <f t="shared" si="552"/>
        <v>1.6186338742507869E-7</v>
      </c>
      <c r="BJ337" s="14">
        <f t="shared" si="553"/>
        <v>0.4571227397497748</v>
      </c>
      <c r="BK337" s="14">
        <f t="shared" si="554"/>
        <v>0.33089773849663145</v>
      </c>
      <c r="BL337" s="14">
        <f t="shared" si="555"/>
        <v>0.20471425685346359</v>
      </c>
      <c r="BM337" s="14">
        <f t="shared" si="556"/>
        <v>0.2369259794651091</v>
      </c>
      <c r="BN337" s="14">
        <f t="shared" si="557"/>
        <v>0.76295145239432427</v>
      </c>
    </row>
    <row r="338" spans="1:66" s="10" customFormat="1" x14ac:dyDescent="0.25">
      <c r="A338" t="s">
        <v>360</v>
      </c>
      <c r="B338" t="s">
        <v>280</v>
      </c>
      <c r="C338" t="s">
        <v>284</v>
      </c>
      <c r="D338" s="11">
        <v>44417</v>
      </c>
      <c r="E338" s="10">
        <f>VLOOKUP(A338,home!$A$2:$E$405,3,FALSE)</f>
        <v>1.5583</v>
      </c>
      <c r="F338" s="10">
        <f>VLOOKUP(B338,home!$B$2:$E$405,3,FALSE)</f>
        <v>1.3262</v>
      </c>
      <c r="G338" s="10">
        <f>VLOOKUP(C338,away!$B$2:$E$405,4,FALSE)</f>
        <v>1.0694999999999999</v>
      </c>
      <c r="H338" s="10">
        <f>VLOOKUP(A338,away!$A$2:$E$405,3,FALSE)</f>
        <v>1.0958000000000001</v>
      </c>
      <c r="I338" s="10">
        <f>VLOOKUP(C338,away!$B$2:$E$405,3,FALSE)</f>
        <v>0.73009999999999997</v>
      </c>
      <c r="J338" s="10">
        <f>VLOOKUP(B338,home!$B$2:$E$405,4,FALSE)</f>
        <v>0.73009999999999997</v>
      </c>
      <c r="K338" s="12">
        <f t="shared" si="502"/>
        <v>2.2102473734700001</v>
      </c>
      <c r="L338" s="12">
        <f t="shared" si="503"/>
        <v>0.58411181775800003</v>
      </c>
      <c r="M338" s="13">
        <f t="shared" si="504"/>
        <v>6.1154049830821226E-2</v>
      </c>
      <c r="N338" s="13">
        <f t="shared" si="505"/>
        <v>0.13516557801562612</v>
      </c>
      <c r="O338" s="13">
        <f t="shared" si="506"/>
        <v>3.57208032099443E-2</v>
      </c>
      <c r="P338" s="13">
        <f t="shared" si="507"/>
        <v>7.8951811473018135E-2</v>
      </c>
      <c r="Q338" s="13">
        <f t="shared" si="508"/>
        <v>0.14937468189629605</v>
      </c>
      <c r="R338" s="13">
        <f t="shared" si="509"/>
        <v>1.0432471647368186E-2</v>
      </c>
      <c r="S338" s="13">
        <f t="shared" si="510"/>
        <v>2.5482321089589619E-2</v>
      </c>
      <c r="T338" s="13">
        <f t="shared" si="511"/>
        <v>8.7251516969468507E-2</v>
      </c>
      <c r="U338" s="13">
        <f t="shared" si="512"/>
        <v>2.3058343057395774E-2</v>
      </c>
      <c r="V338" s="13">
        <f t="shared" si="513"/>
        <v>3.6553868942920354E-3</v>
      </c>
      <c r="W338" s="13">
        <f t="shared" si="514"/>
        <v>0.11005166610806834</v>
      </c>
      <c r="X338" s="13">
        <f t="shared" si="515"/>
        <v>6.4282478737680282E-2</v>
      </c>
      <c r="Y338" s="13">
        <f t="shared" si="516"/>
        <v>1.877407775272821E-2</v>
      </c>
      <c r="Z338" s="13">
        <f t="shared" si="517"/>
        <v>2.0312433258843432E-3</v>
      </c>
      <c r="AA338" s="13">
        <f t="shared" si="518"/>
        <v>4.4895502259143369E-3</v>
      </c>
      <c r="AB338" s="13">
        <f t="shared" si="519"/>
        <v>4.9615082974444058E-3</v>
      </c>
      <c r="AC338" s="13">
        <f t="shared" si="520"/>
        <v>2.9495125193821785E-4</v>
      </c>
      <c r="AD338" s="13">
        <f t="shared" si="521"/>
        <v>6.0810351490338886E-2</v>
      </c>
      <c r="AE338" s="13">
        <f t="shared" si="522"/>
        <v>3.5520044947524754E-2</v>
      </c>
      <c r="AF338" s="13">
        <f t="shared" si="523"/>
        <v>1.0373839010572275E-2</v>
      </c>
      <c r="AG338" s="13">
        <f t="shared" si="524"/>
        <v>2.0198273205314088E-3</v>
      </c>
      <c r="AH338" s="13">
        <f t="shared" si="525"/>
        <v>2.9661830784777723E-4</v>
      </c>
      <c r="AI338" s="13">
        <f t="shared" si="526"/>
        <v>6.5559983584366553E-4</v>
      </c>
      <c r="AJ338" s="13">
        <f t="shared" si="527"/>
        <v>7.2451890761041267E-4</v>
      </c>
      <c r="AK338" s="13">
        <f t="shared" si="528"/>
        <v>5.3378867085842263E-4</v>
      </c>
      <c r="AL338" s="13">
        <f t="shared" si="529"/>
        <v>1.5231655598396938E-5</v>
      </c>
      <c r="AM338" s="13">
        <f t="shared" si="530"/>
        <v>2.6881183932261788E-2</v>
      </c>
      <c r="AN338" s="13">
        <f t="shared" si="531"/>
        <v>1.5701617210160574E-2</v>
      </c>
      <c r="AO338" s="13">
        <f t="shared" si="532"/>
        <v>4.5857500851835958E-3</v>
      </c>
      <c r="AP338" s="13">
        <f t="shared" si="533"/>
        <v>8.928636060134981E-4</v>
      </c>
      <c r="AQ338" s="13">
        <f t="shared" si="534"/>
        <v>1.3038304597962676E-4</v>
      </c>
      <c r="AR338" s="13">
        <f t="shared" si="535"/>
        <v>3.4651651795453443E-5</v>
      </c>
      <c r="AS338" s="13">
        <f t="shared" si="536"/>
        <v>7.6588722367297983E-5</v>
      </c>
      <c r="AT338" s="13">
        <f t="shared" si="537"/>
        <v>8.4640011224871729E-5</v>
      </c>
      <c r="AU338" s="13">
        <f t="shared" si="538"/>
        <v>6.2358454166748007E-5</v>
      </c>
      <c r="AV338" s="13">
        <f t="shared" si="539"/>
        <v>3.445690238392605E-5</v>
      </c>
      <c r="AW338" s="13">
        <f t="shared" si="540"/>
        <v>5.4623746848846032E-7</v>
      </c>
      <c r="AX338" s="13">
        <f t="shared" si="541"/>
        <v>9.9023443636742751E-3</v>
      </c>
      <c r="AY338" s="13">
        <f t="shared" si="542"/>
        <v>5.7840763663314669E-3</v>
      </c>
      <c r="AZ338" s="13">
        <f t="shared" si="543"/>
        <v>1.6892736801944806E-3</v>
      </c>
      <c r="BA338" s="13">
        <f t="shared" si="544"/>
        <v>3.2890824000971495E-4</v>
      </c>
      <c r="BB338" s="13">
        <f t="shared" si="545"/>
        <v>4.8029797486914773E-5</v>
      </c>
      <c r="BC338" s="13">
        <f t="shared" si="546"/>
        <v>5.6109544633260821E-6</v>
      </c>
      <c r="BD338" s="13">
        <f t="shared" si="547"/>
        <v>3.3734065530932635E-6</v>
      </c>
      <c r="BE338" s="13">
        <f t="shared" si="548"/>
        <v>7.4560629736208708E-6</v>
      </c>
      <c r="BF338" s="13">
        <f t="shared" si="549"/>
        <v>8.2398718019362265E-6</v>
      </c>
      <c r="BG338" s="13">
        <f t="shared" si="550"/>
        <v>6.0707183359863524E-6</v>
      </c>
      <c r="BH338" s="13">
        <f t="shared" si="551"/>
        <v>3.3544473142975025E-6</v>
      </c>
      <c r="BI338" s="13">
        <f t="shared" si="552"/>
        <v>1.482831673173909E-6</v>
      </c>
      <c r="BJ338" s="14">
        <f t="shared" si="553"/>
        <v>0.73957410353059405</v>
      </c>
      <c r="BK338" s="14">
        <f t="shared" si="554"/>
        <v>0.17533782856158908</v>
      </c>
      <c r="BL338" s="14">
        <f t="shared" si="555"/>
        <v>8.119587524081763E-2</v>
      </c>
      <c r="BM338" s="14">
        <f t="shared" si="556"/>
        <v>0.52155612445694832</v>
      </c>
      <c r="BN338" s="14">
        <f t="shared" si="557"/>
        <v>0.47079939607307408</v>
      </c>
    </row>
    <row r="339" spans="1:66" x14ac:dyDescent="0.25">
      <c r="A339" t="s">
        <v>361</v>
      </c>
      <c r="B339" t="s">
        <v>297</v>
      </c>
      <c r="C339" t="s">
        <v>294</v>
      </c>
      <c r="D339" s="11">
        <v>44417</v>
      </c>
      <c r="E339" s="10">
        <f>VLOOKUP(A339,home!$A$2:$E$405,3,FALSE)</f>
        <v>1.4911000000000001</v>
      </c>
      <c r="F339" s="10">
        <f>VLOOKUP(B339,home!$B$2:$E$405,3,FALSE)</f>
        <v>0.95809999999999995</v>
      </c>
      <c r="G339" s="10">
        <f>VLOOKUP(C339,away!$B$2:$E$405,4,FALSE)</f>
        <v>0.95809999999999995</v>
      </c>
      <c r="H339" s="10">
        <f>VLOOKUP(A339,away!$A$2:$E$405,3,FALSE)</f>
        <v>1.0625</v>
      </c>
      <c r="I339" s="10">
        <f>VLOOKUP(C339,away!$B$2:$E$405,3,FALSE)</f>
        <v>1.0755999999999999</v>
      </c>
      <c r="J339" s="10">
        <f>VLOOKUP(B339,home!$B$2:$E$405,4,FALSE)</f>
        <v>1.0755999999999999</v>
      </c>
      <c r="K339" s="12">
        <f t="shared" si="502"/>
        <v>1.3687636100710001</v>
      </c>
      <c r="L339" s="12">
        <f t="shared" si="503"/>
        <v>1.2292225699999999</v>
      </c>
      <c r="M339" s="13">
        <f t="shared" si="504"/>
        <v>7.4423302534649891E-2</v>
      </c>
      <c r="N339" s="13">
        <f t="shared" si="505"/>
        <v>0.10186790825073358</v>
      </c>
      <c r="O339" s="13">
        <f t="shared" si="506"/>
        <v>9.1482803209529839E-2</v>
      </c>
      <c r="P339" s="13">
        <f t="shared" si="507"/>
        <v>0.12521833198049093</v>
      </c>
      <c r="Q339" s="13">
        <f t="shared" si="508"/>
        <v>6.9716542923827771E-2</v>
      </c>
      <c r="R339" s="13">
        <f t="shared" si="509"/>
        <v>5.6226363236011268E-2</v>
      </c>
      <c r="S339" s="13">
        <f t="shared" si="510"/>
        <v>5.267043429266105E-2</v>
      </c>
      <c r="T339" s="13">
        <f t="shared" si="511"/>
        <v>8.5697148064342879E-2</v>
      </c>
      <c r="U339" s="13">
        <f t="shared" si="512"/>
        <v>7.6960599924086132E-2</v>
      </c>
      <c r="V339" s="13">
        <f t="shared" si="513"/>
        <v>9.846533578414033E-3</v>
      </c>
      <c r="W339" s="13">
        <f t="shared" si="514"/>
        <v>3.1808488991362786E-2</v>
      </c>
      <c r="X339" s="13">
        <f t="shared" si="515"/>
        <v>3.909971258577967E-2</v>
      </c>
      <c r="Y339" s="13">
        <f t="shared" si="516"/>
        <v>2.4031124595476717E-2</v>
      </c>
      <c r="Z339" s="13">
        <f t="shared" si="517"/>
        <v>2.3038238239574425E-2</v>
      </c>
      <c r="AA339" s="13">
        <f t="shared" si="518"/>
        <v>3.1533902142475652E-2</v>
      </c>
      <c r="AB339" s="13">
        <f t="shared" si="519"/>
        <v>2.1581228868080313E-2</v>
      </c>
      <c r="AC339" s="13">
        <f t="shared" si="520"/>
        <v>1.0354338531141307E-3</v>
      </c>
      <c r="AD339" s="13">
        <f t="shared" si="521"/>
        <v>1.0884575555680343E-2</v>
      </c>
      <c r="AE339" s="13">
        <f t="shared" si="522"/>
        <v>1.3379565937912568E-2</v>
      </c>
      <c r="AF339" s="13">
        <f t="shared" si="523"/>
        <v>8.2232322138426749E-3</v>
      </c>
      <c r="AG339" s="13">
        <f t="shared" si="524"/>
        <v>3.3693942118688271E-3</v>
      </c>
      <c r="AH339" s="13">
        <f t="shared" si="525"/>
        <v>7.0797806042804858E-3</v>
      </c>
      <c r="AI339" s="13">
        <f t="shared" si="526"/>
        <v>9.6905460584256024E-3</v>
      </c>
      <c r="AJ339" s="13">
        <f t="shared" si="527"/>
        <v>6.6320334032449659E-3</v>
      </c>
      <c r="AK339" s="13">
        <f t="shared" si="528"/>
        <v>3.0258953277123475E-3</v>
      </c>
      <c r="AL339" s="13">
        <f t="shared" si="529"/>
        <v>6.9685324648268237E-5</v>
      </c>
      <c r="AM339" s="13">
        <f t="shared" si="530"/>
        <v>2.9796821863367177E-3</v>
      </c>
      <c r="AN339" s="13">
        <f t="shared" si="531"/>
        <v>3.6626925948720387E-3</v>
      </c>
      <c r="AO339" s="13">
        <f t="shared" si="532"/>
        <v>2.2511322022942884E-3</v>
      </c>
      <c r="AP339" s="13">
        <f t="shared" si="533"/>
        <v>9.2238083703798156E-4</v>
      </c>
      <c r="AQ339" s="13">
        <f t="shared" si="534"/>
        <v>2.8345283575564466E-4</v>
      </c>
      <c r="AR339" s="13">
        <f t="shared" si="535"/>
        <v>1.7405252218859614E-3</v>
      </c>
      <c r="AS339" s="13">
        <f t="shared" si="536"/>
        <v>2.3823675861282564E-3</v>
      </c>
      <c r="AT339" s="13">
        <f t="shared" si="537"/>
        <v>1.6304490288525238E-3</v>
      </c>
      <c r="AU339" s="13">
        <f t="shared" si="538"/>
        <v>7.4389976625631232E-4</v>
      </c>
      <c r="AV339" s="13">
        <f t="shared" si="539"/>
        <v>2.5455573239799068E-4</v>
      </c>
      <c r="AW339" s="13">
        <f t="shared" si="540"/>
        <v>3.2568503482392207E-6</v>
      </c>
      <c r="AX339" s="13">
        <f t="shared" si="541"/>
        <v>6.797467577057502E-4</v>
      </c>
      <c r="AY339" s="13">
        <f t="shared" si="542"/>
        <v>8.3556005645622951E-4</v>
      </c>
      <c r="AZ339" s="13">
        <f t="shared" si="543"/>
        <v>5.1354463999323582E-4</v>
      </c>
      <c r="BA339" s="13">
        <f t="shared" si="544"/>
        <v>2.1042022072740335E-4</v>
      </c>
      <c r="BB339" s="13">
        <f t="shared" si="545"/>
        <v>6.4663321125626484E-5</v>
      </c>
      <c r="BC339" s="13">
        <f t="shared" si="546"/>
        <v>1.5897122755755566E-5</v>
      </c>
      <c r="BD339" s="13">
        <f t="shared" si="547"/>
        <v>3.565821477327467E-4</v>
      </c>
      <c r="BE339" s="13">
        <f t="shared" si="548"/>
        <v>4.8807666781754496E-4</v>
      </c>
      <c r="BF339" s="13">
        <f t="shared" si="549"/>
        <v>3.3403079091668368E-4</v>
      </c>
      <c r="BG339" s="13">
        <f t="shared" si="550"/>
        <v>1.5240306374999715E-4</v>
      </c>
      <c r="BH339" s="13">
        <f t="shared" si="551"/>
        <v>5.2150941931081697E-5</v>
      </c>
      <c r="BI339" s="13">
        <f t="shared" si="552"/>
        <v>1.4276462309238096E-5</v>
      </c>
      <c r="BJ339" s="14">
        <f t="shared" si="553"/>
        <v>0.40049686610588858</v>
      </c>
      <c r="BK339" s="14">
        <f t="shared" si="554"/>
        <v>0.26409928162043456</v>
      </c>
      <c r="BL339" s="14">
        <f t="shared" si="555"/>
        <v>0.31236247018382496</v>
      </c>
      <c r="BM339" s="14">
        <f t="shared" si="556"/>
        <v>0.48022930080837117</v>
      </c>
      <c r="BN339" s="14">
        <f t="shared" si="557"/>
        <v>0.51893525213524327</v>
      </c>
    </row>
    <row r="340" spans="1:66" x14ac:dyDescent="0.25">
      <c r="A340" t="s">
        <v>361</v>
      </c>
      <c r="B340" t="s">
        <v>301</v>
      </c>
      <c r="C340" t="s">
        <v>300</v>
      </c>
      <c r="D340" s="11">
        <v>44417</v>
      </c>
      <c r="E340" s="10">
        <f>VLOOKUP(A340,home!$A$2:$E$405,3,FALSE)</f>
        <v>1.4911000000000001</v>
      </c>
      <c r="F340" s="10">
        <f>VLOOKUP(B340,home!$B$2:$E$405,3,FALSE)</f>
        <v>0.76649999999999996</v>
      </c>
      <c r="G340" s="10">
        <f>VLOOKUP(C340,away!$B$2:$E$405,4,FALSE)</f>
        <v>1.5928</v>
      </c>
      <c r="H340" s="10">
        <f>VLOOKUP(A340,away!$A$2:$E$405,3,FALSE)</f>
        <v>1.0625</v>
      </c>
      <c r="I340" s="10">
        <f>VLOOKUP(C340,away!$B$2:$E$405,3,FALSE)</f>
        <v>0.94120000000000004</v>
      </c>
      <c r="J340" s="10">
        <f>VLOOKUP(B340,home!$B$2:$E$405,4,FALSE)</f>
        <v>1.4790000000000001</v>
      </c>
      <c r="K340" s="12">
        <f t="shared" si="502"/>
        <v>1.8204559573199999</v>
      </c>
      <c r="L340" s="12">
        <f t="shared" si="503"/>
        <v>1.4790369750000001</v>
      </c>
      <c r="M340" s="13">
        <f t="shared" si="504"/>
        <v>3.6901874405823085E-2</v>
      </c>
      <c r="N340" s="13">
        <f t="shared" si="505"/>
        <v>6.7178237098355062E-2</v>
      </c>
      <c r="O340" s="13">
        <f t="shared" si="506"/>
        <v>5.4579236693018507E-2</v>
      </c>
      <c r="P340" s="13">
        <f t="shared" si="507"/>
        <v>9.9359096583783876E-2</v>
      </c>
      <c r="Q340" s="13">
        <f t="shared" si="508"/>
        <v>6.1147510963977969E-2</v>
      </c>
      <c r="R340" s="13">
        <f t="shared" si="509"/>
        <v>4.0362354568125557E-2</v>
      </c>
      <c r="S340" s="13">
        <f t="shared" si="510"/>
        <v>6.6881630221389682E-2</v>
      </c>
      <c r="T340" s="13">
        <f t="shared" si="511"/>
        <v>9.0439429644941324E-2</v>
      </c>
      <c r="U340" s="13">
        <f t="shared" si="512"/>
        <v>7.3477888825006277E-2</v>
      </c>
      <c r="V340" s="13">
        <f t="shared" si="513"/>
        <v>2.0008915427279918E-2</v>
      </c>
      <c r="W340" s="13">
        <f t="shared" si="514"/>
        <v>3.7105450203221237E-2</v>
      </c>
      <c r="X340" s="13">
        <f t="shared" si="515"/>
        <v>5.488033282458548E-2</v>
      </c>
      <c r="Y340" s="13">
        <f t="shared" si="516"/>
        <v>4.0585020723934065E-2</v>
      </c>
      <c r="Z340" s="13">
        <f t="shared" si="517"/>
        <v>1.9899138268105954E-2</v>
      </c>
      <c r="AA340" s="13">
        <f t="shared" si="518"/>
        <v>3.6225504805707867E-2</v>
      </c>
      <c r="AB340" s="13">
        <f t="shared" si="519"/>
        <v>3.2973468015237595E-2</v>
      </c>
      <c r="AC340" s="13">
        <f t="shared" si="520"/>
        <v>3.3671524016171558E-3</v>
      </c>
      <c r="AD340" s="13">
        <f t="shared" si="521"/>
        <v>1.6887209467873678E-2</v>
      </c>
      <c r="AE340" s="13">
        <f t="shared" si="522"/>
        <v>2.4976807207555247E-2</v>
      </c>
      <c r="AF340" s="13">
        <f t="shared" si="523"/>
        <v>1.847081068871036E-2</v>
      </c>
      <c r="AG340" s="13">
        <f t="shared" si="524"/>
        <v>9.1063373222759463E-3</v>
      </c>
      <c r="AH340" s="13">
        <f t="shared" si="525"/>
        <v>7.3578903172915452E-3</v>
      </c>
      <c r="AI340" s="13">
        <f t="shared" si="526"/>
        <v>1.3394715261420538E-2</v>
      </c>
      <c r="AJ340" s="13">
        <f t="shared" si="527"/>
        <v>1.2192244597129072E-2</v>
      </c>
      <c r="AK340" s="13">
        <f t="shared" si="528"/>
        <v>7.3984814366487347E-3</v>
      </c>
      <c r="AL340" s="13">
        <f t="shared" si="529"/>
        <v>3.6264523260293283E-4</v>
      </c>
      <c r="AM340" s="13">
        <f t="shared" si="530"/>
        <v>6.1484842156602649E-3</v>
      </c>
      <c r="AN340" s="13">
        <f t="shared" si="531"/>
        <v>9.0938354951654067E-3</v>
      </c>
      <c r="AO340" s="13">
        <f t="shared" si="532"/>
        <v>6.7250594709585363E-3</v>
      </c>
      <c r="AP340" s="13">
        <f t="shared" si="533"/>
        <v>3.3155372055405385E-3</v>
      </c>
      <c r="AQ340" s="13">
        <f t="shared" si="534"/>
        <v>1.2259505297456585E-3</v>
      </c>
      <c r="AR340" s="13">
        <f t="shared" si="535"/>
        <v>2.1765183674537334E-3</v>
      </c>
      <c r="AS340" s="13">
        <f t="shared" si="536"/>
        <v>3.9622558282475491E-3</v>
      </c>
      <c r="AT340" s="13">
        <f t="shared" si="537"/>
        <v>3.6065561134795716E-3</v>
      </c>
      <c r="AU340" s="13">
        <f t="shared" si="538"/>
        <v>2.1885255207309173E-3</v>
      </c>
      <c r="AV340" s="13">
        <f t="shared" si="539"/>
        <v>9.9602858049036361E-4</v>
      </c>
      <c r="AW340" s="13">
        <f t="shared" si="540"/>
        <v>2.7123059669894735E-5</v>
      </c>
      <c r="AX340" s="13">
        <f t="shared" si="541"/>
        <v>1.8655074531477879E-3</v>
      </c>
      <c r="AY340" s="13">
        <f t="shared" si="542"/>
        <v>2.7591545003436591E-3</v>
      </c>
      <c r="AZ340" s="13">
        <f t="shared" si="543"/>
        <v>2.0404457628729611E-3</v>
      </c>
      <c r="BA340" s="13">
        <f t="shared" si="544"/>
        <v>1.0059649095903974E-3</v>
      </c>
      <c r="BB340" s="13">
        <f t="shared" si="545"/>
        <v>3.7196482420918264E-4</v>
      </c>
      <c r="BC340" s="13">
        <f t="shared" si="546"/>
        <v>1.1002994568095114E-4</v>
      </c>
      <c r="BD340" s="13">
        <f t="shared" si="547"/>
        <v>5.36525190371785E-4</v>
      </c>
      <c r="BE340" s="13">
        <f t="shared" si="548"/>
        <v>9.7672047906456312E-4</v>
      </c>
      <c r="BF340" s="13">
        <f t="shared" si="549"/>
        <v>8.8903830737476429E-4</v>
      </c>
      <c r="BG340" s="13">
        <f t="shared" si="550"/>
        <v>5.3948502764869304E-4</v>
      </c>
      <c r="BH340" s="13">
        <f t="shared" si="551"/>
        <v>2.4552718311700208E-4</v>
      </c>
      <c r="BI340" s="13">
        <f t="shared" si="552"/>
        <v>8.939428463786893E-5</v>
      </c>
      <c r="BJ340" s="14">
        <f t="shared" si="553"/>
        <v>0.45543908045834575</v>
      </c>
      <c r="BK340" s="14">
        <f t="shared" si="554"/>
        <v>0.22964046877284033</v>
      </c>
      <c r="BL340" s="14">
        <f t="shared" si="555"/>
        <v>0.29416835940220248</v>
      </c>
      <c r="BM340" s="14">
        <f t="shared" si="556"/>
        <v>0.63688670514773693</v>
      </c>
      <c r="BN340" s="14">
        <f t="shared" si="557"/>
        <v>0.35952831031308402</v>
      </c>
    </row>
    <row r="341" spans="1:66" x14ac:dyDescent="0.25">
      <c r="A341" t="s">
        <v>302</v>
      </c>
      <c r="B341" t="s">
        <v>325</v>
      </c>
      <c r="C341" t="s">
        <v>314</v>
      </c>
      <c r="D341" s="11">
        <v>44417</v>
      </c>
      <c r="E341" s="10">
        <f>VLOOKUP(A341,home!$A$2:$E$405,3,FALSE)</f>
        <v>1.5840000000000001</v>
      </c>
      <c r="F341" s="10">
        <f>VLOOKUP(B341,home!$B$2:$E$405,3,FALSE)</f>
        <v>0.94699999999999995</v>
      </c>
      <c r="G341" s="10">
        <f>VLOOKUP(C341,away!$B$2:$E$405,4,FALSE)</f>
        <v>0.86809999999999998</v>
      </c>
      <c r="H341" s="10">
        <f>VLOOKUP(A341,away!$A$2:$E$405,3,FALSE)</f>
        <v>1.0840000000000001</v>
      </c>
      <c r="I341" s="10">
        <f>VLOOKUP(C341,away!$B$2:$E$405,3,FALSE)</f>
        <v>0.92249999999999999</v>
      </c>
      <c r="J341" s="10">
        <f>VLOOKUP(B341,home!$B$2:$E$405,4,FALSE)</f>
        <v>1.4991000000000001</v>
      </c>
      <c r="K341" s="12">
        <f t="shared" si="502"/>
        <v>1.3021916687999999</v>
      </c>
      <c r="L341" s="12">
        <f t="shared" si="503"/>
        <v>1.4990850090000001</v>
      </c>
      <c r="M341" s="13">
        <f t="shared" si="504"/>
        <v>6.0732477304514081E-2</v>
      </c>
      <c r="N341" s="13">
        <f t="shared" si="505"/>
        <v>7.9085325971523304E-2</v>
      </c>
      <c r="O341" s="13">
        <f t="shared" si="506"/>
        <v>9.1043146286629795E-2</v>
      </c>
      <c r="P341" s="13">
        <f t="shared" si="507"/>
        <v>0.11855562659578896</v>
      </c>
      <c r="Q341" s="13">
        <f t="shared" si="508"/>
        <v>5.1492126302224966E-2</v>
      </c>
      <c r="R341" s="13">
        <f t="shared" si="509"/>
        <v>6.8240707885240379E-2</v>
      </c>
      <c r="S341" s="13">
        <f t="shared" si="510"/>
        <v>5.7857991396620685E-2</v>
      </c>
      <c r="T341" s="13">
        <f t="shared" si="511"/>
        <v>7.7191074621200062E-2</v>
      </c>
      <c r="U341" s="13">
        <f t="shared" si="512"/>
        <v>8.8862481281174466E-2</v>
      </c>
      <c r="V341" s="13">
        <f t="shared" si="513"/>
        <v>1.2549372680611482E-2</v>
      </c>
      <c r="W341" s="13">
        <f t="shared" si="514"/>
        <v>2.2350872626518227E-2</v>
      </c>
      <c r="X341" s="13">
        <f t="shared" si="515"/>
        <v>3.3505858092481931E-2</v>
      </c>
      <c r="Y341" s="13">
        <f t="shared" si="516"/>
        <v>2.5114064790060505E-2</v>
      </c>
      <c r="Z341" s="13">
        <f t="shared" si="517"/>
        <v>3.4099540731437325E-2</v>
      </c>
      <c r="AA341" s="13">
        <f t="shared" si="518"/>
        <v>4.4404137850383933E-2</v>
      </c>
      <c r="AB341" s="13">
        <f t="shared" si="519"/>
        <v>2.8911349184508356E-2</v>
      </c>
      <c r="AC341" s="13">
        <f t="shared" si="520"/>
        <v>1.5310987707554235E-3</v>
      </c>
      <c r="AD341" s="13">
        <f t="shared" si="521"/>
        <v>7.2762800311655038E-3</v>
      </c>
      <c r="AE341" s="13">
        <f t="shared" si="522"/>
        <v>1.0907762316006261E-2</v>
      </c>
      <c r="AF341" s="13">
        <f t="shared" si="523"/>
        <v>8.1758314848300543E-3</v>
      </c>
      <c r="AG341" s="13">
        <f t="shared" si="524"/>
        <v>4.0854221383396488E-3</v>
      </c>
      <c r="AH341" s="13">
        <f t="shared" si="525"/>
        <v>1.2779527581070651E-2</v>
      </c>
      <c r="AI341" s="13">
        <f t="shared" si="526"/>
        <v>1.6641394347270015E-2</v>
      </c>
      <c r="AJ341" s="13">
        <f t="shared" si="527"/>
        <v>1.0835142538115216E-2</v>
      </c>
      <c r="AK341" s="13">
        <f t="shared" si="528"/>
        <v>4.7031441144647062E-3</v>
      </c>
      <c r="AL341" s="13">
        <f t="shared" si="529"/>
        <v>1.1955407202430017E-4</v>
      </c>
      <c r="AM341" s="13">
        <f t="shared" si="530"/>
        <v>1.895022247287904E-3</v>
      </c>
      <c r="AN341" s="13">
        <f t="shared" si="531"/>
        <v>2.8407994426307881E-3</v>
      </c>
      <c r="AO341" s="13">
        <f t="shared" si="532"/>
        <v>2.1292999290116852E-3</v>
      </c>
      <c r="AP341" s="13">
        <f t="shared" si="533"/>
        <v>1.0640005344153942E-3</v>
      </c>
      <c r="AQ341" s="13">
        <f t="shared" si="534"/>
        <v>3.9875681267752662E-4</v>
      </c>
      <c r="AR341" s="13">
        <f t="shared" si="535"/>
        <v>3.8315196437770063E-3</v>
      </c>
      <c r="AS341" s="13">
        <f t="shared" si="536"/>
        <v>4.9893729589699605E-3</v>
      </c>
      <c r="AT341" s="13">
        <f t="shared" si="537"/>
        <v>3.2485599498533442E-3</v>
      </c>
      <c r="AU341" s="13">
        <f t="shared" si="538"/>
        <v>1.4100825674321232E-3</v>
      </c>
      <c r="AV341" s="13">
        <f t="shared" si="539"/>
        <v>4.5904944290755628E-4</v>
      </c>
      <c r="AW341" s="13">
        <f t="shared" si="540"/>
        <v>6.4828063034229419E-6</v>
      </c>
      <c r="AX341" s="13">
        <f t="shared" si="541"/>
        <v>4.1128036376815989E-4</v>
      </c>
      <c r="AY341" s="13">
        <f t="shared" si="542"/>
        <v>6.1654422782091525E-4</v>
      </c>
      <c r="AZ341" s="13">
        <f t="shared" si="543"/>
        <v>4.6212610465590746E-4</v>
      </c>
      <c r="BA341" s="13">
        <f t="shared" si="544"/>
        <v>2.3092210525241203E-4</v>
      </c>
      <c r="BB341" s="13">
        <f t="shared" si="545"/>
        <v>8.6542966557652789E-5</v>
      </c>
      <c r="BC341" s="13">
        <f t="shared" si="546"/>
        <v>2.594705276019311E-5</v>
      </c>
      <c r="BD341" s="13">
        <f t="shared" si="547"/>
        <v>9.5729560994585721E-4</v>
      </c>
      <c r="BE341" s="13">
        <f t="shared" si="548"/>
        <v>1.2465823678503094E-3</v>
      </c>
      <c r="BF341" s="13">
        <f t="shared" si="549"/>
        <v>8.1164458694382507E-4</v>
      </c>
      <c r="BG341" s="13">
        <f t="shared" si="550"/>
        <v>3.5230560638162202E-4</v>
      </c>
      <c r="BH341" s="13">
        <f t="shared" si="551"/>
        <v>1.1469235637542009E-4</v>
      </c>
      <c r="BI341" s="13">
        <f t="shared" si="552"/>
        <v>2.9870286189422513E-5</v>
      </c>
      <c r="BJ341" s="14">
        <f t="shared" si="553"/>
        <v>0.32934586016118889</v>
      </c>
      <c r="BK341" s="14">
        <f t="shared" si="554"/>
        <v>0.25196266504813586</v>
      </c>
      <c r="BL341" s="14">
        <f t="shared" si="555"/>
        <v>0.38387200644548397</v>
      </c>
      <c r="BM341" s="14">
        <f t="shared" si="556"/>
        <v>0.52952060061880701</v>
      </c>
      <c r="BN341" s="14">
        <f t="shared" si="557"/>
        <v>0.4691494103459215</v>
      </c>
    </row>
    <row r="342" spans="1:66" x14ac:dyDescent="0.25">
      <c r="A342" t="s">
        <v>302</v>
      </c>
      <c r="B342" t="s">
        <v>309</v>
      </c>
      <c r="C342" t="s">
        <v>306</v>
      </c>
      <c r="D342" s="11">
        <v>44417</v>
      </c>
      <c r="E342" s="10">
        <f>VLOOKUP(A342,home!$A$2:$E$405,3,FALSE)</f>
        <v>1.5840000000000001</v>
      </c>
      <c r="F342" s="10">
        <f>VLOOKUP(B342,home!$B$2:$E$405,3,FALSE)</f>
        <v>1.1048</v>
      </c>
      <c r="G342" s="10">
        <f>VLOOKUP(C342,away!$B$2:$E$405,4,FALSE)</f>
        <v>0.82069999999999999</v>
      </c>
      <c r="H342" s="10">
        <f>VLOOKUP(A342,away!$A$2:$E$405,3,FALSE)</f>
        <v>1.0840000000000001</v>
      </c>
      <c r="I342" s="10">
        <f>VLOOKUP(C342,away!$B$2:$E$405,3,FALSE)</f>
        <v>0.83030000000000004</v>
      </c>
      <c r="J342" s="10">
        <f>VLOOKUP(B342,home!$B$2:$E$405,4,FALSE)</f>
        <v>0.5766</v>
      </c>
      <c r="K342" s="12">
        <f t="shared" si="502"/>
        <v>1.43622762624</v>
      </c>
      <c r="L342" s="12">
        <f t="shared" si="503"/>
        <v>0.51896606232000009</v>
      </c>
      <c r="M342" s="13">
        <f t="shared" si="504"/>
        <v>0.1415370599297385</v>
      </c>
      <c r="N342" s="13">
        <f t="shared" si="505"/>
        <v>0.20327943560787692</v>
      </c>
      <c r="O342" s="13">
        <f t="shared" si="506"/>
        <v>7.3452930664086258E-2</v>
      </c>
      <c r="P342" s="13">
        <f t="shared" si="507"/>
        <v>0.10549512824805191</v>
      </c>
      <c r="Q342" s="13">
        <f t="shared" si="508"/>
        <v>0.14597777063325404</v>
      </c>
      <c r="R342" s="13">
        <f t="shared" si="509"/>
        <v>1.9059789096302415E-2</v>
      </c>
      <c r="S342" s="13">
        <f t="shared" si="510"/>
        <v>1.9657788019614198E-2</v>
      </c>
      <c r="T342" s="13">
        <f t="shared" si="511"/>
        <v>7.5757508811791996E-2</v>
      </c>
      <c r="U342" s="13">
        <f t="shared" si="512"/>
        <v>2.737419565041745E-2</v>
      </c>
      <c r="V342" s="13">
        <f t="shared" si="513"/>
        <v>1.6279998948934013E-3</v>
      </c>
      <c r="W342" s="13">
        <f t="shared" si="514"/>
        <v>6.9885769000135184E-2</v>
      </c>
      <c r="X342" s="13">
        <f t="shared" si="515"/>
        <v>3.626834235020529E-2</v>
      </c>
      <c r="Y342" s="13">
        <f t="shared" si="516"/>
        <v>9.411019408179868E-3</v>
      </c>
      <c r="Z342" s="13">
        <f t="shared" si="517"/>
        <v>3.2971278986525794E-3</v>
      </c>
      <c r="AA342" s="13">
        <f t="shared" si="518"/>
        <v>4.7354261752914732E-3</v>
      </c>
      <c r="AB342" s="13">
        <f t="shared" si="519"/>
        <v>3.4005749474868186E-3</v>
      </c>
      <c r="AC342" s="13">
        <f t="shared" si="520"/>
        <v>7.5839703124773564E-5</v>
      </c>
      <c r="AD342" s="13">
        <f t="shared" si="521"/>
        <v>2.5092968029755292E-2</v>
      </c>
      <c r="AE342" s="13">
        <f t="shared" si="522"/>
        <v>1.3022398810323755E-2</v>
      </c>
      <c r="AF342" s="13">
        <f t="shared" si="523"/>
        <v>3.3790915162771862E-3</v>
      </c>
      <c r="AG342" s="13">
        <f t="shared" si="524"/>
        <v>5.8454460614043005E-4</v>
      </c>
      <c r="AH342" s="13">
        <f t="shared" si="525"/>
        <v>4.2777437063228632E-4</v>
      </c>
      <c r="AI342" s="13">
        <f t="shared" si="526"/>
        <v>6.1438136889951846E-4</v>
      </c>
      <c r="AJ342" s="13">
        <f t="shared" si="527"/>
        <v>4.4119574753031875E-4</v>
      </c>
      <c r="AK342" s="13">
        <f t="shared" si="528"/>
        <v>2.1121917372755061E-4</v>
      </c>
      <c r="AL342" s="13">
        <f t="shared" si="529"/>
        <v>2.2610952103749701E-6</v>
      </c>
      <c r="AM342" s="13">
        <f t="shared" si="530"/>
        <v>7.2078427817383285E-3</v>
      </c>
      <c r="AN342" s="13">
        <f t="shared" si="531"/>
        <v>3.7406257862603763E-3</v>
      </c>
      <c r="AO342" s="13">
        <f t="shared" si="532"/>
        <v>9.7062891745410083E-4</v>
      </c>
      <c r="AP342" s="13">
        <f t="shared" si="533"/>
        <v>1.6790782242169307E-4</v>
      </c>
      <c r="AQ342" s="13">
        <f t="shared" si="534"/>
        <v>2.1784615358727963E-5</v>
      </c>
      <c r="AR342" s="13">
        <f t="shared" si="535"/>
        <v>4.4400076137690799E-5</v>
      </c>
      <c r="AS342" s="13">
        <f t="shared" si="536"/>
        <v>6.3768615956110922E-5</v>
      </c>
      <c r="AT342" s="13">
        <f t="shared" si="537"/>
        <v>4.5793123961627699E-5</v>
      </c>
      <c r="AU342" s="13">
        <f t="shared" si="538"/>
        <v>2.1923116575174196E-5</v>
      </c>
      <c r="AV342" s="13">
        <f t="shared" si="539"/>
        <v>7.8716464196363107E-6</v>
      </c>
      <c r="AW342" s="13">
        <f t="shared" si="540"/>
        <v>4.6814305367947882E-8</v>
      </c>
      <c r="AX342" s="13">
        <f t="shared" si="541"/>
        <v>1.7253504881211939E-3</v>
      </c>
      <c r="AY342" s="13">
        <f t="shared" si="542"/>
        <v>8.9539834894214617E-4</v>
      </c>
      <c r="AZ342" s="13">
        <f t="shared" si="543"/>
        <v>2.3234067767916746E-4</v>
      </c>
      <c r="BA342" s="13">
        <f t="shared" si="544"/>
        <v>4.0192308870639301E-5</v>
      </c>
      <c r="BB342" s="13">
        <f t="shared" si="545"/>
        <v>5.2146110675362206E-6</v>
      </c>
      <c r="BC342" s="13">
        <f t="shared" si="546"/>
        <v>5.4124123444991306E-7</v>
      </c>
      <c r="BD342" s="13">
        <f t="shared" si="547"/>
        <v>3.8403554466475974E-6</v>
      </c>
      <c r="BE342" s="13">
        <f t="shared" si="548"/>
        <v>5.5156245870565332E-6</v>
      </c>
      <c r="BF342" s="13">
        <f t="shared" si="549"/>
        <v>3.9608462039495936E-6</v>
      </c>
      <c r="BG342" s="13">
        <f t="shared" si="550"/>
        <v>1.8962255804667461E-6</v>
      </c>
      <c r="BH342" s="13">
        <f t="shared" si="551"/>
        <v>6.8085289106233042E-7</v>
      </c>
      <c r="BI342" s="13">
        <f t="shared" si="552"/>
        <v>1.9557194630981836E-7</v>
      </c>
      <c r="BJ342" s="14">
        <f t="shared" si="553"/>
        <v>0.59766667637308835</v>
      </c>
      <c r="BK342" s="14">
        <f t="shared" si="554"/>
        <v>0.26929147523957531</v>
      </c>
      <c r="BL342" s="14">
        <f t="shared" si="555"/>
        <v>0.12991733325007981</v>
      </c>
      <c r="BM342" s="14">
        <f t="shared" si="556"/>
        <v>0.31047514704744922</v>
      </c>
      <c r="BN342" s="14">
        <f t="shared" si="557"/>
        <v>0.68880211417931003</v>
      </c>
    </row>
    <row r="343" spans="1:66" x14ac:dyDescent="0.25">
      <c r="A343" t="s">
        <v>302</v>
      </c>
      <c r="B343" t="s">
        <v>315</v>
      </c>
      <c r="C343" t="s">
        <v>329</v>
      </c>
      <c r="D343" s="11">
        <v>44417</v>
      </c>
      <c r="E343" s="10">
        <f>VLOOKUP(A343,home!$A$2:$E$405,3,FALSE)</f>
        <v>1.5840000000000001</v>
      </c>
      <c r="F343" s="10">
        <f>VLOOKUP(B343,home!$B$2:$E$405,3,FALSE)</f>
        <v>1.1364000000000001</v>
      </c>
      <c r="G343" s="10">
        <f>VLOOKUP(C343,away!$B$2:$E$405,4,FALSE)</f>
        <v>1.2625999999999999</v>
      </c>
      <c r="H343" s="10">
        <f>VLOOKUP(A343,away!$A$2:$E$405,3,FALSE)</f>
        <v>1.0840000000000001</v>
      </c>
      <c r="I343" s="10">
        <f>VLOOKUP(C343,away!$B$2:$E$405,3,FALSE)</f>
        <v>1.1274999999999999</v>
      </c>
      <c r="J343" s="10">
        <f>VLOOKUP(B343,home!$B$2:$E$405,4,FALSE)</f>
        <v>0.92249999999999999</v>
      </c>
      <c r="K343" s="12">
        <f t="shared" si="502"/>
        <v>2.2727527257600002</v>
      </c>
      <c r="L343" s="12">
        <f t="shared" si="503"/>
        <v>1.1274887250000001</v>
      </c>
      <c r="M343" s="13">
        <f t="shared" si="504"/>
        <v>3.3365212931657451E-2</v>
      </c>
      <c r="N343" s="13">
        <f t="shared" si="505"/>
        <v>7.5830878635987281E-2</v>
      </c>
      <c r="O343" s="13">
        <f t="shared" si="506"/>
        <v>3.761890138766797E-2</v>
      </c>
      <c r="P343" s="13">
        <f t="shared" si="507"/>
        <v>8.549846066891903E-2</v>
      </c>
      <c r="Q343" s="13">
        <f t="shared" si="508"/>
        <v>8.617241805835793E-2</v>
      </c>
      <c r="R343" s="13">
        <f t="shared" si="509"/>
        <v>2.1207443580741253E-2</v>
      </c>
      <c r="S343" s="13">
        <f t="shared" si="510"/>
        <v>5.477251705037723E-2</v>
      </c>
      <c r="T343" s="13">
        <f t="shared" si="511"/>
        <v>9.7158429766784959E-2</v>
      </c>
      <c r="U343" s="13">
        <f t="shared" si="512"/>
        <v>4.81992752045311E-2</v>
      </c>
      <c r="V343" s="13">
        <f t="shared" si="513"/>
        <v>1.5594971473104756E-2</v>
      </c>
      <c r="W343" s="13">
        <f t="shared" si="514"/>
        <v>6.5282866009154422E-2</v>
      </c>
      <c r="X343" s="13">
        <f t="shared" si="515"/>
        <v>7.3605695361007362E-2</v>
      </c>
      <c r="Y343" s="13">
        <f t="shared" si="516"/>
        <v>4.1494795807660315E-2</v>
      </c>
      <c r="Z343" s="13">
        <f t="shared" si="517"/>
        <v>7.9703845077864627E-3</v>
      </c>
      <c r="AA343" s="13">
        <f t="shared" si="518"/>
        <v>1.8114713115426957E-2</v>
      </c>
      <c r="AB343" s="13">
        <f t="shared" si="519"/>
        <v>2.0585131804723527E-2</v>
      </c>
      <c r="AC343" s="13">
        <f t="shared" si="520"/>
        <v>2.4976351452058714E-3</v>
      </c>
      <c r="AD343" s="13">
        <f t="shared" si="521"/>
        <v>3.7092952916932639E-2</v>
      </c>
      <c r="AE343" s="13">
        <f t="shared" si="522"/>
        <v>4.1821886190797415E-2</v>
      </c>
      <c r="AF343" s="13">
        <f t="shared" si="523"/>
        <v>2.3576852569178651E-2</v>
      </c>
      <c r="AG343" s="13">
        <f t="shared" si="524"/>
        <v>8.860878480912068E-3</v>
      </c>
      <c r="AH343" s="13">
        <f t="shared" si="525"/>
        <v>2.2466296666109778E-3</v>
      </c>
      <c r="AI343" s="13">
        <f t="shared" si="526"/>
        <v>5.1060336985633802E-3</v>
      </c>
      <c r="AJ343" s="13">
        <f t="shared" si="527"/>
        <v>5.8023760031161694E-3</v>
      </c>
      <c r="AK343" s="13">
        <f t="shared" si="528"/>
        <v>4.3957886256555632E-3</v>
      </c>
      <c r="AL343" s="13">
        <f t="shared" si="529"/>
        <v>2.5600790939365488E-4</v>
      </c>
      <c r="AM343" s="13">
        <f t="shared" si="530"/>
        <v>1.68606219696892E-2</v>
      </c>
      <c r="AN343" s="13">
        <f t="shared" si="531"/>
        <v>1.9010161167311863E-2</v>
      </c>
      <c r="AO343" s="13">
        <f t="shared" si="532"/>
        <v>1.0716871188288487E-2</v>
      </c>
      <c r="AP343" s="13">
        <f t="shared" si="533"/>
        <v>4.0277171440242059E-3</v>
      </c>
      <c r="AQ343" s="13">
        <f t="shared" si="534"/>
        <v>1.1353014168441235E-3</v>
      </c>
      <c r="AR343" s="13">
        <f t="shared" si="535"/>
        <v>5.0660992367087729E-4</v>
      </c>
      <c r="AS343" s="13">
        <f t="shared" si="536"/>
        <v>1.1513990849200519E-3</v>
      </c>
      <c r="AT343" s="13">
        <f t="shared" si="537"/>
        <v>1.3084227043448093E-3</v>
      </c>
      <c r="AU343" s="13">
        <f t="shared" si="538"/>
        <v>9.9124042258197874E-4</v>
      </c>
      <c r="AV343" s="13">
        <f t="shared" si="539"/>
        <v>5.6321109307667157E-4</v>
      </c>
      <c r="AW343" s="13">
        <f t="shared" si="540"/>
        <v>1.8222807070429031E-5</v>
      </c>
      <c r="AX343" s="13">
        <f t="shared" si="541"/>
        <v>6.3866707566033517E-3</v>
      </c>
      <c r="AY343" s="13">
        <f t="shared" si="542"/>
        <v>7.2008992683574987E-3</v>
      </c>
      <c r="AZ343" s="13">
        <f t="shared" si="543"/>
        <v>4.0594663674669157E-3</v>
      </c>
      <c r="BA343" s="13">
        <f t="shared" si="544"/>
        <v>1.5256675196118846E-3</v>
      </c>
      <c r="BB343" s="13">
        <f t="shared" si="545"/>
        <v>4.3004323161527906E-4</v>
      </c>
      <c r="BC343" s="13">
        <f t="shared" si="546"/>
        <v>9.6973778981758135E-5</v>
      </c>
      <c r="BD343" s="13">
        <f t="shared" si="547"/>
        <v>9.5199496152004051E-5</v>
      </c>
      <c r="BE343" s="13">
        <f t="shared" si="548"/>
        <v>2.1636491437044585E-4</v>
      </c>
      <c r="BF343" s="13">
        <f t="shared" si="549"/>
        <v>2.4587197444712997E-4</v>
      </c>
      <c r="BG343" s="13">
        <f t="shared" si="550"/>
        <v>1.8626873337090259E-4</v>
      </c>
      <c r="BH343" s="13">
        <f t="shared" si="551"/>
        <v>1.0583569287314538E-4</v>
      </c>
      <c r="BI343" s="13">
        <f t="shared" si="552"/>
        <v>4.8107671892027867E-5</v>
      </c>
      <c r="BJ343" s="14">
        <f t="shared" si="553"/>
        <v>0.62234804760556772</v>
      </c>
      <c r="BK343" s="14">
        <f t="shared" si="554"/>
        <v>0.19918570444701547</v>
      </c>
      <c r="BL343" s="14">
        <f t="shared" si="555"/>
        <v>0.16869482479873693</v>
      </c>
      <c r="BM343" s="14">
        <f t="shared" si="556"/>
        <v>0.65132296963448866</v>
      </c>
      <c r="BN343" s="14">
        <f t="shared" si="557"/>
        <v>0.33969331526333091</v>
      </c>
    </row>
    <row r="344" spans="1:66" x14ac:dyDescent="0.25">
      <c r="A344" t="s">
        <v>350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351</v>
      </c>
      <c r="B345" t="s">
        <v>123</v>
      </c>
      <c r="C345" t="s">
        <v>117</v>
      </c>
      <c r="D345" s="11">
        <v>44418</v>
      </c>
      <c r="E345" s="10">
        <f>VLOOKUP(A345,home!$A$2:$E$405,3,FALSE)</f>
        <v>1.1721999999999999</v>
      </c>
      <c r="F345" s="10">
        <f>VLOOKUP(B345,home!$B$2:$E$405,3,FALSE)</f>
        <v>0.60940000000000005</v>
      </c>
      <c r="G345" s="10">
        <f>VLOOKUP(C345,away!$B$2:$E$405,4,FALSE)</f>
        <v>1.5995999999999999</v>
      </c>
      <c r="H345" s="10">
        <f>VLOOKUP(A345,away!$A$2:$E$405,3,FALSE)</f>
        <v>1.0596000000000001</v>
      </c>
      <c r="I345" s="10">
        <f>VLOOKUP(C345,away!$B$2:$E$405,3,FALSE)</f>
        <v>1.0617000000000001</v>
      </c>
      <c r="J345" s="10">
        <f>VLOOKUP(B345,home!$B$2:$E$405,4,FALSE)</f>
        <v>0.80889999999999995</v>
      </c>
      <c r="K345" s="12">
        <f t="shared" si="502"/>
        <v>1.1426561525279999</v>
      </c>
      <c r="L345" s="12">
        <f t="shared" si="503"/>
        <v>0.90999415414800011</v>
      </c>
      <c r="M345" s="13">
        <f t="shared" si="504"/>
        <v>0.1283941683392904</v>
      </c>
      <c r="N345" s="13">
        <f t="shared" si="505"/>
        <v>0.14671038640160594</v>
      </c>
      <c r="O345" s="13">
        <f t="shared" si="506"/>
        <v>0.11683794261544853</v>
      </c>
      <c r="P345" s="13">
        <f t="shared" si="507"/>
        <v>0.13350559397825568</v>
      </c>
      <c r="Q345" s="13">
        <f t="shared" si="508"/>
        <v>8.3819762830777605E-2</v>
      </c>
      <c r="R345" s="13">
        <f t="shared" si="509"/>
        <v>5.3160922381368818E-2</v>
      </c>
      <c r="S345" s="13">
        <f t="shared" si="510"/>
        <v>3.4705126903401058E-2</v>
      </c>
      <c r="T345" s="13">
        <f t="shared" si="511"/>
        <v>7.6275494178079467E-2</v>
      </c>
      <c r="U345" s="13">
        <f t="shared" si="512"/>
        <v>6.0744655033134538E-2</v>
      </c>
      <c r="V345" s="13">
        <f t="shared" si="513"/>
        <v>4.0096391718815018E-3</v>
      </c>
      <c r="W345" s="13">
        <f t="shared" si="514"/>
        <v>3.1925722567341934E-2</v>
      </c>
      <c r="X345" s="13">
        <f t="shared" si="515"/>
        <v>2.9052220903232048E-2</v>
      </c>
      <c r="Y345" s="13">
        <f t="shared" si="516"/>
        <v>1.3218675593478744E-2</v>
      </c>
      <c r="Z345" s="13">
        <f t="shared" si="517"/>
        <v>1.6125376198720405E-2</v>
      </c>
      <c r="AA345" s="13">
        <f t="shared" si="518"/>
        <v>1.8425760325296445E-2</v>
      </c>
      <c r="AB345" s="13">
        <f t="shared" si="519"/>
        <v>1.0527154200353151E-2</v>
      </c>
      <c r="AC345" s="13">
        <f t="shared" si="520"/>
        <v>2.6057903670998991E-4</v>
      </c>
      <c r="AD345" s="13">
        <f t="shared" si="521"/>
        <v>9.1200308288688237E-3</v>
      </c>
      <c r="AE345" s="13">
        <f t="shared" si="522"/>
        <v>8.2991747399201714E-3</v>
      </c>
      <c r="AF345" s="13">
        <f t="shared" si="523"/>
        <v>3.7761002487900516E-3</v>
      </c>
      <c r="AG345" s="13">
        <f t="shared" si="524"/>
        <v>1.1454097172919188E-3</v>
      </c>
      <c r="AH345" s="13">
        <f t="shared" si="525"/>
        <v>3.6684995185682166E-3</v>
      </c>
      <c r="AI345" s="13">
        <f t="shared" si="526"/>
        <v>4.1918335454379793E-3</v>
      </c>
      <c r="AJ345" s="13">
        <f t="shared" si="527"/>
        <v>2.394912195533983E-3</v>
      </c>
      <c r="AK345" s="13">
        <f t="shared" si="528"/>
        <v>9.1218705166374865E-4</v>
      </c>
      <c r="AL345" s="13">
        <f t="shared" si="529"/>
        <v>1.0838111893779222E-5</v>
      </c>
      <c r="AM345" s="13">
        <f t="shared" si="530"/>
        <v>2.0842118675703986E-3</v>
      </c>
      <c r="AN345" s="13">
        <f t="shared" si="531"/>
        <v>1.8966206154949487E-3</v>
      </c>
      <c r="AO345" s="13">
        <f t="shared" si="532"/>
        <v>8.6295683636849238E-4</v>
      </c>
      <c r="AP345" s="13">
        <f t="shared" si="533"/>
        <v>2.6176189212579354E-4</v>
      </c>
      <c r="AQ345" s="13">
        <f t="shared" si="534"/>
        <v>5.9550447903297877E-5</v>
      </c>
      <c r="AR345" s="13">
        <f t="shared" si="535"/>
        <v>6.6766262327836617E-4</v>
      </c>
      <c r="AS345" s="13">
        <f t="shared" si="536"/>
        <v>7.629088043020094E-4</v>
      </c>
      <c r="AT345" s="13">
        <f t="shared" si="537"/>
        <v>4.3587121952673539E-4</v>
      </c>
      <c r="AU345" s="13">
        <f t="shared" si="538"/>
        <v>1.6601697690070224E-4</v>
      </c>
      <c r="AV345" s="13">
        <f t="shared" si="539"/>
        <v>4.7425080019921591E-5</v>
      </c>
      <c r="AW345" s="13">
        <f t="shared" si="540"/>
        <v>3.1304393526272605E-7</v>
      </c>
      <c r="AX345" s="13">
        <f t="shared" si="541"/>
        <v>3.9692291894186435E-4</v>
      </c>
      <c r="AY345" s="13">
        <f t="shared" si="542"/>
        <v>3.6119753588445709E-4</v>
      </c>
      <c r="AZ345" s="13">
        <f t="shared" si="543"/>
        <v>1.643438230737592E-4</v>
      </c>
      <c r="BA345" s="13">
        <f t="shared" si="544"/>
        <v>4.9850639422484706E-5</v>
      </c>
      <c r="BB345" s="13">
        <f t="shared" si="545"/>
        <v>1.1340947613750228E-5</v>
      </c>
      <c r="BC345" s="13">
        <f t="shared" si="546"/>
        <v>2.0640392062022844E-6</v>
      </c>
      <c r="BD345" s="13">
        <f t="shared" si="547"/>
        <v>1.0126151402107189E-4</v>
      </c>
      <c r="BE345" s="13">
        <f t="shared" si="548"/>
        <v>1.1570709201047814E-4</v>
      </c>
      <c r="BF345" s="13">
        <f t="shared" si="549"/>
        <v>6.6106710288448115E-5</v>
      </c>
      <c r="BG345" s="13">
        <f t="shared" si="550"/>
        <v>2.5179079744827089E-5</v>
      </c>
      <c r="BH345" s="13">
        <f t="shared" si="551"/>
        <v>7.1927575963549584E-6</v>
      </c>
      <c r="BI345" s="13">
        <f t="shared" si="552"/>
        <v>1.6437697442234996E-6</v>
      </c>
      <c r="BJ345" s="14">
        <f t="shared" si="553"/>
        <v>0.40949379957299215</v>
      </c>
      <c r="BK345" s="14">
        <f t="shared" si="554"/>
        <v>0.30124714307731693</v>
      </c>
      <c r="BL345" s="14">
        <f t="shared" si="555"/>
        <v>0.27326084249423865</v>
      </c>
      <c r="BM345" s="14">
        <f t="shared" si="556"/>
        <v>0.33733750030457199</v>
      </c>
      <c r="BN345" s="14">
        <f t="shared" si="557"/>
        <v>0.66242877654674703</v>
      </c>
    </row>
    <row r="346" spans="1:66" s="15" customFormat="1" x14ac:dyDescent="0.25">
      <c r="A346" s="15" t="s">
        <v>356</v>
      </c>
      <c r="B346" s="15" t="s">
        <v>211</v>
      </c>
      <c r="C346" s="15" t="s">
        <v>201</v>
      </c>
      <c r="D346" s="23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9">
        <f t="shared" si="502"/>
        <v>0.85174628989500012</v>
      </c>
      <c r="L346" s="19">
        <f t="shared" si="503"/>
        <v>0.93466644489000006</v>
      </c>
      <c r="M346" s="20">
        <f t="shared" si="504"/>
        <v>0.16756017562279485</v>
      </c>
      <c r="N346" s="20">
        <f t="shared" si="505"/>
        <v>0.14271875792087016</v>
      </c>
      <c r="O346" s="20">
        <f t="shared" si="506"/>
        <v>0.15661287365450172</v>
      </c>
      <c r="P346" s="20">
        <f t="shared" si="507"/>
        <v>0.13339443408501625</v>
      </c>
      <c r="Q346" s="20">
        <f t="shared" si="508"/>
        <v>6.0780086278761886E-2</v>
      </c>
      <c r="R346" s="20">
        <f t="shared" si="509"/>
        <v>7.3190398921329933E-2</v>
      </c>
      <c r="S346" s="20">
        <f t="shared" si="510"/>
        <v>2.6548783114370637E-2</v>
      </c>
      <c r="T346" s="20">
        <f t="shared" si="511"/>
        <v>5.6809107162277842E-2</v>
      </c>
      <c r="U346" s="20">
        <f t="shared" si="512"/>
        <v>6.2339650737177794E-2</v>
      </c>
      <c r="V346" s="20">
        <f t="shared" si="513"/>
        <v>2.3483834562215288E-3</v>
      </c>
      <c r="W346" s="20">
        <f t="shared" si="514"/>
        <v>1.7256404329144485E-2</v>
      </c>
      <c r="X346" s="20">
        <f t="shared" si="515"/>
        <v>1.6128982085905883E-2</v>
      </c>
      <c r="Y346" s="20">
        <f t="shared" si="516"/>
        <v>7.5376091729640752E-3</v>
      </c>
      <c r="Z346" s="20">
        <f t="shared" si="517"/>
        <v>2.2802869986626784E-2</v>
      </c>
      <c r="AA346" s="20">
        <f t="shared" si="518"/>
        <v>1.9422259910067415E-2</v>
      </c>
      <c r="AB346" s="20">
        <f t="shared" si="519"/>
        <v>8.271418909888157E-3</v>
      </c>
      <c r="AC346" s="20">
        <f t="shared" si="520"/>
        <v>1.1684656012121551E-4</v>
      </c>
      <c r="AD346" s="20">
        <f t="shared" si="521"/>
        <v>3.6745195910692086E-3</v>
      </c>
      <c r="AE346" s="20">
        <f t="shared" si="522"/>
        <v>3.4344501628633135E-3</v>
      </c>
      <c r="AF346" s="20">
        <f t="shared" si="523"/>
        <v>1.6050326619376676E-3</v>
      </c>
      <c r="AG346" s="20">
        <f t="shared" si="524"/>
        <v>5.0005672402187102E-4</v>
      </c>
      <c r="AH346" s="20">
        <f t="shared" si="525"/>
        <v>5.3282693559223333E-3</v>
      </c>
      <c r="AI346" s="20">
        <f t="shared" si="526"/>
        <v>4.5383336554680699E-3</v>
      </c>
      <c r="AJ346" s="20">
        <f t="shared" si="527"/>
        <v>1.9327544266752703E-3</v>
      </c>
      <c r="AK346" s="20">
        <f t="shared" si="528"/>
        <v>5.487388040662667E-4</v>
      </c>
      <c r="AL346" s="20">
        <f t="shared" si="529"/>
        <v>3.7208556756919438E-6</v>
      </c>
      <c r="AM346" s="20">
        <f t="shared" si="530"/>
        <v>6.2595168576793845E-4</v>
      </c>
      <c r="AN346" s="20">
        <f t="shared" si="531"/>
        <v>5.8505603680962146E-4</v>
      </c>
      <c r="AO346" s="20">
        <f t="shared" si="532"/>
        <v>2.7341612299314097E-4</v>
      </c>
      <c r="AP346" s="20">
        <f t="shared" si="533"/>
        <v>8.5184291884535357E-5</v>
      </c>
      <c r="AQ346" s="20">
        <f t="shared" si="534"/>
        <v>1.9904724814047684E-5</v>
      </c>
      <c r="AR346" s="20">
        <f t="shared" si="535"/>
        <v>9.9603091526325165E-4</v>
      </c>
      <c r="AS346" s="20">
        <f t="shared" si="536"/>
        <v>8.48365636696196E-4</v>
      </c>
      <c r="AT346" s="20">
        <f t="shared" si="537"/>
        <v>3.6129614176519712E-4</v>
      </c>
      <c r="AU346" s="20">
        <f t="shared" si="538"/>
        <v>1.0257754943396159E-4</v>
      </c>
      <c r="AV346" s="20">
        <f t="shared" si="539"/>
        <v>2.1842511789224436E-5</v>
      </c>
      <c r="AW346" s="20">
        <f t="shared" si="540"/>
        <v>8.2282452213912606E-8</v>
      </c>
      <c r="AX346" s="20">
        <f t="shared" si="541"/>
        <v>8.8858671001060388E-5</v>
      </c>
      <c r="AY346" s="20">
        <f t="shared" si="542"/>
        <v>8.3053218122211244E-5</v>
      </c>
      <c r="AZ346" s="20">
        <f t="shared" si="543"/>
        <v>3.8813528059480456E-5</v>
      </c>
      <c r="BA346" s="20">
        <f t="shared" si="544"/>
        <v>1.2092567428330954E-5</v>
      </c>
      <c r="BB346" s="20">
        <f t="shared" si="545"/>
        <v>2.8256292519576754E-6</v>
      </c>
      <c r="BC346" s="20">
        <f t="shared" si="546"/>
        <v>5.2820416950089427E-7</v>
      </c>
      <c r="BD346" s="20">
        <f t="shared" si="547"/>
        <v>1.55159445761606E-4</v>
      </c>
      <c r="BE346" s="20">
        <f t="shared" si="548"/>
        <v>1.3215648226961243E-4</v>
      </c>
      <c r="BF346" s="20">
        <f t="shared" si="549"/>
        <v>5.6281896729358349E-5</v>
      </c>
      <c r="BG346" s="20">
        <f t="shared" si="550"/>
        <v>1.5979298909161512E-5</v>
      </c>
      <c r="BH346" s="20">
        <f t="shared" si="551"/>
        <v>3.4025771402503845E-6</v>
      </c>
      <c r="BI346" s="20">
        <f t="shared" si="552"/>
        <v>5.7962649105796107E-7</v>
      </c>
      <c r="BJ346" s="21">
        <f t="shared" si="553"/>
        <v>0.31226069077011831</v>
      </c>
      <c r="BK346" s="21">
        <f t="shared" si="554"/>
        <v>0.33005539691232233</v>
      </c>
      <c r="BL346" s="21">
        <f t="shared" si="555"/>
        <v>0.33487837045734586</v>
      </c>
      <c r="BM346" s="21">
        <f t="shared" si="556"/>
        <v>0.26565763070746851</v>
      </c>
      <c r="BN346" s="21">
        <f t="shared" si="557"/>
        <v>0.73425672648327478</v>
      </c>
    </row>
    <row r="347" spans="1:66" x14ac:dyDescent="0.25">
      <c r="A347" t="s">
        <v>352</v>
      </c>
      <c r="B347" t="s">
        <v>143</v>
      </c>
      <c r="C347" t="s">
        <v>133</v>
      </c>
      <c r="D347" s="11">
        <v>44508</v>
      </c>
      <c r="E347" s="10">
        <f>VLOOKUP(A347,home!$A$2:$E$405,3,FALSE)</f>
        <v>1.34</v>
      </c>
      <c r="F347" s="10">
        <f>VLOOKUP(B347,home!$B$2:$E$405,3,FALSE)</f>
        <v>0.74629999999999996</v>
      </c>
      <c r="G347" s="10">
        <f>VLOOKUP(C347,away!$B$2:$E$405,4,FALSE)</f>
        <v>1.4924999999999999</v>
      </c>
      <c r="H347" s="10">
        <f>VLOOKUP(A347,away!$A$2:$E$405,3,FALSE)</f>
        <v>1.29</v>
      </c>
      <c r="I347" s="10">
        <f>VLOOKUP(C347,away!$B$2:$E$405,3,FALSE)</f>
        <v>0.51680000000000004</v>
      </c>
      <c r="J347" s="10">
        <f>VLOOKUP(B347,home!$B$2:$E$405,4,FALSE)</f>
        <v>0.64600000000000002</v>
      </c>
      <c r="K347" s="12">
        <f t="shared" ref="K347:K352" si="558">E347*F347*G347</f>
        <v>1.492562685</v>
      </c>
      <c r="L347" s="12">
        <f t="shared" ref="L347:L352" si="559">H347*I347*J347</f>
        <v>0.43067011200000005</v>
      </c>
      <c r="M347" s="13">
        <f t="shared" ref="M347:M352" si="560">_xlfn.POISSON.DIST(0,K347,FALSE) * _xlfn.POISSON.DIST(0,L347,FALSE)</f>
        <v>0.14613377685107559</v>
      </c>
      <c r="N347" s="13">
        <f t="shared" ref="N347:N352" si="561">_xlfn.POISSON.DIST(1,K347,FALSE) * _xlfn.POISSON.DIST(0,L347,FALSE)</f>
        <v>0.21811382234603224</v>
      </c>
      <c r="O347" s="13">
        <f t="shared" ref="O347:O352" si="562">_xlfn.POISSON.DIST(0,K347,FALSE) * _xlfn.POISSON.DIST(1,L347,FALSE)</f>
        <v>6.2935450043435745E-2</v>
      </c>
      <c r="P347" s="13">
        <f t="shared" ref="P347:P352" si="563">_xlfn.POISSON.DIST(1,K347,FALSE) * _xlfn.POISSON.DIST(1,L347,FALSE)</f>
        <v>9.393510429851383E-2</v>
      </c>
      <c r="Q347" s="13">
        <f t="shared" ref="Q347:Q352" si="564">_xlfn.POISSON.DIST(2,K347,FALSE) * _xlfn.POISSON.DIST(0,L347,FALSE)</f>
        <v>0.16277427615820347</v>
      </c>
      <c r="R347" s="13">
        <f t="shared" ref="R347:R352" si="565">_xlfn.POISSON.DIST(0,K347,FALSE) * _xlfn.POISSON.DIST(2,L347,FALSE)</f>
        <v>1.3552208659488439E-2</v>
      </c>
      <c r="S347" s="13">
        <f t="shared" ref="S347:S352" si="566">_xlfn.POISSON.DIST(2,K347,FALSE) * _xlfn.POISSON.DIST(2,L347,FALSE)</f>
        <v>1.5095421485898118E-2</v>
      </c>
      <c r="T347" s="13">
        <f t="shared" ref="T347:T352" si="567">_xlfn.POISSON.DIST(2,K347,FALSE) * _xlfn.POISSON.DIST(1,L347,FALSE)</f>
        <v>7.0102015743772436E-2</v>
      </c>
      <c r="U347" s="13">
        <f t="shared" ref="U347:U352" si="568">_xlfn.POISSON.DIST(1,K347,FALSE) * _xlfn.POISSON.DIST(2,L347,FALSE)</f>
        <v>2.0227520944486314E-2</v>
      </c>
      <c r="V347" s="13">
        <f t="shared" ref="V347:V352" si="569">_xlfn.POISSON.DIST(3,K347,FALSE) * _xlfn.POISSON.DIST(3,L347,FALSE)</f>
        <v>1.0781521351060368E-3</v>
      </c>
      <c r="W347" s="13">
        <f t="shared" ref="W347:W352" si="570">_xlfn.POISSON.DIST(3,K347,FALSE) * _xlfn.POISSON.DIST(0,L347,FALSE)</f>
        <v>8.0983603557206546E-2</v>
      </c>
      <c r="X347" s="13">
        <f t="shared" ref="X347:X352" si="571">_xlfn.POISSON.DIST(3,K347,FALSE) * _xlfn.POISSON.DIST(1,L347,FALSE)</f>
        <v>3.487721761414575E-2</v>
      </c>
      <c r="Y347" s="13">
        <f t="shared" ref="Y347:Y352" si="572">_xlfn.POISSON.DIST(3,K347,FALSE) * _xlfn.POISSON.DIST(2,L347,FALSE)</f>
        <v>7.5102876080662614E-3</v>
      </c>
      <c r="Z347" s="13">
        <f t="shared" ref="Z347:Z352" si="573">_xlfn.POISSON.DIST(0,K347,FALSE) * _xlfn.POISSON.DIST(3,L347,FALSE)</f>
        <v>1.9455104070764194E-3</v>
      </c>
      <c r="AA347" s="13">
        <f t="shared" ref="AA347:AA352" si="574">_xlfn.POISSON.DIST(1,K347,FALSE) * _xlfn.POISSON.DIST(3,L347,FALSE)</f>
        <v>2.9037962368814235E-3</v>
      </c>
      <c r="AB347" s="13">
        <f t="shared" ref="AB347:AB352" si="575">_xlfn.POISSON.DIST(2,K347,FALSE) * _xlfn.POISSON.DIST(3,L347,FALSE)</f>
        <v>2.1670489540063175E-3</v>
      </c>
      <c r="AC347" s="13">
        <f t="shared" ref="AC347:AC352" si="576">_xlfn.POISSON.DIST(4,K347,FALSE) * _xlfn.POISSON.DIST(4,L347,FALSE)</f>
        <v>4.3314906144209389E-5</v>
      </c>
      <c r="AD347" s="13">
        <f t="shared" ref="AD347:AD352" si="577">_xlfn.POISSON.DIST(4,K347,FALSE) * _xlfn.POISSON.DIST(0,L347,FALSE)</f>
        <v>3.0218276191579931E-2</v>
      </c>
      <c r="AE347" s="13">
        <f t="shared" ref="AE347:AE352" si="578">_xlfn.POISSON.DIST(4,K347,FALSE) * _xlfn.POISSON.DIST(1,L347,FALSE)</f>
        <v>1.3014108391874666E-2</v>
      </c>
      <c r="AF347" s="13">
        <f t="shared" ref="AF347:AF352" si="579">_xlfn.POISSON.DIST(4,K347,FALSE) * _xlfn.POISSON.DIST(2,L347,FALSE)</f>
        <v>2.8023937593544008E-3</v>
      </c>
      <c r="AG347" s="13">
        <f t="shared" ref="AG347:AG352" si="580">_xlfn.POISSON.DIST(4,K347,FALSE) * _xlfn.POISSON.DIST(3,L347,FALSE)</f>
        <v>4.0230241140308711E-4</v>
      </c>
      <c r="AH347" s="13">
        <f t="shared" ref="AH347:AH352" si="581">_xlfn.POISSON.DIST(0,K347,FALSE) * _xlfn.POISSON.DIST(4,L347,FALSE)</f>
        <v>2.0946829622819172E-4</v>
      </c>
      <c r="AI347" s="13">
        <f t="shared" ref="AI347:AI352" si="582">_xlfn.POISSON.DIST(1,K347,FALSE) * _xlfn.POISSON.DIST(4,L347,FALSE)</f>
        <v>3.1264456264072519E-4</v>
      </c>
      <c r="AJ347" s="13">
        <f t="shared" ref="AJ347:AJ352" si="583">_xlfn.POISSON.DIST(2,K347,FALSE) * _xlfn.POISSON.DIST(4,L347,FALSE)</f>
        <v>2.333208039328458E-4</v>
      </c>
      <c r="AK347" s="13">
        <f t="shared" ref="AK347:AK352" si="584">_xlfn.POISSON.DIST(3,K347,FALSE) * _xlfn.POISSON.DIST(4,L347,FALSE)</f>
        <v>1.1608197519478895E-4</v>
      </c>
      <c r="AL347" s="13">
        <f t="shared" ref="AL347:AL352" si="585">_xlfn.POISSON.DIST(5,K347,FALSE) * _xlfn.POISSON.DIST(5,L347,FALSE)</f>
        <v>1.1137165723111728E-6</v>
      </c>
      <c r="AM347" s="13">
        <f t="shared" ref="AM347:AM352" si="586">_xlfn.POISSON.DIST(5,K347,FALSE) * _xlfn.POISSON.DIST(0,L347,FALSE)</f>
        <v>9.0205342897152156E-3</v>
      </c>
      <c r="AN347" s="13">
        <f t="shared" ref="AN347:AN352" si="587">_xlfn.POISSON.DIST(5,K347,FALSE) * _xlfn.POISSON.DIST(1,L347,FALSE)</f>
        <v>3.8848745128514934E-3</v>
      </c>
      <c r="AO347" s="13">
        <f t="shared" ref="AO347:AO352" si="588">_xlfn.POISSON.DIST(5,K347,FALSE) * _xlfn.POISSON.DIST(2,L347,FALSE)</f>
        <v>8.3654967077784897E-4</v>
      </c>
      <c r="AP347" s="13">
        <f t="shared" ref="AP347:AP352" si="589">_xlfn.POISSON.DIST(5,K347,FALSE) * _xlfn.POISSON.DIST(3,L347,FALSE)</f>
        <v>1.2009231346915317E-4</v>
      </c>
      <c r="AQ347" s="13">
        <f t="shared" ref="AQ347:AQ352" si="590">_xlfn.POISSON.DIST(5,K347,FALSE) * _xlfn.POISSON.DIST(4,L347,FALSE)</f>
        <v>1.2930042523024822E-5</v>
      </c>
      <c r="AR347" s="13">
        <f t="shared" ref="AR347:AR352" si="591">_xlfn.POISSON.DIST(0,K347,FALSE) * _xlfn.POISSON.DIST(5,L347,FALSE)</f>
        <v>1.8042346919408905E-5</v>
      </c>
      <c r="AS347" s="13">
        <f t="shared" ref="AS347:AS352" si="592">_xlfn.POISSON.DIST(1,K347,FALSE) * _xlfn.POISSON.DIST(5,L347,FALSE)</f>
        <v>2.6929333761734436E-5</v>
      </c>
      <c r="AT347" s="13">
        <f t="shared" ref="AT347:AT352" si="593">_xlfn.POISSON.DIST(2,K347,FALSE) * _xlfn.POISSON.DIST(5,L347,FALSE)</f>
        <v>2.0096859352337752E-5</v>
      </c>
      <c r="AU347" s="13">
        <f t="shared" ref="AU347:AU352" si="594">_xlfn.POISSON.DIST(3,K347,FALSE) * _xlfn.POISSON.DIST(5,L347,FALSE)</f>
        <v>9.9986074516641987E-6</v>
      </c>
      <c r="AV347" s="13">
        <f t="shared" ref="AV347:AV352" si="595">_xlfn.POISSON.DIST(4,K347,FALSE) * _xlfn.POISSON.DIST(5,L347,FALSE)</f>
        <v>3.7308870960792301E-6</v>
      </c>
      <c r="AW347" s="13">
        <f t="shared" ref="AW347:AW352" si="596">_xlfn.POISSON.DIST(6,K347,FALSE) * _xlfn.POISSON.DIST(6,L347,FALSE)</f>
        <v>1.9886094294584514E-8</v>
      </c>
      <c r="AX347" s="13">
        <f t="shared" ref="AX347:AX352" si="597">_xlfn.POISSON.DIST(6,K347,FALSE) * _xlfn.POISSON.DIST(0,L347,FALSE)</f>
        <v>2.2439521465986529E-3</v>
      </c>
      <c r="AY347" s="13">
        <f t="shared" ref="AY347:AY352" si="598">_xlfn.POISSON.DIST(6,K347,FALSE) * _xlfn.POISSON.DIST(1,L347,FALSE)</f>
        <v>9.6640312229828241E-4</v>
      </c>
      <c r="AZ347" s="13">
        <f t="shared" ref="AZ347:AZ352" si="599">_xlfn.POISSON.DIST(6,K347,FALSE) * _xlfn.POISSON.DIST(2,L347,FALSE)</f>
        <v>2.0810047045867548E-4</v>
      </c>
      <c r="BA347" s="13">
        <f t="shared" ref="BA347:BA352" si="600">_xlfn.POISSON.DIST(6,K347,FALSE) * _xlfn.POISSON.DIST(3,L347,FALSE)</f>
        <v>2.9874217639896833E-5</v>
      </c>
      <c r="BB347" s="13">
        <f t="shared" ref="BB347:BB352" si="601">_xlfn.POISSON.DIST(6,K347,FALSE) * _xlfn.POISSON.DIST(4,L347,FALSE)</f>
        <v>3.216483164221685E-6</v>
      </c>
      <c r="BC347" s="13">
        <f t="shared" ref="BC347:BC352" si="602">_xlfn.POISSON.DIST(6,K347,FALSE) * _xlfn.POISSON.DIST(5,L347,FALSE)</f>
        <v>2.7704863291629358E-7</v>
      </c>
      <c r="BD347" s="13">
        <f t="shared" ref="BD347:BD352" si="603">_xlfn.POISSON.DIST(0,K347,FALSE) * _xlfn.POISSON.DIST(6,L347,FALSE)</f>
        <v>1.2950499280874485E-6</v>
      </c>
      <c r="BE347" s="13">
        <f t="shared" ref="BE347:BE352" si="604">_xlfn.POISSON.DIST(1,K347,FALSE) * _xlfn.POISSON.DIST(6,L347,FALSE)</f>
        <v>1.9329431978752591E-6</v>
      </c>
      <c r="BF347" s="13">
        <f t="shared" ref="BF347:BF352" si="605">_xlfn.POISSON.DIST(2,K347,FALSE) * _xlfn.POISSON.DIST(6,L347,FALSE)</f>
        <v>1.4425194446865917E-6</v>
      </c>
      <c r="BG347" s="13">
        <f t="shared" ref="BG347:BG352" si="606">_xlfn.POISSON.DIST(3,K347,FALSE) * _xlfn.POISSON.DIST(6,L347,FALSE)</f>
        <v>7.1768356517537607E-7</v>
      </c>
      <c r="BH347" s="13">
        <f t="shared" ref="BH347:BH352" si="607">_xlfn.POISSON.DIST(4,K347,FALSE) * _xlfn.POISSON.DIST(6,L347,FALSE)</f>
        <v>2.6779692725463285E-7</v>
      </c>
      <c r="BI347" s="13">
        <f t="shared" ref="BI347:BI352" si="608">_xlfn.POISSON.DIST(5,K347,FALSE) * _xlfn.POISSON.DIST(6,L347,FALSE)</f>
        <v>7.9940740155584836E-8</v>
      </c>
      <c r="BJ347" s="14">
        <f t="shared" ref="BJ347:BJ352" si="609">SUM(N347,Q347,T347,W347,X347,Y347,AD347,AE347,AF347,AG347,AM347,AN347,AO347,AP347,AQ347,AX347,AY347,AZ347,BA347,BB347,BC347)</f>
        <v>0.63812510809976808</v>
      </c>
      <c r="BK347" s="14">
        <f t="shared" ref="BK347:BK352" si="610">SUM(M347,P347,S347,V347,AC347,AL347,AY347)</f>
        <v>0.25725328651560836</v>
      </c>
      <c r="BL347" s="14">
        <f t="shared" ref="BL347:BL352" si="611">SUM(O347,R347,U347,AA347,AB347,AH347,AI347,AJ347,AK347,AR347,AS347,AT347,AU347,AV347,BD347,BE347,BF347,BG347,BH347,BI347)</f>
        <v>0.10274207444467925</v>
      </c>
      <c r="BM347" s="14">
        <f t="shared" ref="BM347:BM352" si="612">SUM(S347:BI347)</f>
        <v>0.3016549578741789</v>
      </c>
      <c r="BN347" s="14">
        <f t="shared" ref="BN347:BN352" si="613">SUM(M347:R347)</f>
        <v>0.69744463835674941</v>
      </c>
    </row>
    <row r="348" spans="1:66" x14ac:dyDescent="0.25">
      <c r="A348" t="s">
        <v>352</v>
      </c>
      <c r="B348" t="s">
        <v>140</v>
      </c>
      <c r="C348" t="s">
        <v>131</v>
      </c>
      <c r="D348" s="11">
        <v>44508</v>
      </c>
      <c r="E348" s="10">
        <f>VLOOKUP(A348,home!$A$2:$E$405,3,FALSE)</f>
        <v>1.34</v>
      </c>
      <c r="F348" s="10">
        <f>VLOOKUP(B348,home!$B$2:$E$405,3,FALSE)</f>
        <v>1.4924999999999999</v>
      </c>
      <c r="G348" s="10">
        <f>VLOOKUP(C348,away!$B$2:$E$405,4,FALSE)</f>
        <v>1.6169</v>
      </c>
      <c r="H348" s="10">
        <f>VLOOKUP(A348,away!$A$2:$E$405,3,FALSE)</f>
        <v>1.29</v>
      </c>
      <c r="I348" s="10">
        <f>VLOOKUP(C348,away!$B$2:$E$405,3,FALSE)</f>
        <v>0.90439999999999998</v>
      </c>
      <c r="J348" s="10">
        <f>VLOOKUP(B348,home!$B$2:$E$405,4,FALSE)</f>
        <v>0.3876</v>
      </c>
      <c r="K348" s="12">
        <f t="shared" si="558"/>
        <v>3.2337191550000002</v>
      </c>
      <c r="L348" s="12">
        <f t="shared" si="559"/>
        <v>0.4522036176</v>
      </c>
      <c r="M348" s="13">
        <f t="shared" si="560"/>
        <v>2.5074026420194441E-2</v>
      </c>
      <c r="N348" s="13">
        <f t="shared" si="561"/>
        <v>8.108235952795885E-2</v>
      </c>
      <c r="O348" s="13">
        <f t="shared" si="562"/>
        <v>1.1338565455009905E-2</v>
      </c>
      <c r="P348" s="13">
        <f t="shared" si="563"/>
        <v>3.6665736302086825E-2</v>
      </c>
      <c r="Q348" s="13">
        <f t="shared" si="564"/>
        <v>0.13109878956907869</v>
      </c>
      <c r="R348" s="13">
        <f t="shared" si="565"/>
        <v>2.5636701585749345E-3</v>
      </c>
      <c r="S348" s="13">
        <f t="shared" si="566"/>
        <v>1.3404071967191285E-2</v>
      </c>
      <c r="T348" s="13">
        <f t="shared" si="567"/>
        <v>5.9283346906118535E-2</v>
      </c>
      <c r="U348" s="13">
        <f t="shared" si="568"/>
        <v>8.290189298885654E-3</v>
      </c>
      <c r="V348" s="13">
        <f t="shared" si="569"/>
        <v>2.1778630820200426E-3</v>
      </c>
      <c r="W348" s="13">
        <f t="shared" si="570"/>
        <v>0.1413122223422813</v>
      </c>
      <c r="X348" s="13">
        <f t="shared" si="571"/>
        <v>6.3901898154275161E-2</v>
      </c>
      <c r="Y348" s="13">
        <f t="shared" si="572"/>
        <v>1.4448334758434996E-2</v>
      </c>
      <c r="Z348" s="13">
        <f t="shared" si="573"/>
        <v>3.8643364001358373E-4</v>
      </c>
      <c r="AA348" s="13">
        <f t="shared" si="574"/>
        <v>1.2496178638483004E-3</v>
      </c>
      <c r="AB348" s="13">
        <f t="shared" si="575"/>
        <v>2.0204566113782162E-3</v>
      </c>
      <c r="AC348" s="13">
        <f t="shared" si="576"/>
        <v>1.990430060204749E-4</v>
      </c>
      <c r="AD348" s="13">
        <f t="shared" si="577"/>
        <v>0.1142410100559635</v>
      </c>
      <c r="AE348" s="13">
        <f t="shared" si="578"/>
        <v>5.1660198025584685E-2</v>
      </c>
      <c r="AF348" s="13">
        <f t="shared" si="579"/>
        <v>1.1680464216550886E-2</v>
      </c>
      <c r="AG348" s="13">
        <f t="shared" si="580"/>
        <v>1.7606493913238869E-3</v>
      </c>
      <c r="AH348" s="13">
        <f t="shared" si="581"/>
        <v>4.3686672494119658E-5</v>
      </c>
      <c r="AI348" s="13">
        <f t="shared" si="582"/>
        <v>1.4127042966244639E-4</v>
      </c>
      <c r="AJ348" s="13">
        <f t="shared" si="583"/>
        <v>2.2841444721726661E-4</v>
      </c>
      <c r="AK348" s="13">
        <f t="shared" si="584"/>
        <v>2.4620939108173714E-4</v>
      </c>
      <c r="AL348" s="13">
        <f t="shared" si="585"/>
        <v>1.1642419528829412E-5</v>
      </c>
      <c r="AM348" s="13">
        <f t="shared" si="586"/>
        <v>7.3884668500903333E-2</v>
      </c>
      <c r="AN348" s="13">
        <f t="shared" si="587"/>
        <v>3.3410914381285267E-2</v>
      </c>
      <c r="AO348" s="13">
        <f t="shared" si="588"/>
        <v>7.554268175270531E-3</v>
      </c>
      <c r="AP348" s="13">
        <f t="shared" si="589"/>
        <v>1.1386891323926283E-3</v>
      </c>
      <c r="AQ348" s="13">
        <f t="shared" si="590"/>
        <v>1.2872983624743795E-4</v>
      </c>
      <c r="AR348" s="13">
        <f t="shared" si="591"/>
        <v>3.9510542685494659E-6</v>
      </c>
      <c r="AS348" s="13">
        <f t="shared" si="592"/>
        <v>1.2776599870652923E-5</v>
      </c>
      <c r="AT348" s="13">
        <f t="shared" si="593"/>
        <v>2.0657967868750446E-5</v>
      </c>
      <c r="AU348" s="13">
        <f t="shared" si="594"/>
        <v>2.2267355466850947E-5</v>
      </c>
      <c r="AV348" s="13">
        <f t="shared" si="595"/>
        <v>1.800159347608747E-5</v>
      </c>
      <c r="AW348" s="13">
        <f t="shared" si="596"/>
        <v>4.729084516124809E-7</v>
      </c>
      <c r="AX348" s="13">
        <f t="shared" si="597"/>
        <v>3.9820377965366069E-2</v>
      </c>
      <c r="AY348" s="13">
        <f t="shared" si="598"/>
        <v>1.8006918970137866E-2</v>
      </c>
      <c r="AZ348" s="13">
        <f t="shared" si="599"/>
        <v>4.0713969500632049E-3</v>
      </c>
      <c r="BA348" s="13">
        <f t="shared" si="600"/>
        <v>6.137001431680627E-4</v>
      </c>
      <c r="BB348" s="13">
        <f t="shared" si="601"/>
        <v>6.937935621555895E-5</v>
      </c>
      <c r="BC348" s="13">
        <f t="shared" si="602"/>
        <v>6.274719173486962E-6</v>
      </c>
      <c r="BD348" s="13">
        <f t="shared" si="603"/>
        <v>2.977801722619983E-7</v>
      </c>
      <c r="BE348" s="13">
        <f t="shared" si="604"/>
        <v>9.6293744702282385E-7</v>
      </c>
      <c r="BF348" s="13">
        <f t="shared" si="605"/>
        <v>1.5569346337522519E-6</v>
      </c>
      <c r="BG348" s="13">
        <f t="shared" si="606"/>
        <v>1.6782297827491887E-6</v>
      </c>
      <c r="BH348" s="13">
        <f t="shared" si="607"/>
        <v>1.3567309487418851E-6</v>
      </c>
      <c r="BI348" s="13">
        <f t="shared" si="608"/>
        <v>8.7745737142559108E-7</v>
      </c>
      <c r="BJ348" s="14">
        <f t="shared" si="609"/>
        <v>0.84917459107779403</v>
      </c>
      <c r="BK348" s="14">
        <f t="shared" si="610"/>
        <v>9.5539302167179777E-2</v>
      </c>
      <c r="BL348" s="14">
        <f t="shared" si="611"/>
        <v>2.6206464969459428E-2</v>
      </c>
      <c r="BM348" s="14">
        <f t="shared" si="612"/>
        <v>0.66547719835985675</v>
      </c>
      <c r="BN348" s="14">
        <f t="shared" si="613"/>
        <v>0.28782314743290366</v>
      </c>
    </row>
    <row r="349" spans="1:66" x14ac:dyDescent="0.25">
      <c r="A349" t="s">
        <v>352</v>
      </c>
      <c r="B349" t="s">
        <v>138</v>
      </c>
      <c r="C349" t="s">
        <v>135</v>
      </c>
      <c r="D349" s="11">
        <v>44508</v>
      </c>
      <c r="E349" s="10">
        <f>VLOOKUP(A349,home!$A$2:$E$405,3,FALSE)</f>
        <v>1.34</v>
      </c>
      <c r="F349" s="10">
        <f>VLOOKUP(B349,home!$B$2:$E$405,3,FALSE)</f>
        <v>0.995</v>
      </c>
      <c r="G349" s="10">
        <f>VLOOKUP(C349,away!$B$2:$E$405,4,FALSE)</f>
        <v>0.74629999999999996</v>
      </c>
      <c r="H349" s="10">
        <f>VLOOKUP(A349,away!$A$2:$E$405,3,FALSE)</f>
        <v>1.29</v>
      </c>
      <c r="I349" s="10">
        <f>VLOOKUP(C349,away!$B$2:$E$405,3,FALSE)</f>
        <v>0.7752</v>
      </c>
      <c r="J349" s="10">
        <f>VLOOKUP(B349,home!$B$2:$E$405,4,FALSE)</f>
        <v>0.64600000000000002</v>
      </c>
      <c r="K349" s="12">
        <f t="shared" si="558"/>
        <v>0.99504179000000004</v>
      </c>
      <c r="L349" s="12">
        <f t="shared" si="559"/>
        <v>0.64600516800000007</v>
      </c>
      <c r="M349" s="13">
        <f t="shared" si="560"/>
        <v>0.1937770596094873</v>
      </c>
      <c r="N349" s="13">
        <f t="shared" si="561"/>
        <v>0.19281627225476095</v>
      </c>
      <c r="O349" s="13">
        <f t="shared" si="562"/>
        <v>0.12518098194757288</v>
      </c>
      <c r="P349" s="13">
        <f t="shared" si="563"/>
        <v>0.1245603083510706</v>
      </c>
      <c r="Q349" s="13">
        <f t="shared" si="564"/>
        <v>9.5930124342752332E-2</v>
      </c>
      <c r="R349" s="13">
        <f t="shared" si="565"/>
        <v>4.0433780636723385E-2</v>
      </c>
      <c r="S349" s="13">
        <f t="shared" si="566"/>
        <v>2.0016908151797241E-2</v>
      </c>
      <c r="T349" s="13">
        <f t="shared" si="567"/>
        <v>6.1971356092300624E-2</v>
      </c>
      <c r="U349" s="13">
        <f t="shared" si="568"/>
        <v>4.0233301461232579E-2</v>
      </c>
      <c r="V349" s="13">
        <f t="shared" si="569"/>
        <v>1.429656818939602E-3</v>
      </c>
      <c r="W349" s="13">
        <f t="shared" si="570"/>
        <v>3.181816088031162E-2</v>
      </c>
      <c r="X349" s="13">
        <f t="shared" si="571"/>
        <v>2.0554696364936741E-2</v>
      </c>
      <c r="Y349" s="13">
        <f t="shared" si="572"/>
        <v>6.6392200392099742E-3</v>
      </c>
      <c r="Z349" s="13">
        <f t="shared" si="573"/>
        <v>8.7068104177005466E-3</v>
      </c>
      <c r="AA349" s="13">
        <f t="shared" si="574"/>
        <v>8.6636402232193998E-3</v>
      </c>
      <c r="AB349" s="13">
        <f t="shared" si="575"/>
        <v>4.3103420378141164E-3</v>
      </c>
      <c r="AC349" s="13">
        <f t="shared" si="576"/>
        <v>5.7436653802765464E-5</v>
      </c>
      <c r="AD349" s="13">
        <f t="shared" si="577"/>
        <v>7.9150999392133114E-3</v>
      </c>
      <c r="AE349" s="13">
        <f t="shared" si="578"/>
        <v>5.1131954659682866E-3</v>
      </c>
      <c r="AF349" s="13">
        <f t="shared" si="579"/>
        <v>1.6515753480048404E-3</v>
      </c>
      <c r="AG349" s="13">
        <f t="shared" si="580"/>
        <v>3.5564207005084184E-4</v>
      </c>
      <c r="AH349" s="13">
        <f t="shared" si="581"/>
        <v>1.4061611316576982E-3</v>
      </c>
      <c r="AI349" s="13">
        <f t="shared" si="582"/>
        <v>1.3991890894731016E-3</v>
      </c>
      <c r="AJ349" s="13">
        <f t="shared" si="583"/>
        <v>6.9612580806889264E-4</v>
      </c>
      <c r="AK349" s="13">
        <f t="shared" si="584"/>
        <v>2.3089142337535582E-4</v>
      </c>
      <c r="AL349" s="13">
        <f t="shared" si="585"/>
        <v>1.4768161562042585E-6</v>
      </c>
      <c r="AM349" s="13">
        <f t="shared" si="586"/>
        <v>1.5751710423087416E-3</v>
      </c>
      <c r="AN349" s="13">
        <f t="shared" si="587"/>
        <v>1.0175686338153938E-3</v>
      </c>
      <c r="AO349" s="13">
        <f t="shared" si="588"/>
        <v>3.2867729811972198E-4</v>
      </c>
      <c r="AP349" s="13">
        <f t="shared" si="589"/>
        <v>7.0775744396539038E-5</v>
      </c>
      <c r="AQ349" s="13">
        <f t="shared" si="590"/>
        <v>1.1430374162302814E-5</v>
      </c>
      <c r="AR349" s="13">
        <f t="shared" si="591"/>
        <v>1.8167747161832037E-4</v>
      </c>
      <c r="AS349" s="13">
        <f t="shared" si="592"/>
        <v>1.8077667656176769E-4</v>
      </c>
      <c r="AT349" s="13">
        <f t="shared" si="593"/>
        <v>8.9940173918136182E-5</v>
      </c>
      <c r="AU349" s="13">
        <f t="shared" si="594"/>
        <v>2.9831410549471185E-5</v>
      </c>
      <c r="AV349" s="13">
        <f t="shared" si="595"/>
        <v>7.4208750378426719E-6</v>
      </c>
      <c r="AW349" s="13">
        <f t="shared" si="596"/>
        <v>2.6369460658288771E-8</v>
      </c>
      <c r="AX349" s="13">
        <f t="shared" si="597"/>
        <v>2.612268355825092E-4</v>
      </c>
      <c r="AY349" s="13">
        <f t="shared" si="598"/>
        <v>1.6875388580658726E-4</v>
      </c>
      <c r="AZ349" s="13">
        <f t="shared" si="599"/>
        <v>5.4507941175568611E-5</v>
      </c>
      <c r="BA349" s="13">
        <f t="shared" si="600"/>
        <v>1.1737470565485774E-5</v>
      </c>
      <c r="BB349" s="13">
        <f t="shared" si="601"/>
        <v>1.8956166611379231E-6</v>
      </c>
      <c r="BC349" s="13">
        <f t="shared" si="602"/>
        <v>2.4491563192840071E-7</v>
      </c>
      <c r="BD349" s="13">
        <f t="shared" si="603"/>
        <v>1.9560764262434706E-5</v>
      </c>
      <c r="BE349" s="13">
        <f t="shared" si="604"/>
        <v>1.9463777885461059E-5</v>
      </c>
      <c r="BF349" s="13">
        <f t="shared" si="605"/>
        <v>9.6836361936557943E-6</v>
      </c>
      <c r="BG349" s="13">
        <f t="shared" si="606"/>
        <v>3.2118742306146829E-6</v>
      </c>
      <c r="BH349" s="13">
        <f t="shared" si="607"/>
        <v>7.9898727092142667E-7</v>
      </c>
      <c r="BI349" s="13">
        <f t="shared" si="608"/>
        <v>1.5900514484897433E-7</v>
      </c>
      <c r="BJ349" s="14">
        <f t="shared" si="609"/>
        <v>0.4282673325557354</v>
      </c>
      <c r="BK349" s="14">
        <f t="shared" si="610"/>
        <v>0.34001160028706023</v>
      </c>
      <c r="BL349" s="14">
        <f t="shared" si="611"/>
        <v>0.22309693841181083</v>
      </c>
      <c r="BM349" s="14">
        <f t="shared" si="612"/>
        <v>0.22721542701359371</v>
      </c>
      <c r="BN349" s="14">
        <f t="shared" si="613"/>
        <v>0.77269852714236742</v>
      </c>
    </row>
    <row r="350" spans="1:66" x14ac:dyDescent="0.25">
      <c r="A350" t="s">
        <v>352</v>
      </c>
      <c r="B350" t="s">
        <v>136</v>
      </c>
      <c r="C350" t="s">
        <v>139</v>
      </c>
      <c r="D350" s="11">
        <v>44508</v>
      </c>
      <c r="E350" s="10">
        <f>VLOOKUP(A350,home!$A$2:$E$405,3,FALSE)</f>
        <v>1.34</v>
      </c>
      <c r="F350" s="10">
        <f>VLOOKUP(B350,home!$B$2:$E$405,3,FALSE)</f>
        <v>1.99</v>
      </c>
      <c r="G350" s="10">
        <f>VLOOKUP(C350,away!$B$2:$E$405,4,FALSE)</f>
        <v>1.3682000000000001</v>
      </c>
      <c r="H350" s="10">
        <f>VLOOKUP(A350,away!$A$2:$E$405,3,FALSE)</f>
        <v>1.29</v>
      </c>
      <c r="I350" s="10">
        <f>VLOOKUP(C350,away!$B$2:$E$405,3,FALSE)</f>
        <v>0.25840000000000002</v>
      </c>
      <c r="J350" s="10">
        <f>VLOOKUP(B350,home!$B$2:$E$405,4,FALSE)</f>
        <v>0.7752</v>
      </c>
      <c r="K350" s="12">
        <f t="shared" si="558"/>
        <v>3.6484421200000008</v>
      </c>
      <c r="L350" s="12">
        <f t="shared" si="559"/>
        <v>0.25840206720000003</v>
      </c>
      <c r="M350" s="13">
        <f t="shared" si="560"/>
        <v>2.0103845029734443E-2</v>
      </c>
      <c r="N350" s="13">
        <f t="shared" si="561"/>
        <v>7.334771498043581E-2</v>
      </c>
      <c r="O350" s="13">
        <f t="shared" si="562"/>
        <v>5.1948751143518265E-3</v>
      </c>
      <c r="P350" s="13">
        <f t="shared" si="563"/>
        <v>1.8953201175341022E-2</v>
      </c>
      <c r="Q350" s="13">
        <f t="shared" si="564"/>
        <v>0.13380244637018851</v>
      </c>
      <c r="R350" s="13">
        <f t="shared" si="565"/>
        <v>6.7118323419717413E-4</v>
      </c>
      <c r="S350" s="13">
        <f t="shared" si="566"/>
        <v>4.467103609553805E-3</v>
      </c>
      <c r="T350" s="13">
        <f t="shared" si="567"/>
        <v>3.4574828738473846E-2</v>
      </c>
      <c r="U350" s="13">
        <f t="shared" si="568"/>
        <v>2.4487731818827949E-3</v>
      </c>
      <c r="V350" s="13">
        <f t="shared" si="569"/>
        <v>4.6793654125887552E-4</v>
      </c>
      <c r="W350" s="13">
        <f t="shared" si="570"/>
        <v>0.16272349369867903</v>
      </c>
      <c r="X350" s="13">
        <f t="shared" si="571"/>
        <v>4.2048087153744834E-2</v>
      </c>
      <c r="Y350" s="13">
        <f t="shared" si="572"/>
        <v>5.4326563211667149E-3</v>
      </c>
      <c r="Z350" s="13">
        <f t="shared" si="573"/>
        <v>5.7811711728843856E-5</v>
      </c>
      <c r="AA350" s="13">
        <f t="shared" si="574"/>
        <v>2.1092268410081197E-4</v>
      </c>
      <c r="AB350" s="13">
        <f t="shared" si="575"/>
        <v>3.8476960236842839E-4</v>
      </c>
      <c r="AC350" s="13">
        <f t="shared" si="576"/>
        <v>2.7572136669177141E-5</v>
      </c>
      <c r="AD350" s="13">
        <f t="shared" si="577"/>
        <v>0.14842181208095381</v>
      </c>
      <c r="AE350" s="13">
        <f t="shared" si="578"/>
        <v>3.8352503059288404E-2</v>
      </c>
      <c r="AF350" s="13">
        <f t="shared" si="579"/>
        <v>4.9551830364072237E-3</v>
      </c>
      <c r="AG350" s="13">
        <f t="shared" si="580"/>
        <v>4.2680984665399989E-4</v>
      </c>
      <c r="AH350" s="13">
        <f t="shared" si="581"/>
        <v>3.7346664547759339E-6</v>
      </c>
      <c r="AI350" s="13">
        <f t="shared" si="582"/>
        <v>1.3625714397755593E-5</v>
      </c>
      <c r="AJ350" s="13">
        <f t="shared" si="583"/>
        <v>2.4856315161930974E-5</v>
      </c>
      <c r="AK350" s="13">
        <f t="shared" si="584"/>
        <v>3.0228942394927874E-5</v>
      </c>
      <c r="AL350" s="13">
        <f t="shared" si="585"/>
        <v>1.0397618014901987E-6</v>
      </c>
      <c r="AM350" s="13">
        <f t="shared" si="586"/>
        <v>0.10830167814457536</v>
      </c>
      <c r="AN350" s="13">
        <f t="shared" si="587"/>
        <v>2.7985377513787338E-2</v>
      </c>
      <c r="AO350" s="13">
        <f t="shared" si="588"/>
        <v>3.6157397004675223E-3</v>
      </c>
      <c r="AP350" s="13">
        <f t="shared" si="589"/>
        <v>3.114382043526389E-4</v>
      </c>
      <c r="AQ350" s="13">
        <f t="shared" si="590"/>
        <v>2.0119068952444481E-5</v>
      </c>
      <c r="AR350" s="13">
        <f t="shared" si="591"/>
        <v>1.9300910644331938E-7</v>
      </c>
      <c r="AS350" s="13">
        <f t="shared" si="592"/>
        <v>7.0418255349136995E-7</v>
      </c>
      <c r="AT350" s="13">
        <f t="shared" si="593"/>
        <v>1.2845846441635336E-6</v>
      </c>
      <c r="AU350" s="13">
        <f t="shared" si="594"/>
        <v>1.5622442408238169E-6</v>
      </c>
      <c r="AV350" s="13">
        <f t="shared" si="595"/>
        <v>1.4249394224872597E-6</v>
      </c>
      <c r="AW350" s="13">
        <f t="shared" si="596"/>
        <v>2.7229195002431277E-8</v>
      </c>
      <c r="AX350" s="13">
        <f t="shared" si="597"/>
        <v>6.5855400701558722E-2</v>
      </c>
      <c r="AY350" s="13">
        <f t="shared" si="598"/>
        <v>1.7017171677567104E-2</v>
      </c>
      <c r="AZ350" s="13">
        <f t="shared" si="599"/>
        <v>2.198636169690316E-3</v>
      </c>
      <c r="BA350" s="13">
        <f t="shared" si="600"/>
        <v>1.8937737708955588E-4</v>
      </c>
      <c r="BB350" s="13">
        <f t="shared" si="601"/>
        <v>1.223387643021379E-5</v>
      </c>
      <c r="BC350" s="13">
        <f t="shared" si="602"/>
        <v>6.3225179188732016E-7</v>
      </c>
      <c r="BD350" s="13">
        <f t="shared" si="603"/>
        <v>8.3123253488964258E-9</v>
      </c>
      <c r="BE350" s="13">
        <f t="shared" si="604"/>
        <v>3.032703791805742E-8</v>
      </c>
      <c r="BF350" s="13">
        <f t="shared" si="605"/>
        <v>5.5323221257538905E-8</v>
      </c>
      <c r="BG350" s="13">
        <f t="shared" si="606"/>
        <v>6.7281190216694791E-8</v>
      </c>
      <c r="BH350" s="13">
        <f t="shared" si="607"/>
        <v>6.1367882067580318E-8</v>
      </c>
      <c r="BI350" s="13">
        <f t="shared" si="608"/>
        <v>4.4779433150110553E-8</v>
      </c>
      <c r="BJ350" s="14">
        <f t="shared" si="609"/>
        <v>0.86959333997225541</v>
      </c>
      <c r="BK350" s="14">
        <f t="shared" si="610"/>
        <v>6.103786993192592E-2</v>
      </c>
      <c r="BL350" s="14">
        <f t="shared" si="611"/>
        <v>8.9884058063677934E-3</v>
      </c>
      <c r="BM350" s="14">
        <f t="shared" si="612"/>
        <v>0.67058701706965707</v>
      </c>
      <c r="BN350" s="14">
        <f t="shared" si="613"/>
        <v>0.25207326590424878</v>
      </c>
    </row>
    <row r="351" spans="1:66" x14ac:dyDescent="0.25">
      <c r="A351" t="s">
        <v>355</v>
      </c>
      <c r="B351" t="s">
        <v>198</v>
      </c>
      <c r="C351" t="s">
        <v>188</v>
      </c>
      <c r="D351" s="11">
        <v>44538</v>
      </c>
      <c r="E351" s="10">
        <f>VLOOKUP(A351,home!$A$2:$E$405,3,FALSE)</f>
        <v>1.2982</v>
      </c>
      <c r="F351" s="10">
        <f>VLOOKUP(B351,home!$B$2:$E$405,3,FALSE)</f>
        <v>1.6106</v>
      </c>
      <c r="G351" s="10">
        <f>VLOOKUP(C351,away!$B$2:$E$405,4,FALSE)</f>
        <v>0.57769999999999999</v>
      </c>
      <c r="H351" s="10">
        <f>VLOOKUP(A351,away!$A$2:$E$405,3,FALSE)</f>
        <v>1.0965</v>
      </c>
      <c r="I351" s="10">
        <f>VLOOKUP(C351,away!$B$2:$E$405,3,FALSE)</f>
        <v>1.0640000000000001</v>
      </c>
      <c r="J351" s="10">
        <f>VLOOKUP(B351,home!$B$2:$E$405,4,FALSE)</f>
        <v>0.4975</v>
      </c>
      <c r="K351" s="12">
        <f t="shared" si="558"/>
        <v>1.2079019074840001</v>
      </c>
      <c r="L351" s="12">
        <f t="shared" si="559"/>
        <v>0.58042130999999997</v>
      </c>
      <c r="M351" s="13">
        <f t="shared" si="560"/>
        <v>0.16724036040422274</v>
      </c>
      <c r="N351" s="13">
        <f t="shared" si="561"/>
        <v>0.20200995034057226</v>
      </c>
      <c r="O351" s="13">
        <f t="shared" si="562"/>
        <v>9.7069869070691095E-2</v>
      </c>
      <c r="P351" s="13">
        <f t="shared" si="563"/>
        <v>0.1172508800097099</v>
      </c>
      <c r="Q351" s="13">
        <f t="shared" si="564"/>
        <v>0.12200410217356272</v>
      </c>
      <c r="R351" s="13">
        <f t="shared" si="565"/>
        <v>2.8170710283769499E-2</v>
      </c>
      <c r="S351" s="13">
        <f t="shared" si="566"/>
        <v>2.0550913711592712E-2</v>
      </c>
      <c r="T351" s="13">
        <f t="shared" si="567"/>
        <v>7.081378080895312E-2</v>
      </c>
      <c r="U351" s="13">
        <f t="shared" si="568"/>
        <v>3.4027454686944313E-2</v>
      </c>
      <c r="V351" s="13">
        <f t="shared" si="569"/>
        <v>1.6008979277648216E-3</v>
      </c>
      <c r="W351" s="13">
        <f t="shared" si="570"/>
        <v>4.9122995912106407E-2</v>
      </c>
      <c r="X351" s="13">
        <f t="shared" si="571"/>
        <v>2.8512033638429444E-2</v>
      </c>
      <c r="Y351" s="13">
        <f t="shared" si="572"/>
        <v>8.2744959575906402E-3</v>
      </c>
      <c r="Z351" s="13">
        <f t="shared" si="573"/>
        <v>5.4502935221786555E-3</v>
      </c>
      <c r="AA351" s="13">
        <f t="shared" si="574"/>
        <v>6.5834199417872863E-3</v>
      </c>
      <c r="AB351" s="13">
        <f t="shared" si="575"/>
        <v>3.9760627527265346E-3</v>
      </c>
      <c r="AC351" s="13">
        <f t="shared" si="576"/>
        <v>7.014854637303764E-5</v>
      </c>
      <c r="AD351" s="13">
        <f t="shared" si="577"/>
        <v>1.483394011589052E-2</v>
      </c>
      <c r="AE351" s="13">
        <f t="shared" si="578"/>
        <v>8.6099349545267264E-3</v>
      </c>
      <c r="AF351" s="13">
        <f t="shared" si="579"/>
        <v>2.4986948626605963E-3</v>
      </c>
      <c r="AG351" s="13">
        <f t="shared" si="580"/>
        <v>4.8343191515857781E-4</v>
      </c>
      <c r="AH351" s="13">
        <f t="shared" si="581"/>
        <v>7.9086662650686222E-4</v>
      </c>
      <c r="AI351" s="13">
        <f t="shared" si="582"/>
        <v>9.5528930672307501E-4</v>
      </c>
      <c r="AJ351" s="13">
        <f t="shared" si="583"/>
        <v>5.7694788789493527E-4</v>
      </c>
      <c r="AK351" s="13">
        <f t="shared" si="584"/>
        <v>2.3229881810238575E-4</v>
      </c>
      <c r="AL351" s="13">
        <f t="shared" si="585"/>
        <v>1.9672234079765675E-6</v>
      </c>
      <c r="AM351" s="13">
        <f t="shared" si="586"/>
        <v>3.5835889122975183E-3</v>
      </c>
      <c r="AN351" s="13">
        <f t="shared" si="587"/>
        <v>2.0799913709772006E-3</v>
      </c>
      <c r="AO351" s="13">
        <f t="shared" si="588"/>
        <v>6.0363565816564128E-4</v>
      </c>
      <c r="AP351" s="13">
        <f t="shared" si="589"/>
        <v>1.167876664917379E-4</v>
      </c>
      <c r="AQ351" s="13">
        <f t="shared" si="590"/>
        <v>1.6946512594244405E-5</v>
      </c>
      <c r="AR351" s="13">
        <f t="shared" si="591"/>
        <v>9.1807168678478747E-5</v>
      </c>
      <c r="AS351" s="13">
        <f t="shared" si="592"/>
        <v>1.1089405416743982E-4</v>
      </c>
      <c r="AT351" s="13">
        <f t="shared" si="593"/>
        <v>6.6974569778742308E-5</v>
      </c>
      <c r="AU351" s="13">
        <f t="shared" si="594"/>
        <v>2.6966236862887694E-5</v>
      </c>
      <c r="AV351" s="13">
        <f t="shared" si="595"/>
        <v>8.1431422360868526E-6</v>
      </c>
      <c r="AW351" s="13">
        <f t="shared" si="596"/>
        <v>3.8311239119061748E-8</v>
      </c>
      <c r="AX351" s="13">
        <f t="shared" si="597"/>
        <v>7.2143731380044668E-4</v>
      </c>
      <c r="AY351" s="13">
        <f t="shared" si="598"/>
        <v>4.1873759075893632E-4</v>
      </c>
      <c r="AZ351" s="13">
        <f t="shared" si="599"/>
        <v>1.2152211048727283E-4</v>
      </c>
      <c r="BA351" s="13">
        <f t="shared" si="600"/>
        <v>2.3511340854329214E-5</v>
      </c>
      <c r="BB351" s="13">
        <f t="shared" si="601"/>
        <v>3.4116208146315702E-6</v>
      </c>
      <c r="BC351" s="13">
        <f t="shared" si="602"/>
        <v>3.9603548449034469E-7</v>
      </c>
      <c r="BD351" s="13">
        <f t="shared" si="603"/>
        <v>8.881139518625599E-6</v>
      </c>
      <c r="BE351" s="13">
        <f t="shared" si="604"/>
        <v>1.0727545365179393E-5</v>
      </c>
      <c r="BF351" s="13">
        <f t="shared" si="605"/>
        <v>6.4789112546106687E-6</v>
      </c>
      <c r="BG351" s="13">
        <f t="shared" si="606"/>
        <v>2.6086297542879269E-6</v>
      </c>
      <c r="BH351" s="13">
        <f t="shared" si="607"/>
        <v>7.8774221403097655E-7</v>
      </c>
      <c r="BI351" s="13">
        <f t="shared" si="608"/>
        <v>1.9030306458673724E-7</v>
      </c>
      <c r="BJ351" s="14">
        <f t="shared" si="609"/>
        <v>0.51485332681217755</v>
      </c>
      <c r="BK351" s="14">
        <f t="shared" si="610"/>
        <v>0.30713390541383012</v>
      </c>
      <c r="BL351" s="14">
        <f t="shared" si="611"/>
        <v>0.172717378818041</v>
      </c>
      <c r="BM351" s="14">
        <f t="shared" si="612"/>
        <v>0.26599033300417901</v>
      </c>
      <c r="BN351" s="14">
        <f t="shared" si="613"/>
        <v>0.73374587228252819</v>
      </c>
    </row>
    <row r="352" spans="1:66" x14ac:dyDescent="0.25">
      <c r="A352" t="s">
        <v>356</v>
      </c>
      <c r="B352" t="s">
        <v>200</v>
      </c>
      <c r="C352" t="s">
        <v>210</v>
      </c>
      <c r="D352" t="s">
        <v>368</v>
      </c>
      <c r="E352" s="10">
        <f>VLOOKUP(A352,home!$A$2:$E$405,3,FALSE)</f>
        <v>1.3976999999999999</v>
      </c>
      <c r="F352" s="10">
        <f>VLOOKUP(B352,home!$B$2:$E$405,3,FALSE)</f>
        <v>0.79959999999999998</v>
      </c>
      <c r="G352" s="10">
        <f>VLOOKUP(C352,away!$B$2:$E$405,4,FALSE)</f>
        <v>1.0731999999999999</v>
      </c>
      <c r="H352" s="10">
        <f>VLOOKUP(A352,away!$A$2:$E$405,3,FALSE)</f>
        <v>1.0585</v>
      </c>
      <c r="I352" s="10">
        <f>VLOOKUP(C352,away!$B$2:$E$405,3,FALSE)</f>
        <v>0.73480000000000001</v>
      </c>
      <c r="J352" s="10">
        <f>VLOOKUP(B352,home!$B$2:$E$405,4,FALSE)</f>
        <v>1.8339000000000001</v>
      </c>
      <c r="K352" s="12">
        <f t="shared" si="558"/>
        <v>1.1994093073439998</v>
      </c>
      <c r="L352" s="12">
        <f t="shared" si="559"/>
        <v>1.4263813786199999</v>
      </c>
      <c r="M352" s="13">
        <f t="shared" si="560"/>
        <v>7.2382502573261162E-2</v>
      </c>
      <c r="N352" s="13">
        <f t="shared" si="561"/>
        <v>8.6816247275220457E-2</v>
      </c>
      <c r="O352" s="13">
        <f t="shared" si="562"/>
        <v>0.10324505380841395</v>
      </c>
      <c r="P352" s="13">
        <f t="shared" si="563"/>
        <v>0.12383307847504375</v>
      </c>
      <c r="Q352" s="13">
        <f t="shared" si="564"/>
        <v>5.2064107505288795E-2</v>
      </c>
      <c r="R352" s="13">
        <f t="shared" si="565"/>
        <v>7.3633411093470796E-2</v>
      </c>
      <c r="S352" s="13">
        <f t="shared" si="566"/>
        <v>5.2963875175100407E-2</v>
      </c>
      <c r="T352" s="13">
        <f t="shared" si="567"/>
        <v>7.4263273440013711E-2</v>
      </c>
      <c r="U352" s="13">
        <f t="shared" si="568"/>
        <v>8.8316598596995796E-2</v>
      </c>
      <c r="V352" s="13">
        <f t="shared" si="569"/>
        <v>1.0067933052777246E-2</v>
      </c>
      <c r="W352" s="13">
        <f t="shared" si="570"/>
        <v>2.0815391706800659E-2</v>
      </c>
      <c r="X352" s="13">
        <f t="shared" si="571"/>
        <v>2.9690687119261636E-2</v>
      </c>
      <c r="Y352" s="13">
        <f t="shared" si="572"/>
        <v>2.1175121612673747E-2</v>
      </c>
      <c r="Z352" s="13">
        <f t="shared" si="573"/>
        <v>3.5009775475999358E-2</v>
      </c>
      <c r="AA352" s="13">
        <f t="shared" si="574"/>
        <v>4.1991050553937335E-2</v>
      </c>
      <c r="AB352" s="13">
        <f t="shared" si="575"/>
        <v>2.5182228429772434E-2</v>
      </c>
      <c r="AC352" s="13">
        <f t="shared" si="576"/>
        <v>1.076523244122582E-3</v>
      </c>
      <c r="AD352" s="13">
        <f t="shared" si="577"/>
        <v>6.2415436372869537E-3</v>
      </c>
      <c r="AE352" s="13">
        <f t="shared" si="578"/>
        <v>8.9028216180702547E-3</v>
      </c>
      <c r="AF352" s="13">
        <f t="shared" si="579"/>
        <v>6.3494094865954951E-3</v>
      </c>
      <c r="AG352" s="13">
        <f t="shared" si="580"/>
        <v>3.0188931523043292E-3</v>
      </c>
      <c r="AH352" s="13">
        <f t="shared" si="581"/>
        <v>1.2484322952158159E-2</v>
      </c>
      <c r="AI352" s="13">
        <f t="shared" si="582"/>
        <v>1.4973813144706817E-2</v>
      </c>
      <c r="AJ352" s="13">
        <f t="shared" si="583"/>
        <v>8.9798654260956432E-3</v>
      </c>
      <c r="AK352" s="13">
        <f t="shared" si="584"/>
        <v>3.5901780569185687E-3</v>
      </c>
      <c r="AL352" s="13">
        <f t="shared" si="585"/>
        <v>7.3669288919494248E-5</v>
      </c>
      <c r="AM352" s="13">
        <f t="shared" si="586"/>
        <v>1.4972331061511393E-3</v>
      </c>
      <c r="AN352" s="13">
        <f t="shared" si="587"/>
        <v>2.1356254220673667E-3</v>
      </c>
      <c r="AO352" s="13">
        <f t="shared" si="588"/>
        <v>1.5231081668721854E-3</v>
      </c>
      <c r="AP352" s="13">
        <f t="shared" si="589"/>
        <v>7.2417770895017613E-4</v>
      </c>
      <c r="AQ352" s="13">
        <f t="shared" si="590"/>
        <v>2.5823839971455637E-4</v>
      </c>
      <c r="AR352" s="13">
        <f t="shared" si="591"/>
        <v>3.5614811567273299E-3</v>
      </c>
      <c r="AS352" s="13">
        <f t="shared" si="592"/>
        <v>4.2716736473090338E-3</v>
      </c>
      <c r="AT352" s="13">
        <f t="shared" si="593"/>
        <v>2.5617425652592731E-3</v>
      </c>
      <c r="AU352" s="13">
        <f t="shared" si="594"/>
        <v>1.0241926252637552E-3</v>
      </c>
      <c r="AV352" s="13">
        <f t="shared" si="595"/>
        <v>3.0710654181360838E-4</v>
      </c>
      <c r="AW352" s="13">
        <f t="shared" si="596"/>
        <v>3.5009592218993332E-6</v>
      </c>
      <c r="AX352" s="13">
        <f t="shared" si="597"/>
        <v>2.9929922046354021E-4</v>
      </c>
      <c r="AY352" s="13">
        <f t="shared" si="598"/>
        <v>4.2691483470467574E-4</v>
      </c>
      <c r="AZ352" s="13">
        <f t="shared" si="599"/>
        <v>3.0447168523969247E-4</v>
      </c>
      <c r="BA352" s="13">
        <f t="shared" si="600"/>
        <v>1.447642473809824E-4</v>
      </c>
      <c r="BB352" s="13">
        <f t="shared" si="601"/>
        <v>5.162225668854311E-5</v>
      </c>
      <c r="BC352" s="13">
        <f t="shared" si="602"/>
        <v>1.4726605132575916E-5</v>
      </c>
      <c r="BD352" s="13">
        <f t="shared" si="603"/>
        <v>8.4667173371031344E-4</v>
      </c>
      <c r="BE352" s="13">
        <f t="shared" si="604"/>
        <v>1.0155059576772306E-3</v>
      </c>
      <c r="BF352" s="13">
        <f t="shared" si="605"/>
        <v>6.0900364865067625E-4</v>
      </c>
      <c r="BG352" s="13">
        <f t="shared" si="606"/>
        <v>2.4348154813269205E-4</v>
      </c>
      <c r="BH352" s="13">
        <f t="shared" si="607"/>
        <v>7.3008508749219228E-5</v>
      </c>
      <c r="BI352" s="13">
        <f t="shared" si="608"/>
        <v>1.7513416981823883E-5</v>
      </c>
      <c r="BJ352" s="14">
        <f t="shared" si="609"/>
        <v>0.31671767820688146</v>
      </c>
      <c r="BK352" s="14">
        <f t="shared" si="610"/>
        <v>0.26082449664392937</v>
      </c>
      <c r="BL352" s="14">
        <f t="shared" si="611"/>
        <v>0.38692790341274441</v>
      </c>
      <c r="BM352" s="14">
        <f t="shared" si="612"/>
        <v>0.48708203913337289</v>
      </c>
      <c r="BN352" s="14">
        <f t="shared" si="613"/>
        <v>0.51197440073069889</v>
      </c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2021-08-12T14:42:44Z</dcterms:modified>
</cp:coreProperties>
</file>