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E77" i="2"/>
  <c r="F77" i="2"/>
  <c r="O77" i="2" s="1"/>
  <c r="G77" i="2"/>
  <c r="N77" i="2"/>
  <c r="P77" i="2"/>
  <c r="E78" i="2"/>
  <c r="F78" i="2"/>
  <c r="O78" i="2" s="1"/>
  <c r="G78" i="2"/>
  <c r="N78" i="2"/>
  <c r="P78" i="2"/>
  <c r="E79" i="2"/>
  <c r="F79" i="2"/>
  <c r="O79" i="2" s="1"/>
  <c r="G79" i="2"/>
  <c r="N79" i="2"/>
  <c r="P79" i="2"/>
  <c r="E80" i="2"/>
  <c r="F80" i="2"/>
  <c r="O80" i="2" s="1"/>
  <c r="G80" i="2"/>
  <c r="N80" i="2"/>
  <c r="P80" i="2"/>
  <c r="E81" i="2"/>
  <c r="F81" i="2"/>
  <c r="O81" i="2" s="1"/>
  <c r="G81" i="2"/>
  <c r="N81" i="2"/>
  <c r="P81" i="2"/>
  <c r="E82" i="2"/>
  <c r="F82" i="2"/>
  <c r="O82" i="2" s="1"/>
  <c r="G82" i="2"/>
  <c r="N82" i="2"/>
  <c r="P82" i="2"/>
  <c r="E83" i="2"/>
  <c r="F83" i="2"/>
  <c r="O83" i="2" s="1"/>
  <c r="G83" i="2"/>
  <c r="N83" i="2"/>
  <c r="P83" i="2"/>
  <c r="E84" i="2"/>
  <c r="F84" i="2"/>
  <c r="O84" i="2" s="1"/>
  <c r="G84" i="2"/>
  <c r="N84" i="2"/>
  <c r="P84" i="2"/>
  <c r="E85" i="2"/>
  <c r="F85" i="2"/>
  <c r="O85" i="2" s="1"/>
  <c r="G85" i="2"/>
  <c r="N85" i="2"/>
  <c r="P85" i="2"/>
  <c r="E86" i="2"/>
  <c r="F86" i="2"/>
  <c r="O86" i="2" s="1"/>
  <c r="G86" i="2"/>
  <c r="N86" i="2"/>
  <c r="P86" i="2"/>
  <c r="E87" i="2"/>
  <c r="F87" i="2"/>
  <c r="O87" i="2" s="1"/>
  <c r="G87" i="2"/>
  <c r="N87" i="2"/>
  <c r="P87" i="2"/>
  <c r="E88" i="2"/>
  <c r="F88" i="2"/>
  <c r="O88" i="2" s="1"/>
  <c r="G88" i="2"/>
  <c r="N88" i="2"/>
  <c r="P88" i="2"/>
  <c r="E89" i="2"/>
  <c r="F89" i="2"/>
  <c r="O89" i="2" s="1"/>
  <c r="G89" i="2"/>
  <c r="N89" i="2"/>
  <c r="P89" i="2"/>
  <c r="E90" i="2"/>
  <c r="F90" i="2"/>
  <c r="O90" i="2" s="1"/>
  <c r="G90" i="2"/>
  <c r="N90" i="2"/>
  <c r="P90" i="2"/>
  <c r="E91" i="2"/>
  <c r="F91" i="2"/>
  <c r="O91" i="2" s="1"/>
  <c r="G91" i="2"/>
  <c r="N91" i="2"/>
  <c r="P91" i="2"/>
  <c r="E92" i="2"/>
  <c r="F92" i="2"/>
  <c r="O92" i="2" s="1"/>
  <c r="G92" i="2"/>
  <c r="N92" i="2"/>
  <c r="P92" i="2"/>
  <c r="E93" i="2"/>
  <c r="F93" i="2"/>
  <c r="O93" i="2" s="1"/>
  <c r="G93" i="2"/>
  <c r="N93" i="2"/>
  <c r="P93" i="2"/>
  <c r="E94" i="2"/>
  <c r="F94" i="2"/>
  <c r="O94" i="2" s="1"/>
  <c r="G94" i="2"/>
  <c r="N94" i="2"/>
  <c r="P94" i="2"/>
  <c r="E95" i="2"/>
  <c r="F95" i="2"/>
  <c r="O95" i="2" s="1"/>
  <c r="G95" i="2"/>
  <c r="N95" i="2"/>
  <c r="P95" i="2"/>
  <c r="E96" i="2"/>
  <c r="F96" i="2"/>
  <c r="O96" i="2" s="1"/>
  <c r="G96" i="2"/>
  <c r="N96" i="2"/>
  <c r="P96" i="2"/>
  <c r="E97" i="2"/>
  <c r="F97" i="2"/>
  <c r="O97" i="2" s="1"/>
  <c r="G97" i="2"/>
  <c r="N97" i="2"/>
  <c r="P97" i="2"/>
  <c r="E98" i="2"/>
  <c r="F98" i="2"/>
  <c r="O98" i="2" s="1"/>
  <c r="G98" i="2"/>
  <c r="N98" i="2"/>
  <c r="P98" i="2"/>
  <c r="E99" i="2"/>
  <c r="F99" i="2"/>
  <c r="O99" i="2" s="1"/>
  <c r="G99" i="2"/>
  <c r="N99" i="2"/>
  <c r="P99" i="2"/>
  <c r="E100" i="2"/>
  <c r="F100" i="2"/>
  <c r="O100" i="2" s="1"/>
  <c r="G100" i="2"/>
  <c r="N100" i="2"/>
  <c r="P100" i="2"/>
  <c r="E101" i="2"/>
  <c r="F101" i="2"/>
  <c r="O101" i="2" s="1"/>
  <c r="G101" i="2"/>
  <c r="N101" i="2"/>
  <c r="P101" i="2"/>
  <c r="E102" i="2"/>
  <c r="F102" i="2"/>
  <c r="O102" i="2" s="1"/>
  <c r="G102" i="2"/>
  <c r="N102" i="2"/>
  <c r="P102" i="2"/>
  <c r="E103" i="2"/>
  <c r="F103" i="2"/>
  <c r="O103" i="2" s="1"/>
  <c r="G103" i="2"/>
  <c r="N103" i="2"/>
  <c r="P103" i="2"/>
  <c r="E104" i="2"/>
  <c r="F104" i="2"/>
  <c r="O104" i="2" s="1"/>
  <c r="G104" i="2"/>
  <c r="N104" i="2"/>
  <c r="P104" i="2"/>
  <c r="E105" i="2"/>
  <c r="F105" i="2"/>
  <c r="O105" i="2" s="1"/>
  <c r="G105" i="2"/>
  <c r="N105" i="2"/>
  <c r="P105" i="2"/>
  <c r="E106" i="2"/>
  <c r="F106" i="2"/>
  <c r="O106" i="2" s="1"/>
  <c r="G106" i="2"/>
  <c r="N106" i="2"/>
  <c r="P106" i="2"/>
  <c r="E107" i="2"/>
  <c r="F107" i="2"/>
  <c r="O107" i="2" s="1"/>
  <c r="G107" i="2"/>
  <c r="N107" i="2"/>
  <c r="P107" i="2"/>
  <c r="E108" i="2"/>
  <c r="F108" i="2"/>
  <c r="O108" i="2" s="1"/>
  <c r="G108" i="2"/>
  <c r="N108" i="2"/>
  <c r="P108" i="2"/>
  <c r="E109" i="2"/>
  <c r="F109" i="2"/>
  <c r="O109" i="2" s="1"/>
  <c r="G109" i="2"/>
  <c r="N109" i="2"/>
  <c r="P109" i="2"/>
  <c r="E110" i="2"/>
  <c r="F110" i="2"/>
  <c r="O110" i="2" s="1"/>
  <c r="G110" i="2"/>
  <c r="N110" i="2"/>
  <c r="P110" i="2"/>
  <c r="E111" i="2"/>
  <c r="F111" i="2"/>
  <c r="O111" i="2" s="1"/>
  <c r="G111" i="2"/>
  <c r="N111" i="2"/>
  <c r="P111" i="2"/>
  <c r="E112" i="2"/>
  <c r="F112" i="2"/>
  <c r="O112" i="2" s="1"/>
  <c r="G112" i="2"/>
  <c r="N112" i="2"/>
  <c r="P112" i="2"/>
  <c r="E113" i="2"/>
  <c r="F113" i="2"/>
  <c r="O113" i="2" s="1"/>
  <c r="G113" i="2"/>
  <c r="N113" i="2"/>
  <c r="P113" i="2"/>
  <c r="E114" i="2"/>
  <c r="F114" i="2"/>
  <c r="O114" i="2" s="1"/>
  <c r="G114" i="2"/>
  <c r="N114" i="2"/>
  <c r="P114" i="2"/>
  <c r="E115" i="2"/>
  <c r="F115" i="2"/>
  <c r="O115" i="2" s="1"/>
  <c r="G115" i="2"/>
  <c r="N115" i="2"/>
  <c r="P115" i="2"/>
  <c r="E116" i="2"/>
  <c r="F116" i="2"/>
  <c r="O116" i="2" s="1"/>
  <c r="G116" i="2"/>
  <c r="N116" i="2"/>
  <c r="P116" i="2"/>
  <c r="E117" i="2"/>
  <c r="F117" i="2"/>
  <c r="O117" i="2" s="1"/>
  <c r="G117" i="2"/>
  <c r="N117" i="2"/>
  <c r="P117" i="2"/>
  <c r="E118" i="2"/>
  <c r="F118" i="2"/>
  <c r="O118" i="2" s="1"/>
  <c r="G118" i="2"/>
  <c r="N118" i="2"/>
  <c r="P11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85" i="5" l="1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94" i="4" l="1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896" i="4" l="1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124" i="3"/>
  <c r="D263" i="3"/>
  <c r="D416" i="3"/>
  <c r="D174" i="3"/>
  <c r="D341" i="3"/>
  <c r="D941" i="3"/>
  <c r="D257" i="3"/>
  <c r="D812" i="3"/>
  <c r="D948" i="3"/>
  <c r="D129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133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128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127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22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125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131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30" i="3"/>
  <c r="D167" i="3"/>
  <c r="D126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123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132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2" i="3"/>
  <c r="D3" i="3"/>
  <c r="D35" i="3"/>
  <c r="D96" i="3"/>
  <c r="D76" i="3"/>
  <c r="D99" i="3"/>
  <c r="D71" i="3"/>
  <c r="D54" i="3"/>
  <c r="D28" i="3"/>
  <c r="D66" i="3"/>
  <c r="D70" i="3"/>
  <c r="D42" i="3"/>
  <c r="D32" i="3"/>
  <c r="D82" i="3"/>
  <c r="D100" i="3"/>
  <c r="D102" i="3"/>
  <c r="D90" i="3"/>
  <c r="D69" i="3"/>
  <c r="D67" i="3"/>
  <c r="D36" i="3"/>
  <c r="D84" i="3"/>
  <c r="D104" i="3"/>
  <c r="D30" i="3"/>
  <c r="D20" i="3"/>
  <c r="D26" i="3"/>
  <c r="D6" i="3"/>
  <c r="D25" i="3"/>
  <c r="D7" i="3"/>
  <c r="D16" i="3"/>
  <c r="D115" i="3"/>
  <c r="D118" i="3"/>
  <c r="D29" i="3"/>
  <c r="D106" i="3"/>
  <c r="D101" i="3"/>
  <c r="D33" i="3"/>
  <c r="D86" i="3"/>
  <c r="D111" i="3"/>
  <c r="D46" i="3"/>
  <c r="D72" i="3"/>
  <c r="D62" i="3"/>
  <c r="D79" i="3"/>
  <c r="D44" i="3"/>
  <c r="D34" i="3"/>
  <c r="D31" i="3"/>
  <c r="D64" i="3"/>
  <c r="D43" i="3"/>
  <c r="D109" i="3"/>
  <c r="D73" i="3"/>
  <c r="D50" i="3"/>
  <c r="D91" i="3"/>
  <c r="D40" i="3"/>
  <c r="D74" i="3"/>
  <c r="D9" i="3"/>
  <c r="D21" i="3"/>
  <c r="D4" i="3"/>
  <c r="D15" i="3"/>
  <c r="D27" i="3"/>
  <c r="D17" i="3"/>
  <c r="D114" i="3"/>
  <c r="D120" i="3"/>
  <c r="D77" i="3"/>
  <c r="D107" i="3"/>
  <c r="D110" i="3"/>
  <c r="D85" i="3"/>
  <c r="D87" i="3"/>
  <c r="D48" i="3"/>
  <c r="D55" i="3"/>
  <c r="D45" i="3"/>
  <c r="D53" i="3"/>
  <c r="D51" i="3"/>
  <c r="D49" i="3"/>
  <c r="D61" i="3"/>
  <c r="D56" i="3"/>
  <c r="D83" i="3"/>
  <c r="D63" i="3"/>
  <c r="D47" i="3"/>
  <c r="D68" i="3"/>
  <c r="D94" i="3"/>
  <c r="D92" i="3"/>
  <c r="D41" i="3"/>
  <c r="D93" i="3"/>
  <c r="D12" i="3"/>
  <c r="D23" i="3"/>
  <c r="D14" i="3"/>
  <c r="D19" i="3"/>
  <c r="D5" i="3"/>
  <c r="D10" i="3"/>
  <c r="D119" i="3"/>
  <c r="D121" i="3"/>
  <c r="D117" i="3"/>
  <c r="D95" i="3"/>
  <c r="D65" i="3"/>
  <c r="D78" i="3"/>
  <c r="D98" i="3"/>
  <c r="D52" i="3"/>
  <c r="D58" i="3"/>
  <c r="D112" i="3"/>
  <c r="D88" i="3"/>
  <c r="D81" i="3"/>
  <c r="D75" i="3"/>
  <c r="D57" i="3"/>
  <c r="D89" i="3"/>
  <c r="D37" i="3"/>
  <c r="D59" i="3"/>
  <c r="D108" i="3"/>
  <c r="D97" i="3"/>
  <c r="D103" i="3"/>
  <c r="D105" i="3"/>
  <c r="D60" i="3"/>
  <c r="D80" i="3"/>
  <c r="D18" i="3"/>
  <c r="D8" i="3"/>
  <c r="D24" i="3"/>
  <c r="D11" i="3"/>
  <c r="D13" i="3"/>
  <c r="D22" i="3"/>
  <c r="D113" i="3"/>
  <c r="D116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<sst xmlns="http://schemas.openxmlformats.org/spreadsheetml/2006/main" count="598" uniqueCount="323">
  <si>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</si>
  <si>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</si>
  <si>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</si>
  <si>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</si>
  <si>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</si>
  <si>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</si>
  <si>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</si>
  <si>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</si>
  <si>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</si>
  <si>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</si>
  <si>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</si>
  <si>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</si>
  <si>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</si>
  <si>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</si>
  <si>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</si>
  <si>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</si>
  <si>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</si>
  <si>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</si>
  <si>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</si>
  <si>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</si>
  <si>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</si>
  <si>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</si>
  <si>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</si>
  <si>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</si>
  <si>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</si>
  <si>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</si>
  <si>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</si>
  <si>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</si>
  <si>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</si>
  <si>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</si>
  <si>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</si>
  <si>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</si>
  <si>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</si>
  <si>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</si>
  <si>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</si>
  <si>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</si>
  <si>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</si>
  <si>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</si>
  <si>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</si>
  <si>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</si>
  <si>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</si>
  <si>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</si>
  <si>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</si>
  <si>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</si>
  <si>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</si>
  <si>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</si>
  <si>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</si>
  <si>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</si>
  <si>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</si>
  <si>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</si>
  <si>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</si>
  <si>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</si>
  <si>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</si>
  <si>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</si>
  <si>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</si>
  <si>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</si>
  <si>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</si>
  <si>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</si>
  <si>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</si>
  <si>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</si>
  <si>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</si>
  <si>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</si>
  <si>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</si>
  <si>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</si>
  <si>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</si>
  <si>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</si>
  <si>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</si>
  <si>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</si>
  <si>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</si>
  <si>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</si>
  <si>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Sarmiento Junin</t>
  </si>
  <si>
    <t>Defensa y Justicia</t>
  </si>
  <si>
    <t>Aldosivi</t>
  </si>
  <si>
    <t>Atl. Tucuman</t>
  </si>
  <si>
    <t>Arsenal Sarandi</t>
  </si>
  <si>
    <t>Platense</t>
  </si>
  <si>
    <t>Barracas Central</t>
  </si>
  <si>
    <t>Argentinos Jrs</t>
  </si>
  <si>
    <t>Gimnasia L.P.</t>
  </si>
  <si>
    <t>Independiente</t>
  </si>
  <si>
    <t>Rosario Central</t>
  </si>
  <si>
    <t>Newells Old Boys</t>
  </si>
  <si>
    <t>Racing Club</t>
  </si>
  <si>
    <t>Athletico-PR</t>
  </si>
  <si>
    <t>Internacional</t>
  </si>
  <si>
    <t>Avai</t>
  </si>
  <si>
    <t>Santos</t>
  </si>
  <si>
    <t>Flamengo RJ</t>
  </si>
  <si>
    <t>Coritiba</t>
  </si>
  <si>
    <t>Boca Juniors</t>
  </si>
  <si>
    <t>Talleres Cordoba</t>
  </si>
  <si>
    <t>Godoy Cruz</t>
  </si>
  <si>
    <t>Lanus</t>
  </si>
  <si>
    <t>Union de Santa Fe</t>
  </si>
  <si>
    <t>Huracan</t>
  </si>
  <si>
    <t>Banfield</t>
  </si>
  <si>
    <t>San Lorenzo</t>
  </si>
  <si>
    <t>Tigre</t>
  </si>
  <si>
    <t>Estudiantes L.P.</t>
  </si>
  <si>
    <t>Ceara</t>
  </si>
  <si>
    <t>Corinthians</t>
  </si>
  <si>
    <t>Juventude</t>
  </si>
  <si>
    <t>Goias</t>
  </si>
  <si>
    <t>Sao Paulo</t>
  </si>
  <si>
    <t>Fluminense</t>
  </si>
  <si>
    <t>Atletico GO</t>
  </si>
  <si>
    <t>Fortaleza</t>
  </si>
  <si>
    <t>Botafogo RJ</t>
  </si>
  <si>
    <t>Atletico-MG</t>
  </si>
  <si>
    <t>America MG</t>
  </si>
  <si>
    <t>Bragantino</t>
  </si>
  <si>
    <t>Velez Sarsfield</t>
  </si>
  <si>
    <t>River Plate</t>
  </si>
  <si>
    <t>Palmeiras</t>
  </si>
  <si>
    <t>Cuiaba</t>
  </si>
  <si>
    <t>Serie A</t>
  </si>
  <si>
    <t>Central Cordoba</t>
  </si>
  <si>
    <t>Patronato</t>
  </si>
  <si>
    <t>home</t>
  </si>
  <si>
    <t>away</t>
  </si>
  <si>
    <t>0-0</t>
  </si>
  <si>
    <t>Salzburg</t>
  </si>
  <si>
    <t>Austria Vienna</t>
  </si>
  <si>
    <t>Midtjylland</t>
  </si>
  <si>
    <t>Silkeborg</t>
  </si>
  <si>
    <t>UC Dublin</t>
  </si>
  <si>
    <t>Warta Poznan</t>
  </si>
  <si>
    <t>Wisla Plock</t>
  </si>
  <si>
    <t>Jagiellonia</t>
  </si>
  <si>
    <t>Widzew Lodz</t>
  </si>
  <si>
    <t>Mioveni</t>
  </si>
  <si>
    <t>Farul Constanta</t>
  </si>
  <si>
    <t>Zenit</t>
  </si>
  <si>
    <t>samara</t>
  </si>
  <si>
    <t>Colon Santa FE</t>
  </si>
  <si>
    <t>LASK</t>
  </si>
  <si>
    <t>A. Klagenfurt</t>
  </si>
  <si>
    <t>Wolfsberger AC</t>
  </si>
  <si>
    <t>Sturm Graz</t>
  </si>
  <si>
    <t>Ilves</t>
  </si>
  <si>
    <t>HJK</t>
  </si>
  <si>
    <t>AC Oulu</t>
  </si>
  <si>
    <t>Mariehamn</t>
  </si>
  <si>
    <t>VPS</t>
  </si>
  <si>
    <t>Haka</t>
  </si>
  <si>
    <t>Drogheda</t>
  </si>
  <si>
    <t>Mazatlan FC</t>
  </si>
  <si>
    <t>Atl. San Luis</t>
  </si>
  <si>
    <t>Necaxa</t>
  </si>
  <si>
    <t>Juarez</t>
  </si>
  <si>
    <t>Toluca</t>
  </si>
  <si>
    <t>Santos Laguna</t>
  </si>
  <si>
    <t>Bodo/Glimt</t>
  </si>
  <si>
    <t>Jerv</t>
  </si>
  <si>
    <t>Rosenborg</t>
  </si>
  <si>
    <t>Tromso</t>
  </si>
  <si>
    <t>Cracovia</t>
  </si>
  <si>
    <t>Korona Kielce</t>
  </si>
  <si>
    <t>Legia</t>
  </si>
  <si>
    <t>Zaglebie</t>
  </si>
  <si>
    <t>FC Voluntari</t>
  </si>
  <si>
    <t>FC Botosani</t>
  </si>
  <si>
    <t>CSKA Moscow</t>
  </si>
  <si>
    <t>Sochi</t>
  </si>
  <si>
    <t>Orenburg</t>
  </si>
  <si>
    <t>Ural</t>
  </si>
  <si>
    <t>Krasnodar</t>
  </si>
  <si>
    <t>Spartak Moscow</t>
  </si>
  <si>
    <t>Sirius</t>
  </si>
  <si>
    <t>Mjallby</t>
  </si>
  <si>
    <t>Degerfors</t>
  </si>
  <si>
    <t>Zurich</t>
  </si>
  <si>
    <t>St. Gallen</t>
  </si>
  <si>
    <t>Winterthur</t>
  </si>
  <si>
    <t>A. Lustenau</t>
  </si>
  <si>
    <t>Tirol</t>
  </si>
  <si>
    <t>Hartberg</t>
  </si>
  <si>
    <t>Altach</t>
  </si>
  <si>
    <t>Rapid Vienna</t>
  </si>
  <si>
    <t>Ried</t>
  </si>
  <si>
    <t>Aarhus</t>
  </si>
  <si>
    <t>Viborg</t>
  </si>
  <si>
    <t>Randers FC</t>
  </si>
  <si>
    <t>Odense</t>
  </si>
  <si>
    <t>Brondby</t>
  </si>
  <si>
    <t>Nordsjaelland</t>
  </si>
  <si>
    <t>Aalborg</t>
  </si>
  <si>
    <t>FC Copenhagen</t>
  </si>
  <si>
    <t>KuPS</t>
  </si>
  <si>
    <t>HIFK</t>
  </si>
  <si>
    <t>Lahti</t>
  </si>
  <si>
    <t>SJK</t>
  </si>
  <si>
    <t>Cruz Azul</t>
  </si>
  <si>
    <t>Puebla</t>
  </si>
  <si>
    <t>Club Tijuana</t>
  </si>
  <si>
    <t>Club America</t>
  </si>
  <si>
    <t>U.A.N.L.- Tigres</t>
  </si>
  <si>
    <t>Atlas</t>
  </si>
  <si>
    <t>Sarpsborg 08</t>
  </si>
  <si>
    <t>Kristiansund</t>
  </si>
  <si>
    <t>Odd</t>
  </si>
  <si>
    <t>Sandefjord</t>
  </si>
  <si>
    <t>Molde</t>
  </si>
  <si>
    <t>Valerenga</t>
  </si>
  <si>
    <t>Stromsgodset</t>
  </si>
  <si>
    <t>Ham-Kam</t>
  </si>
  <si>
    <t>Slask Wroclaw</t>
  </si>
  <si>
    <t>Pogon Szczecin</t>
  </si>
  <si>
    <t>Sepsi Sf. Gheorghe</t>
  </si>
  <si>
    <t>FC Arges</t>
  </si>
  <si>
    <t>U Craiova 1948</t>
  </si>
  <si>
    <t>CFR Cluj</t>
  </si>
  <si>
    <t>U. Cluj</t>
  </si>
  <si>
    <t>Univ. Craiova</t>
  </si>
  <si>
    <t>FC Rapid Bucuresti</t>
  </si>
  <si>
    <t>FCSB</t>
  </si>
  <si>
    <t>Khimki</t>
  </si>
  <si>
    <t>Nizhny Novgorod</t>
  </si>
  <si>
    <t>Dynamo Moscow</t>
  </si>
  <si>
    <t>Torpedo Moscow</t>
  </si>
  <si>
    <t>Akhmat Grozny</t>
  </si>
  <si>
    <t>Fakel Voronezh</t>
  </si>
  <si>
    <t>Lokomotiv Moscow</t>
  </si>
  <si>
    <t>FK Rostov</t>
  </si>
  <si>
    <t>Sundsvall</t>
  </si>
  <si>
    <t>Varnamo</t>
  </si>
  <si>
    <t>Hacken</t>
  </si>
  <si>
    <t>Kalmar</t>
  </si>
  <si>
    <t>Elfsborg</t>
  </si>
  <si>
    <t>Servette</t>
  </si>
  <si>
    <t>Grasshoppers</t>
  </si>
  <si>
    <t>Lugano</t>
  </si>
  <si>
    <t>Sion</t>
  </si>
  <si>
    <t>Young Boys</t>
  </si>
  <si>
    <t>New York City</t>
  </si>
  <si>
    <t>Inter Miami</t>
  </si>
  <si>
    <t>Columbus Crew</t>
  </si>
  <si>
    <t>New England Revolution</t>
  </si>
  <si>
    <t>FC Cincinnati</t>
  </si>
  <si>
    <t>Nashville SC</t>
  </si>
  <si>
    <t>Orlando City</t>
  </si>
  <si>
    <t>Philadelphia Union</t>
  </si>
  <si>
    <t>Toronto FC</t>
  </si>
  <si>
    <t>Charlotte</t>
  </si>
  <si>
    <t>DC United</t>
  </si>
  <si>
    <t>CF Montreal</t>
  </si>
  <si>
    <t>Houston Dynamo</t>
  </si>
  <si>
    <t>Minnesota United</t>
  </si>
  <si>
    <t>Sporting Kansas City</t>
  </si>
  <si>
    <t>Los Angeles FC</t>
  </si>
  <si>
    <t>Real Salt Lake</t>
  </si>
  <si>
    <t>FC Dallas</t>
  </si>
  <si>
    <t>Seattle Sounders</t>
  </si>
  <si>
    <t>Vancouver Whitecaps</t>
  </si>
  <si>
    <t>Chicago Fire</t>
  </si>
  <si>
    <t>Portland Timbers</t>
  </si>
  <si>
    <t>San Jose Earthquakes</t>
  </si>
  <si>
    <t>Horsens</t>
  </si>
  <si>
    <t>Lyngby</t>
  </si>
  <si>
    <t>Inter Turku</t>
  </si>
  <si>
    <t>Honka</t>
  </si>
  <si>
    <t>Pachuca</t>
  </si>
  <si>
    <t>U.N.A.M.- Pumas</t>
  </si>
  <si>
    <t>Stal Mielec</t>
  </si>
  <si>
    <t>Radomiak Radom</t>
  </si>
  <si>
    <t>Chindia Targoviste</t>
  </si>
  <si>
    <t>FC Hermannstadt</t>
  </si>
  <si>
    <t>UTA Arad</t>
  </si>
  <si>
    <t>Petrolul</t>
  </si>
  <si>
    <t>Norrkoping</t>
  </si>
  <si>
    <t>Goteborg</t>
  </si>
  <si>
    <t>Varberg</t>
  </si>
  <si>
    <t>Hammarby</t>
  </si>
  <si>
    <t>Austin FC</t>
  </si>
  <si>
    <t>Los Angeles Galaxy</t>
  </si>
  <si>
    <t>Atlanta Utd</t>
  </si>
  <si>
    <t>Admiral Bundesliga</t>
  </si>
  <si>
    <t>Superliga</t>
  </si>
  <si>
    <t>Premier Division</t>
  </si>
  <si>
    <t>Ekstraklasa</t>
  </si>
  <si>
    <t>Liga 1</t>
  </si>
  <si>
    <t>Premier League</t>
  </si>
  <si>
    <t>Veikkausliiga</t>
  </si>
  <si>
    <t>Eliteserien</t>
  </si>
  <si>
    <t>Allsvenskan</t>
  </si>
  <si>
    <t>Swiss</t>
  </si>
  <si>
    <t>MLS</t>
  </si>
  <si>
    <t>Monterrey</t>
  </si>
  <si>
    <t>Club Leon</t>
  </si>
  <si>
    <t>Queretaro</t>
  </si>
  <si>
    <t>Guadalajara Chivas</t>
  </si>
  <si>
    <t>Piast Gliwice</t>
  </si>
  <si>
    <t>Hokkaido Consadole Sapporo</t>
  </si>
  <si>
    <t>Nagoya Grampus</t>
  </si>
  <si>
    <t>Iwata</t>
  </si>
  <si>
    <t>Shonan Bellmare</t>
  </si>
  <si>
    <t>Cerezo Osaka</t>
  </si>
  <si>
    <t>Avispa Fukuoka</t>
  </si>
  <si>
    <t>Gamba Osaka</t>
  </si>
  <si>
    <t>Kyoto</t>
  </si>
  <si>
    <t>Sanfrecce Hiroshima</t>
  </si>
  <si>
    <t>FC Tokyo</t>
  </si>
  <si>
    <t>Urawa Reds</t>
  </si>
  <si>
    <t>Kawasaki Frontale</t>
  </si>
  <si>
    <t>Vissel Kobe</t>
  </si>
  <si>
    <t>Kashiwa Reysol</t>
  </si>
  <si>
    <t>Yokohama F. Marinos</t>
  </si>
  <si>
    <t>Kashima Antlers</t>
  </si>
  <si>
    <t>Aalesund</t>
  </si>
  <si>
    <t>Gornik Z.</t>
  </si>
  <si>
    <t>Legnica</t>
  </si>
  <si>
    <t>Shimizu S-Pulse</t>
  </si>
  <si>
    <t>Sagan Tosu</t>
  </si>
  <si>
    <t>Lillestrom</t>
  </si>
  <si>
    <t>Lech Poznan</t>
  </si>
  <si>
    <t>Rakow</t>
  </si>
  <si>
    <t>Lechia Gdansk</t>
  </si>
  <si>
    <t>01/08/2022</t>
  </si>
  <si>
    <t>02/08/2022</t>
  </si>
  <si>
    <t>29/07/2022</t>
  </si>
  <si>
    <t>30/07/2022</t>
  </si>
  <si>
    <t>31/07/2022</t>
  </si>
  <si>
    <t>J1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</si>
</sst>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1.0725725175786005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53.531778864234667</v>
      </c>
      <c r="I2" s="6">
        <f>IF('Log_working_3-way'!$D2="","",'True_Odds_Calculator_3-way'!O3/'True_Odds_Calculator_3-way'!B3-1)</f>
        <v>2.4870367248367797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5.2452423925778202E-2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1.0462792832107743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26.330169899174958</v>
      </c>
      <c r="I3" s="6">
        <f>IF('Log_working_3-way'!$D3="","",'True_Odds_Calculator_3-way'!O4/'True_Odds_Calculator_3-way'!B4-1)</f>
        <v>7.0294787750829588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4.6343920774710945E-2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1.0462502845432189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24.642715013782521</v>
      </c>
      <c r="I4" s="6">
        <f>IF('Log_working_3-way'!$D4="","",'True_Odds_Calculator_3-way'!O5/'True_Odds_Calculator_3-way'!B5-1)</f>
        <v>7.1663203340205968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4.6938995229963032E-2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1.045317982219798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33.37970732372775</v>
      </c>
      <c r="I5" s="6">
        <f>IF('Log_working_3-way'!$D5="","",'True_Odds_Calculator_3-way'!O6/'True_Odds_Calculator_3-way'!B6-1)</f>
        <v>4.621277357265642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4.2953347835109845E-2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1.0380355943048294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3.421748436716574</v>
      </c>
      <c r="I6" s="6">
        <f>IF('Log_working_3-way'!$D6="","",'True_Odds_Calculator_3-way'!O7/'True_Odds_Calculator_3-way'!B7-1)</f>
        <v>4.9376924604860628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3.6984363807171849E-2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1.0318197867260335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35.111798471175781</v>
      </c>
      <c r="I7" s="6">
        <f>IF('Log_working_3-way'!$D7="","",'True_Odds_Calculator_3-way'!O8/'True_Odds_Calculator_3-way'!B8-1)</f>
        <v>5.2250468301922357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2.9587321189667559E-2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1.0260818325850232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20.054706516379028</v>
      </c>
      <c r="I8" s="6">
        <f>IF('Log_working_3-way'!$D8="","",'True_Odds_Calculator_3-way'!O9/'True_Odds_Calculator_3-way'!B9-1)</f>
        <v>7.4688943597742856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2.7481208951615432E-2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1.0262657059305831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11.143807335846233</v>
      </c>
      <c r="I9" s="6">
        <f>IF('Log_working_3-way'!$D9="","",'True_Odds_Calculator_3-way'!O10/'True_Odds_Calculator_3-way'!B10-1)</f>
        <v>6.2604839329375981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2.8187359878022011E-2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1.0370379394421516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7.1314280219467854</v>
      </c>
      <c r="I10" s="6">
        <f>IF('Log_working_3-way'!$D10="","",'True_Odds_Calculator_3-way'!O11/'True_Odds_Calculator_3-way'!B11-1)</f>
        <v>7.7826933526080868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3.9241049472553691E-2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1.0510631521068274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11.007215595790502</v>
      </c>
      <c r="I11" s="6">
        <f>IF('Log_working_3-way'!$D11="","",'True_Odds_Calculator_3-way'!O12/'True_Odds_Calculator_3-way'!B12-1)</f>
        <v>9.0595417527954041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5.4739113502006775E-2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1.0572610390980102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23.595573138478525</v>
      </c>
      <c r="I12" s="6">
        <f>IF('Log_working_3-way'!$D12="","",'True_Odds_Calculator_3-way'!O13/'True_Odds_Calculator_3-way'!B13-1)</f>
        <v>7.2218527309002791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5.8353889332141584E-2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1.0313747671913378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14.114669683842637</v>
      </c>
      <c r="I13" s="6">
        <f>IF('Log_working_3-way'!$D13="","",'True_Odds_Calculator_3-way'!O14/'True_Odds_Calculator_3-way'!B14-1)</f>
        <v>6.3019177318038508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3.3618555357685764E-2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1.0422069319729492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17.740910342808764</v>
      </c>
      <c r="I14" s="6">
        <f>IF('Log_working_3-way'!$D14="","",'True_Odds_Calculator_3-way'!O15/'True_Odds_Calculator_3-way'!B15-1)</f>
        <v>8.2896103169544215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4.4702030275578286E-2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1.034427766155309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11.842177546624375</v>
      </c>
      <c r="I15" s="6">
        <f>IF('Log_working_3-way'!$D15="","",'True_Odds_Calculator_3-way'!O16/'True_Odds_Calculator_3-way'!B16-1)</f>
        <v>9.0326672371526708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3.7194498461274872E-2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1.0271207233972035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7.510646172755898</v>
      </c>
      <c r="I16" s="6">
        <f>IF('Log_working_3-way'!$D16="","",'True_Odds_Calculator_3-way'!O17/'True_Odds_Calculator_3-way'!B17-1)</f>
        <v>5.733312059282027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2.8499450977639951E-2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1.0262055895023265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6.6375488658707749</v>
      </c>
      <c r="I17" s="6">
        <f>IF('Log_working_3-way'!$D17="","",'True_Odds_Calculator_3-way'!O18/'True_Odds_Calculator_3-way'!B18-1)</f>
        <v>5.6705817097006959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2.7329042733852615E-2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1.0279494145504873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20.822253221296542</v>
      </c>
      <c r="I18" s="6">
        <f>IF('Log_working_3-way'!$D18="","",'True_Odds_Calculator_3-way'!O19/'True_Odds_Calculator_3-way'!B19-1)</f>
        <v>7.605694937511899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2.9284655671033777E-2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1.026186970599275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11.951963534201958</v>
      </c>
      <c r="I19" s="6">
        <f>IF('Log_working_3-way'!$D19="","",'True_Odds_Calculator_3-way'!O20/'True_Odds_Calculator_3-way'!B20-1)</f>
        <v>9.4529063616634943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2.8402825907309248E-2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1.0413378755877085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14.569221685754419</v>
      </c>
      <c r="I20" s="6">
        <f>IF('Log_working_3-way'!$D20="","",'True_Odds_Calculator_3-way'!O21/'True_Odds_Calculator_3-way'!B21-1)</f>
        <v>9.028900101178662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4.4310719381186026E-2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1.047740112356534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30.57786908538791</v>
      </c>
      <c r="I21" s="6">
        <f>IF('Log_working_3-way'!$D21="","",'True_Odds_Calculator_3-way'!O22/'True_Odds_Calculator_3-way'!B22-1)</f>
        <v>6.6724118196053608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4.5968687470360869E-2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1.0308333551583582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12.577261173275938</v>
      </c>
      <c r="I22" s="6">
        <f>IF('Log_working_3-way'!$D22="","",'True_Odds_Calculator_3-way'!O23/'True_Odds_Calculator_3-way'!B23-1)</f>
        <v>6.8117685609961596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3.3154579502894244E-2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1.0324966460892082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21.356831063205689</v>
      </c>
      <c r="I23" s="6">
        <f>IF('Log_working_3-way'!$D23="","",'True_Odds_Calculator_3-way'!O24/'True_Odds_Calculator_3-way'!B24-1)</f>
        <v>7.7752752496600657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3.386321881208243E-2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1.0315368895935826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18.285011225136678</v>
      </c>
      <c r="I24" s="6">
        <f>IF('Log_working_3-way'!$D24="","",'True_Odds_Calculator_3-way'!O25/'True_Odds_Calculator_3-way'!B25-1)</f>
        <v>8.39087084978269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3.343714484326199E-2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1.0357003624116783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27.842152070105133</v>
      </c>
      <c r="I25" s="6">
        <f>IF('Log_working_3-way'!$D25="","",'True_Odds_Calculator_3-way'!O26/'True_Odds_Calculator_3-way'!B26-1)</f>
        <v>7.2580523124700829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3.5309402474375862E-2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1.0314749319584622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20.953445915107256</v>
      </c>
      <c r="I26" s="6">
        <f>IF('Log_working_3-way'!$D26="","",'True_Odds_Calculator_3-way'!O27/'True_Odds_Calculator_3-way'!B27-1)</f>
        <v>7.7307755039384443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3.2901032901032856E-2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1.0270215429178988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7.2160644664194891</v>
      </c>
      <c r="I27" s="6">
        <f>IF('Log_working_3-way'!$D27="","",'True_Odds_Calculator_3-way'!O28/'True_Odds_Calculator_3-way'!B28-1)</f>
        <v>6.4604722546498001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2.8535477755469829E-2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1.0269593934359404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25.401045984298047</v>
      </c>
      <c r="I28" s="6">
        <f>IF('Log_working_3-way'!$D28="","",'True_Odds_Calculator_3-way'!O29/'True_Odds_Calculator_3-way'!B29-1)</f>
        <v>5.5660189520334828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2.7487173320506653E-2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1.0324931681468357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2.4938744537130462</v>
      </c>
      <c r="I29" s="6">
        <f>IF('Log_working_3-way'!$D29="","",'True_Odds_Calculator_3-way'!O30/'True_Odds_Calculator_3-way'!B30-1)</f>
        <v>4.3469894540064287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3.0555710781276613E-2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1.032778747721077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5.4886316055301023</v>
      </c>
      <c r="I30" s="6">
        <f>IF('Log_working_3-way'!$D30="","",'True_Odds_Calculator_3-way'!O31/'True_Odds_Calculator_3-way'!B31-1)</f>
        <v>8.0413279344009858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3.4361323141587574E-2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1.0309932901842396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14.359977171819127</v>
      </c>
      <c r="I31" s="6">
        <f>IF('Log_working_3-way'!$D31="","",'True_Odds_Calculator_3-way'!O32/'True_Odds_Calculator_3-way'!B32-1)</f>
        <v>8.9409714189038514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3.3384603819843983E-2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1.0374736668444307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29.105699124635446</v>
      </c>
      <c r="I32" s="6">
        <f>IF('Log_working_3-way'!$D32="","",'True_Odds_Calculator_3-way'!O33/'True_Odds_Calculator_3-way'!B33-1)</f>
        <v>6.8744220869587291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3.6681195899072927E-2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1.0462429324875073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52.847903954800856</v>
      </c>
      <c r="I33" s="6">
        <f>IF('Log_working_3-way'!$D33="","",'True_Odds_Calculator_3-way'!O34/'True_Odds_Calculator_3-way'!B34-1)</f>
        <v>2.2433447497363588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3.4240642801611543E-2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1.0319722671231206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34.225859396161326</v>
      </c>
      <c r="I34" s="6">
        <f>IF('Log_working_3-way'!$D34="","",'True_Odds_Calculator_3-way'!O35/'True_Odds_Calculator_3-way'!B35-1)</f>
        <v>4.3488272913256942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3.020161564196866E-2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1.0265063068989431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13.719221621677276</v>
      </c>
      <c r="I35" s="6">
        <f>IF('Log_working_3-way'!$D35="","",'True_Odds_Calculator_3-way'!O36/'True_Odds_Calculator_3-way'!B36-1)</f>
        <v>7.5097674178964535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2.8605658215288043E-2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1.0279756831671683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6.577382434694738</v>
      </c>
      <c r="I36" s="6">
        <f>IF('Log_working_3-way'!$D36="","",'True_Odds_Calculator_3-way'!O37/'True_Odds_Calculator_3-way'!B37-1)</f>
        <v>7.972086754189414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2.9709548148273868E-2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1.0274114699549466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20.224921110589971</v>
      </c>
      <c r="I37" s="6">
        <f>IF('Log_working_3-way'!$D37="","",'True_Odds_Calculator_3-way'!O38/'True_Odds_Calculator_3-way'!B38-1)</f>
        <v>8.2025229555557733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2.8789133917460852E-2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1.0250759311484596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2.7099889718839698E-2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1.0315397522086664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3.1232987741547147E-2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1.0252643580897562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11.781127089300041</v>
      </c>
      <c r="I42" s="6">
        <f>IF('Log_working_3-way'!$D42="","",'True_Odds_Calculator_3-way'!O41/'True_Odds_Calculator_3-way'!B41-1)</f>
        <v>7.1327068825764268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2.7276031244232612E-2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1.0268588915813788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17.491504105475951</v>
      </c>
      <c r="I43" s="6">
        <f>IF('Log_working_3-way'!$D43="","",'True_Odds_Calculator_3-way'!O42/'True_Odds_Calculator_3-way'!B42-1)</f>
        <v>7.1471368770868651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2.8651098796569352E-2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1.02691986439071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23.830328450555122</v>
      </c>
      <c r="I44" s="6">
        <f>IF('Log_working_3-way'!$D44="","",'True_Odds_Calculator_3-way'!O43/'True_Odds_Calculator_3-way'!B43-1)</f>
        <v>4.6521886867502555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2.770450131726232E-2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1.0261669412245369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16.603384743852708</v>
      </c>
      <c r="I45" s="6">
        <f>IF('Log_working_3-way'!$D45="","",'True_Odds_Calculator_3-way'!O44/'True_Odds_Calculator_3-way'!B44-1)</f>
        <v>7.6109952742281894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2.8029011293152495E-2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1.0279479721833724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21.064452313273492</v>
      </c>
      <c r="I46" s="6">
        <f>IF('Log_working_3-way'!$D46="","",'True_Odds_Calculator_3-way'!O45/'True_Odds_Calculator_3-way'!B45-1)</f>
        <v>8.0444893944765106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2.9207482787340977E-2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1.0304436823640455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3.9343356578959696</v>
      </c>
      <c r="I47" s="6">
        <f>IF('Log_working_3-way'!$D47="","",'True_Odds_Calculator_3-way'!O46/'True_Odds_Calculator_3-way'!B46-1)</f>
        <v>4.2854265856791702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2.9754029754029743E-2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1.0306601862722773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27.38922966014152</v>
      </c>
      <c r="I48" s="6">
        <f>IF('Log_working_3-way'!$D48="","",'True_Odds_Calculator_3-way'!O47/'True_Odds_Calculator_3-way'!B47-1)</f>
        <v>4.9529787834424539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3.0783739617729733E-2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1.0263670819228761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8.4244591214752305</v>
      </c>
      <c r="I49" s="6">
        <f>IF('Log_working_3-way'!$D49="","",'True_Odds_Calculator_3-way'!O48/'True_Odds_Calculator_3-way'!B48-1)</f>
        <v>5.8689571945445431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2.7934377009739997E-2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1.0345003429056001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42.117137704293668</v>
      </c>
      <c r="I50" s="6">
        <f>IF('Log_working_3-way'!$D50="","",'True_Odds_Calculator_3-way'!O49/'True_Odds_Calculator_3-way'!B49-1)</f>
        <v>3.5648928733941947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2.9785236772335688E-2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1.0344142274034565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2.6965780420931504</v>
      </c>
      <c r="I51" s="6">
        <f>IF('Log_working_3-way'!$D51="","",'True_Odds_Calculator_3-way'!O50/'True_Odds_Calculator_3-way'!B50-1)</f>
        <v>3.6990689373728403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3.1995944276645982E-2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1.0239746169365389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13.58861041352233</v>
      </c>
      <c r="I52" s="6">
        <f>IF('Log_working_3-way'!$D52="","",'True_Odds_Calculator_3-way'!O51/'True_Odds_Calculator_3-way'!B51-1)</f>
        <v>7.15859074619366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2.5884027437703239E-2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1.0259929016555089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14.882837879363823</v>
      </c>
      <c r="I53" s="6">
        <f>IF('Log_working_3-way'!$D53="","",'True_Odds_Calculator_3-way'!O52/'True_Odds_Calculator_3-way'!B52-1)</f>
        <v>8.1739271591205451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2.8008020536660849E-2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1.0408749030567539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10.834173671344775</v>
      </c>
      <c r="I54" s="6">
        <f>IF('Log_working_3-way'!$D54="","",'True_Odds_Calculator_3-way'!O53/'True_Odds_Calculator_3-way'!B53-1)</f>
        <v>10.834173671344775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4.4086333720479987E-2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1.0728704273303828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57.455324584046672</v>
      </c>
      <c r="I55" s="6">
        <f>IF('Log_working_3-way'!$D55="","",'True_Odds_Calculator_3-way'!O54/'True_Odds_Calculator_3-way'!B54-1)</f>
        <v>3.0185862267958914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4.8917994465356829E-2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1.0355339606673502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5.4281940641426383</v>
      </c>
      <c r="I56" s="6">
        <f>IF('Log_working_3-way'!$D56="","",'True_Odds_Calculator_3-way'!O55/'True_Odds_Calculator_3-way'!B55-1)</f>
        <v>5.5635207558797504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3.6311379750768591E-2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1.0548249630448792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52.895832193211078</v>
      </c>
      <c r="I57" s="6">
        <f>IF('Log_working_3-way'!$D57="","",'True_Odds_Calculator_3-way'!O56/'True_Odds_Calculator_3-way'!B56-1)</f>
        <v>1.7857794599041887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4.0466929011820696E-2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1.0320934636066468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22.416266761457916</v>
      </c>
      <c r="I58" s="6">
        <f>IF('Log_working_3-way'!$D58="","",'True_Odds_Calculator_3-way'!O57/'True_Odds_Calculator_3-way'!B57-1)</f>
        <v>6.2829439150836164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3.3293558972208981E-2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1.030354208895192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4.5537337807065441</v>
      </c>
      <c r="I59" s="6">
        <f>IF('Log_working_3-way'!$D59="","",'True_Odds_Calculator_3-way'!O58/'True_Odds_Calculator_3-way'!B58-1)</f>
        <v>5.1288832335600443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3.054427651201852E-2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1.0258445525836595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13.316260156502036</v>
      </c>
      <c r="I60" s="6">
        <f>IF('Log_working_3-way'!$D60="","",'True_Odds_Calculator_3-way'!O59/'True_Odds_Calculator_3-way'!B59-1)</f>
        <v>6.636182194321564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2.7833101599589183E-2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1.0330296427131933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22.547308222710321</v>
      </c>
      <c r="I61" s="6">
        <f>IF('Log_working_3-way'!$D61="","",'True_Odds_Calculator_3-way'!O60/'True_Odds_Calculator_3-way'!B60-1)</f>
        <v>4.3470487808287004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3.410108773365117E-2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1.0309836529929208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13.392316598154142</v>
      </c>
      <c r="I62" s="6">
        <f>IF('Log_working_3-way'!$D62="","",'True_Odds_Calculator_3-way'!O61/'True_Odds_Calculator_3-way'!B61-1)</f>
        <v>6.3835318021326737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3.3231806637505468E-2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1.0365121884761606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39.250715860179476</v>
      </c>
      <c r="I63" s="6">
        <f>IF('Log_working_3-way'!$D63="","",'True_Odds_Calculator_3-way'!O62/'True_Odds_Calculator_3-way'!B62-1)</f>
        <v>3.6916466870151368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3.2649687770756053E-2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1.0302532025098798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26.67700040207383</v>
      </c>
      <c r="I64" s="6">
        <f>IF('Log_working_3-way'!$D64="","",'True_Odds_Calculator_3-way'!O63/'True_Odds_Calculator_3-way'!B63-1)</f>
        <v>5.1099279504313024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3.051441720191761E-2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1.0264202380186662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21.383103969499263</v>
      </c>
      <c r="I65" s="6">
        <f>IF('Log_working_3-way'!$D65="","",'True_Odds_Calculator_3-way'!O64/'True_Odds_Calculator_3-way'!B64-1)</f>
        <v>5.8496959182351764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2.7625553982235651E-2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1.0429905908534809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19.232879650261225</v>
      </c>
      <c r="I66" s="6">
        <f>IF('Log_working_3-way'!$D66="","",'True_Odds_Calculator_3-way'!O65/'True_Odds_Calculator_3-way'!B65-1)</f>
        <v>9.229266538478015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4.5148571985597963E-2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1.0432306713522976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20.248954078858727</v>
      </c>
      <c r="I67" s="6">
        <f>IF('Log_working_3-way'!$D67="","",'True_Odds_Calculator_3-way'!O66/'True_Odds_Calculator_3-way'!B66-1)</f>
        <v>8.6838171441194021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4.5214324476429368E-2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1.0479892558221746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29.198263052841718</v>
      </c>
      <c r="I68" s="6">
        <f>IF('Log_working_3-way'!$D68="","",'True_Odds_Calculator_3-way'!O67/'True_Odds_Calculator_3-way'!B67-1)</f>
        <v>6.1037855100731093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4.7043274288494974E-2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1.0471396591693887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28.203674367239298</v>
      </c>
      <c r="I69" s="6">
        <f>IF('Log_working_3-way'!$D69="","",'True_Odds_Calculator_3-way'!O68/'True_Odds_Calculator_3-way'!B68-1)</f>
        <v>6.9457646516882168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4.6431942758077716E-2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1.0457616676685113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27.518927497115136</v>
      </c>
      <c r="I70" s="6">
        <f>IF('Log_working_3-way'!$D70="","",'True_Odds_Calculator_3-way'!O69/'True_Odds_Calculator_3-way'!B69-1)</f>
        <v>6.7964927587827662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4.5381989350670393E-2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1.0456108892696867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4.0969833991511866</v>
      </c>
      <c r="I71" s="6">
        <f>IF('Log_working_3-way'!$D71="","",'True_Odds_Calculator_3-way'!O70/'True_Odds_Calculator_3-way'!B70-1)</f>
        <v>8.2167385568019835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4.655639347877516E-2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1.0344813335220882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6.8988978710236903</v>
      </c>
      <c r="I72" s="6">
        <f>IF('Log_working_3-way'!$D72="","",'True_Odds_Calculator_3-way'!O71/'True_Odds_Calculator_3-way'!B71-1)</f>
        <v>5.2570766005746483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3.572163498082892E-2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1.0255920248222368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12.709749231925228</v>
      </c>
      <c r="I73" s="6">
        <f>IF('Log_working_3-way'!$D73="","",'True_Odds_Calculator_3-way'!O72/'True_Odds_Calculator_3-way'!B72-1)</f>
        <v>6.3320085210231714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2.754340093309704E-2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1.026450896910404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18.590747306805991</v>
      </c>
      <c r="I74" s="6">
        <f>IF('Log_working_3-way'!$D74="","",'True_Odds_Calculator_3-way'!O73/'True_Odds_Calculator_3-way'!B73-1)</f>
        <v>5.4801094678288456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2.7989145543021676E-2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1.0517378340857197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50.102441851046514</v>
      </c>
      <c r="I75" s="6">
        <f>IF('Log_working_3-way'!$D75="","",'True_Odds_Calculator_3-way'!O74/'True_Odds_Calculator_3-way'!B74-1)</f>
        <v>2.712443933911628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4.0287124601056989E-2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1.0313464374580443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16.765594952865179</v>
      </c>
      <c r="I76" s="6">
        <f>IF('Log_working_3-way'!$D76="","",'True_Odds_Calculator_3-way'!O75/'True_Odds_Calculator_3-way'!B75-1)</f>
        <v>8.1532699503094364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3.3500091212886662E-2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1.0300754095362268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10.752079221156935</v>
      </c>
      <c r="I77" s="6">
        <f>IF('Log_working_3-way'!$D77="","",'True_Odds_Calculator_3-way'!O76/'True_Odds_Calculator_3-way'!B76-1)</f>
        <v>8.3874323434936766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3.252072002072004E-2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1.0348375602102633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29.19836421618265</v>
      </c>
      <c r="I78" s="6">
        <f>IF('Log_working_3-way'!$D78="","",'True_Odds_Calculator_3-way'!O77/'True_Odds_Calculator_3-way'!B77-1)</f>
        <v>6.6777289256156198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3.4147808334568319E-2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1.0302518187451888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14.747001279092087</v>
      </c>
      <c r="I79" s="6">
        <f>IF('Log_working_3-way'!$D79="","",'True_Odds_Calculator_3-way'!O78/'True_Odds_Calculator_3-way'!B78-1)</f>
        <v>9.0780808186189343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3.2554917870571964E-2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1.0406923185105257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38.73453979601674</v>
      </c>
      <c r="I80" s="6">
        <f>IF('Log_working_3-way'!$D80="","",'True_Odds_Calculator_3-way'!O79/'True_Odds_Calculator_3-way'!B79-1)</f>
        <v>4.7244496567973391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3.6310327349308391E-2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1.0428225725419964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29.566579036020958</v>
      </c>
      <c r="I81" s="6">
        <f>IF('Log_working_3-way'!$D81="","",'True_Odds_Calculator_3-way'!O80/'True_Odds_Calculator_3-way'!B80-1)</f>
        <v>5.3025268779758958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4.212501885054043E-2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1.0352490302455462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13.274584569779927</v>
      </c>
      <c r="I82" s="6">
        <f>IF('Log_working_3-way'!$D82="","",'True_Odds_Calculator_3-way'!O81/'True_Odds_Calculator_3-way'!B81-1)</f>
        <v>7.7545536082624764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3.7932879948830989E-2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1.0419901951686392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4.3628968385051019</v>
      </c>
      <c r="I83" s="6">
        <f>IF('Log_working_3-way'!$D83="","",'True_Odds_Calculator_3-way'!O82/'True_Odds_Calculator_3-way'!B82-1)</f>
        <v>5.8970363361835378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4.2137542732801681E-2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1.0388151724674863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23.575386094748744</v>
      </c>
      <c r="I84" s="6">
        <f>IF('Log_working_3-way'!$D84="","",'True_Odds_Calculator_3-way'!O83/'True_Odds_Calculator_3-way'!B83-1)</f>
        <v>5.7073707121123487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3.9905457821668655E-2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1.0263488104541607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6.0092493549763164</v>
      </c>
      <c r="I85" s="6">
        <f>IF('Log_working_3-way'!$D85="","",'True_Odds_Calculator_3-way'!O84/'True_Odds_Calculator_3-way'!B84-1)</f>
        <v>6.8331937689490427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2.7682669192103049E-2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1.0284089243316945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27.097176889513527</v>
      </c>
      <c r="I86" s="6">
        <f>IF('Log_working_3-way'!$D86="","",'True_Odds_Calculator_3-way'!O85/'True_Odds_Calculator_3-way'!B85-1)</f>
        <v>4.9505079023019274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2.8531209206778652E-2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1.026064983988122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8.4434547253974621</v>
      </c>
      <c r="I87" s="6">
        <f>IF('Log_working_3-way'!$D87="","",'True_Odds_Calculator_3-way'!O86/'True_Odds_Calculator_3-way'!B86-1)</f>
        <v>7.1280949777780744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2.7894248141668632E-2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1.0344136125439767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42.211566208788923</v>
      </c>
      <c r="I88" s="6">
        <f>IF('Log_working_3-way'!$D88="","",'True_Odds_Calculator_3-way'!O87/'True_Odds_Calculator_3-way'!B87-1)</f>
        <v>3.7800170092465173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2.9639094541946909E-2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1.02733607875457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21.704444111203518</v>
      </c>
      <c r="I89" s="6">
        <f>IF('Log_working_3-way'!$D89="","",'True_Odds_Calculator_3-way'!O88/'True_Odds_Calculator_3-way'!B88-1)</f>
        <v>7.1264219128684516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2.8519384890332455E-2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1.0245137925417758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12.830033373550885</v>
      </c>
      <c r="I90" s="6">
        <f>IF('Log_working_3-way'!$D90="","",'True_Odds_Calculator_3-way'!O89/'True_Odds_Calculator_3-way'!B89-1)</f>
        <v>8.484512633375104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2.6558827266374374E-2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1.0261484689350189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20.230487755132181</v>
      </c>
      <c r="I91" s="6">
        <f>IF('Log_working_3-way'!$D91="","",'True_Odds_Calculator_3-way'!O90/'True_Odds_Calculator_3-way'!B90-1)</f>
        <v>7.2161930201632085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2.7529173020514053E-2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1.0251231724916725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9.0070707478731968</v>
      </c>
      <c r="I92" s="6">
        <f>IF('Log_working_3-way'!$D92="","",'True_Odds_Calculator_3-way'!O91/'True_Odds_Calculator_3-way'!B91-1)</f>
        <v>7.4765038146289058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2.7020704995139422E-2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1.0425685279823211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47.951681413021554</v>
      </c>
      <c r="I93" s="6">
        <f>IF('Log_working_3-way'!$D93="","",'True_Odds_Calculator_3-way'!O92/'True_Odds_Calculator_3-way'!B92-1)</f>
        <v>2.5444043841132551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3.4287740731979932E-2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1.025083668588022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15.354645999642514</v>
      </c>
      <c r="I94" s="6">
        <f>IF('Log_working_3-way'!$D94="","",'True_Odds_Calculator_3-way'!O93/'True_Odds_Calculator_3-way'!B93-1)</f>
        <v>5.961095572040354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2.6866094368505067E-2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1.0477048044721911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39.767791128772146</v>
      </c>
      <c r="I95" s="6">
        <f>IF('Log_working_3-way'!$D95="","",'True_Odds_Calculator_3-way'!O94/'True_Odds_Calculator_3-way'!B94-1)</f>
        <v>4.6683742908146275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4.2083809594530397E-2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1.0539377382450914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44.685720041557744</v>
      </c>
      <c r="I96" s="6">
        <f>IF('Log_working_3-way'!$D96="","",'True_Odds_Calculator_3-way'!O95/'True_Odds_Calculator_3-way'!B95-1)</f>
        <v>3.3527518042178022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4.5379293907853002E-2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1.0591127806236693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52.442621684528447</v>
      </c>
      <c r="I97" s="6">
        <f>IF('Log_working_3-way'!$D97="","",'True_Odds_Calculator_3-way'!O96/'True_Odds_Calculator_3-way'!B96-1)</f>
        <v>2.4291462472167882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4.3882206548214953E-2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1.0366096899517692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9.1496100146738755</v>
      </c>
      <c r="I98" s="6">
        <f>IF('Log_working_3-way'!$D98="","",'True_Odds_Calculator_3-way'!O97/'True_Odds_Calculator_3-way'!B97-1)</f>
        <v>7.5238636157094927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3.9178121045468028E-2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1.0521469352091202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7.5872789635525244</v>
      </c>
      <c r="I99" s="6">
        <f>IF('Log_working_3-way'!$D99="","",'True_Odds_Calculator_3-way'!O98/'True_Odds_Calculator_3-way'!B98-1)</f>
        <v>9.5734207355113679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5.5355924785374988E-2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1.055617617639244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23.2998645440993</v>
      </c>
      <c r="I100" s="6">
        <f>IF('Log_working_3-way'!$D100="","",'True_Odds_Calculator_3-way'!O99/'True_Odds_Calculator_3-way'!B99-1)</f>
        <v>8.1668470489528673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5.6854783822958055E-2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0.99782035930593072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3.3822297372787116</v>
      </c>
      <c r="I101" s="6">
        <f>IF('Log_working_3-way'!$D101="","",'True_Odds_Calculator_3-way'!O100/'True_Odds_Calculator_3-way'!B100-1)</f>
        <v>5.229767422374028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-2.2201906751991851E-3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1.0078795171437713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35.961085475432412</v>
      </c>
      <c r="I102" s="6">
        <f>IF('Log_working_3-way'!$D102="","",'True_Odds_Calculator_3-way'!O101/'True_Odds_Calculator_3-way'!B101-1)</f>
        <v>3.6726112996102209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7.222222222222241E-3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1.0081701602840285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37.188733839736791</v>
      </c>
      <c r="I103" s="6">
        <f>IF('Log_working_3-way'!$D103="","",'True_Odds_Calculator_3-way'!O102/'True_Odds_Calculator_3-way'!B102-1)</f>
        <v>3.949259905629888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7.5733997302624978E-3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0.99977122920026706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27.391705918331535</v>
      </c>
      <c r="I104" s="6">
        <f>IF('Log_working_3-way'!$D104="","",'True_Odds_Calculator_3-way'!O103/'True_Odds_Calculator_3-way'!B103-1)</f>
        <v>5.6290725334223746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-2.3113864675872176E-4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1.0265696933104878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18.26067894846436</v>
      </c>
      <c r="I105" s="6">
        <f>IF('Log_working_3-way'!$D105="","",'True_Odds_Calculator_3-way'!O104/'True_Odds_Calculator_3-way'!B104-1)</f>
        <v>4.9621511289853659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2.8092427001577214E-2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1.0408753193281632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55.545378036304143</v>
      </c>
      <c r="I106" s="6">
        <f>IF('Log_working_3-way'!$D106="","",'True_Odds_Calculator_3-way'!O105/'True_Odds_Calculator_3-way'!B105-1)</f>
        <v>2.2589737650829025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2.975609785750799E-2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1.0298040193068758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15.472339804915521</v>
      </c>
      <c r="I107" s="6">
        <f>IF('Log_working_3-way'!$D107="","",'True_Odds_Calculator_3-way'!O106/'True_Odds_Calculator_3-way'!B106-1)</f>
        <v>7.9318199553760955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3.2013254235476296E-2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1.0407914866937087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13.817867157327024</v>
      </c>
      <c r="I108" s="6">
        <f>IF('Log_working_3-way'!$D108="","",'True_Odds_Calculator_3-way'!O107/'True_Odds_Calculator_3-way'!B107-1)</f>
        <v>7.6531854936296178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4.374239176458139E-2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1.0629461997062744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47.054939655364599</v>
      </c>
      <c r="I109" s="6">
        <f>IF('Log_working_3-way'!$D109="","",'True_Odds_Calculator_3-way'!O108/'True_Odds_Calculator_3-way'!B108-1)</f>
        <v>2.3353175956669978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5.1566406804632425E-2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1.0257891658707292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14.207549343231328</v>
      </c>
      <c r="I110" s="6">
        <f>IF('Log_working_3-way'!$D110="","",'True_Odds_Calculator_3-way'!O109/'True_Odds_Calculator_3-way'!B109-1)</f>
        <v>7.1436375674499271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2.7789401844203088E-2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1.0251343834337041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14.215396665835673</v>
      </c>
      <c r="I111" s="6">
        <f>IF('Log_working_3-way'!$D111="","",'True_Odds_Calculator_3-way'!O110/'True_Odds_Calculator_3-way'!B110-1)</f>
        <v>5.1885821767930649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2.6849252712237481E-2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1.0308894485853164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32.666504113079597</v>
      </c>
      <c r="I112" s="6">
        <f>IF('Log_working_3-way'!$D112="","",'True_Odds_Calculator_3-way'!O111/'True_Odds_Calculator_3-way'!B111-1)</f>
        <v>5.3641784712815861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2.9518526778300469E-2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1.0275422974768251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19.873044851454022</v>
      </c>
      <c r="I113" s="6">
        <f>IF('Log_working_3-way'!$D113="","",'True_Odds_Calculator_3-way'!O112/'True_Odds_Calculator_3-way'!B112-1)</f>
        <v>5.9251753286360103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2.9030827234420187E-2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1.0334471308966717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35.114211531120418</v>
      </c>
      <c r="I114" s="6">
        <f>IF('Log_working_3-way'!$D114="","",'True_Odds_Calculator_3-way'!O113/'True_Odds_Calculator_3-way'!B113-1)</f>
        <v>4.9218279734248727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3.1189747615917085E-2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1.0309114015842835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33.844855860382076</v>
      </c>
      <c r="I115" s="6">
        <f>IF('Log_working_3-way'!$D115="","",'True_Odds_Calculator_3-way'!O114/'True_Odds_Calculator_3-way'!B114-1)</f>
        <v>3.9295318211295536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2.9366429469713573E-2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1.0250042466111784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12.011762254424438</v>
      </c>
      <c r="I116" s="6">
        <f>IF('Log_working_3-way'!$D116="","",'True_Odds_Calculator_3-way'!O115/'True_Odds_Calculator_3-way'!B115-1)</f>
        <v>5.8230525020228026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2.680927268633404E-2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1.0258205684216724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18.890488625793029</v>
      </c>
      <c r="I117" s="6">
        <f>IF('Log_working_3-way'!$D117="","",'True_Odds_Calculator_3-way'!O116/'True_Odds_Calculator_3-way'!B116-1)</f>
        <v>5.835138184131015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2.7338200392540202E-2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1.0266918315656948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17.093985929921217</v>
      </c>
      <c r="I118" s="6">
        <f>IF('Log_working_3-way'!$D118="","",'True_Odds_Calculator_3-way'!O117/'True_Odds_Calculator_3-way'!B117-1)</f>
        <v>5.9625289448660208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2.8447165203335789E-2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1.0259390525277301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15.899119593214316</v>
      </c>
      <c r="I119" s="6">
        <f>IF('Log_working_3-way'!$D119="","",'True_Odds_Calculator_3-way'!O118/'True_Odds_Calculator_3-way'!B118-1)</f>
        <v>6.811548833303732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2.7821638105852919E-2</v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1.32</v>
      </c>
      <c r="B2" s="4">
        <f>IF('True_Odds_Calculator_3-way'!B3="","",'True_Odds_Calculator_3-way'!B3)</f>
        <v>5.22</v>
      </c>
      <c r="C2" s="4">
        <f>IF('True_Odds_Calculator_3-way'!C3="","",'True_Odds_Calculator_3-way'!C3)</f>
        <v>9.68</v>
      </c>
      <c r="D2" s="9">
        <f>(K2/(AR2+K2-(AR2*K2)))</f>
        <v>0.7342901084652429</v>
      </c>
      <c r="E2" s="9">
        <f>(L2/(AR2+L2-(AR2*L2)))</f>
        <v>0.17324948664012343</v>
      </c>
      <c r="F2" s="9">
        <f>(M2/(AR2+M2-(AR2*M2)))</f>
        <v>9.246040489463353E-2</v>
      </c>
      <c r="G2" s="9">
        <f>AR2</f>
        <v>1.1308111078625809</v>
      </c>
      <c r="H2" s="9">
        <f>IF(A2="","",1/D2)</f>
        <v>1.3618595545160259</v>
      </c>
      <c r="I2" s="9">
        <f>IF(B2="","",1/E2)</f>
        <v>5.7720228751800908</v>
      </c>
      <c r="J2" s="9">
        <f>IF(C2="","",1/F2)</f>
        <v>10.815440416247201</v>
      </c>
      <c r="K2" s="11">
        <f>1/A2</f>
        <v>0.75757575757575757</v>
      </c>
      <c r="L2" s="11">
        <f>1/B2</f>
        <v>0.19157088122605365</v>
      </c>
      <c r="M2" s="11">
        <f>1/C2</f>
        <v>0.10330578512396695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-0.17573665792531556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0.19820365716632463</v>
      </c>
      <c r="Q2" s="11">
        <f>2*'OddsRatio_working_3-way'!K2*'OddsRatio_working_3-way'!L2*'OddsRatio_working_3-way'!M2</f>
        <v>2.9985424684769231E-2</v>
      </c>
      <c r="R2" s="11">
        <f>O2/N2</f>
        <v>0</v>
      </c>
      <c r="S2" s="11">
        <f>P2/N2</f>
        <v>-1.1278446939087523</v>
      </c>
      <c r="T2" s="11">
        <f>Q2/N2</f>
        <v>-0.17062703387424388</v>
      </c>
      <c r="U2" s="11">
        <f>'OddsRatio_working_3-way'!S2-'OddsRatio_working_3-way'!R2^2/3</f>
        <v>-1.1278446939087523</v>
      </c>
      <c r="V2" s="11">
        <f>'OddsRatio_working_3-way'!S2*'OddsRatio_working_3-way'!R2/3-2*'OddsRatio_working_3-way'!R2^3/27-'OddsRatio_working_3-way'!T2</f>
        <v>0.17062703387424388</v>
      </c>
      <c r="W2" s="11">
        <f>'OddsRatio_working_3-way'!V2^2+4*'OddsRatio_working_3-way'!U2^3/27</f>
        <v>-0.18342810518704872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0.23051121983309786</v>
      </c>
      <c r="Y2" s="11">
        <f>IF('OddsRatio_working_3-way'!W2&gt;=0,IF('OddsRatio_working_3-way'!V2+SQRT('OddsRatio_working_3-way'!W2)&gt;0,0,PI()),ACOS('OddsRatio_working_3-way'!V2/(2*'OddsRatio_working_3-way'!X2)))</f>
        <v>1.1916735265248084</v>
      </c>
      <c r="Z2" s="11">
        <f>'OddsRatio_working_3-way'!X2^(1/3)*COS('OddsRatio_working_3-way'!Y2/3)</f>
        <v>0.56540555393129044</v>
      </c>
      <c r="AA2" s="11">
        <f>'OddsRatio_working_3-way'!X2^(1/3)*COS(('OddsRatio_working_3-way'!Y2+2*PI())/3)</f>
        <v>-0.48812573859585362</v>
      </c>
      <c r="AB2" s="11">
        <f>'OddsRatio_working_3-way'!X2^(1/3)*COS(('OddsRatio_working_3-way'!Y2+4*PI())/3)</f>
        <v>-7.7279815335436944E-2</v>
      </c>
      <c r="AC2" s="11">
        <f>'OddsRatio_working_3-way'!X2^(1/3)*SIN('OddsRatio_working_3-way'!Y2/3)</f>
        <v>0.23720200438986194</v>
      </c>
      <c r="AD2" s="11">
        <f>'OddsRatio_working_3-way'!X2^(1/3)*SIN(('OddsRatio_working_3-way'!Y2+2*PI())/3)</f>
        <v>0.37105457095037897</v>
      </c>
      <c r="AE2" s="11">
        <f>'OddsRatio_working_3-way'!X2^(1/3)*SIN(('OddsRatio_working_3-way'!Y2+4*PI())/3)</f>
        <v>-0.60825657534024091</v>
      </c>
      <c r="AF2" s="11">
        <f>-'OddsRatio_working_3-way'!U2/(3*'OddsRatio_working_3-way'!X2^(1/3))*COS(('OddsRatio_working_3-way'!Y2)/3)</f>
        <v>0.56540555393129044</v>
      </c>
      <c r="AG2" s="11">
        <f>-'OddsRatio_working_3-way'!U2/(3*'OddsRatio_working_3-way'!X2^(1/3))*COS(('OddsRatio_working_3-way'!Y2+2*PI())/3)</f>
        <v>-0.48812573859585362</v>
      </c>
      <c r="AH2" s="11">
        <f>-'OddsRatio_working_3-way'!U2/(3*'OddsRatio_working_3-way'!X2^(1/3))*COS(('OddsRatio_working_3-way'!Y2+4*PI())/3)</f>
        <v>-7.7279815335436944E-2</v>
      </c>
      <c r="AI2" s="11">
        <f>'OddsRatio_working_3-way'!U2/(3*'OddsRatio_working_3-way'!X2^(1/3))*SIN(('OddsRatio_working_3-way'!Y2)/3)</f>
        <v>-0.23720200438986194</v>
      </c>
      <c r="AJ2" s="11">
        <f>'OddsRatio_working_3-way'!U2/(3*'OddsRatio_working_3-way'!X2^(1/3))*SIN(('OddsRatio_working_3-way'!Y2+2*PI())/3)</f>
        <v>-0.37105457095037897</v>
      </c>
      <c r="AK2" s="11">
        <f>'OddsRatio_working_3-way'!U2/(3*'OddsRatio_working_3-way'!X2^(1/3))*SIN(('OddsRatio_working_3-way'!Y2+4*PI())/3)</f>
        <v>0.60825657534024091</v>
      </c>
      <c r="AL2" s="11">
        <f>'OddsRatio_working_3-way'!Z2+'OddsRatio_working_3-way'!AF2</f>
        <v>1.1308111078625809</v>
      </c>
      <c r="AM2" s="11">
        <f>'OddsRatio_working_3-way'!AA2+'OddsRatio_working_3-way'!AG2</f>
        <v>-0.97625147719170724</v>
      </c>
      <c r="AN2" s="11">
        <f>'OddsRatio_working_3-way'!AB2+'OddsRatio_working_3-way'!AH2</f>
        <v>-0.15455963067087389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1.1308111078625809</v>
      </c>
      <c r="AS2" s="11">
        <f>IF(('OddsRatio_working_3-way'!X2=0),IF(Q2&gt;0,-Q2^(1/3),(-Q2)^(1/3)),'OddsRatio_working_3-way'!AM2-'OddsRatio_working_3-way'!R2/3)</f>
        <v>-0.97625147719170724</v>
      </c>
      <c r="AT2" s="11">
        <f>IF(('OddsRatio_working_3-way'!X2=0),IF(Q2&gt;0,-Q2^(1/3),(-Q2)^(1/3)),'OddsRatio_working_3-way'!AN2-'OddsRatio_working_3-way'!R2/3)</f>
        <v>-0.15455963067087389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1.87</v>
      </c>
      <c r="B3" s="4">
        <f>IF('True_Odds_Calculator_3-way'!B4="","",'True_Odds_Calculator_3-way'!B4)</f>
        <v>3.45</v>
      </c>
      <c r="C3" s="4">
        <f>IF('True_Odds_Calculator_3-way'!C4="","",'True_Odds_Calculator_3-way'!C4)</f>
        <v>4.51</v>
      </c>
      <c r="D3" s="9">
        <f t="shared" ref="D3" si="0">(K3/(AR3+K3-(AR3*K3)))</f>
        <v>0.51614895030470032</v>
      </c>
      <c r="E3" s="9">
        <f t="shared" ref="E3" si="1">(L3/(AR3+L3-(AR3*L3)))</f>
        <v>0.27473465989707646</v>
      </c>
      <c r="F3" s="9">
        <f t="shared" ref="F3" si="2">(M3/(AR3+M3-(AR3*M3)))</f>
        <v>0.20911638979822331</v>
      </c>
      <c r="G3" s="9">
        <f t="shared" ref="G3" si="3">AR3</f>
        <v>1.0775002671328944</v>
      </c>
      <c r="H3" s="9">
        <f t="shared" ref="H3" si="4">IF(A3="","",1/D3)</f>
        <v>1.9374252324056185</v>
      </c>
      <c r="I3" s="9">
        <f t="shared" ref="I3" si="5">IF(B3="","",1/E3)</f>
        <v>3.6398756544755906</v>
      </c>
      <c r="J3" s="9">
        <f t="shared" ref="J3" si="6">IF(C3="","",1/F3)</f>
        <v>4.7820259376364591</v>
      </c>
      <c r="K3" s="11">
        <f t="shared" ref="K3" si="7">1/A3</f>
        <v>0.53475935828876997</v>
      </c>
      <c r="L3" s="11">
        <f t="shared" ref="L3" si="8">1/B3</f>
        <v>0.28985507246376813</v>
      </c>
      <c r="M3" s="11">
        <f t="shared" ref="M3" si="9">1/C3</f>
        <v>0.22172949002217296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-0.25713145656323944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0.23473803252754261</v>
      </c>
      <c r="Q3" s="11">
        <f>2*'OddsRatio_working_3-way'!K3*'OddsRatio_working_3-way'!L3*'OddsRatio_working_3-way'!M3</f>
        <v>6.8737344810407788E-2</v>
      </c>
      <c r="R3" s="11">
        <f t="shared" ref="R3" si="10">O3/N3</f>
        <v>0</v>
      </c>
      <c r="S3" s="11">
        <f t="shared" ref="S3" si="11">P3/N3</f>
        <v>-0.91291060092373666</v>
      </c>
      <c r="T3" s="11">
        <f t="shared" ref="T3" si="12">Q3/N3</f>
        <v>-0.26732374844033285</v>
      </c>
      <c r="U3" s="11">
        <f>'OddsRatio_working_3-way'!S3-'OddsRatio_working_3-way'!R3^2/3</f>
        <v>-0.91291060092373666</v>
      </c>
      <c r="V3" s="11">
        <f>'OddsRatio_working_3-way'!S3*'OddsRatio_working_3-way'!R3/3-2*'OddsRatio_working_3-way'!R3^3/27-'OddsRatio_working_3-way'!T3</f>
        <v>0.26732374844033285</v>
      </c>
      <c r="W3" s="11">
        <f>'OddsRatio_working_3-way'!V3^2+4*'OddsRatio_working_3-way'!U3^3/27</f>
        <v>-4.1252822111528434E-2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0.16786513082808383</v>
      </c>
      <c r="Y3" s="11">
        <f>IF('OddsRatio_working_3-way'!W3&gt;=0,IF('OddsRatio_working_3-way'!V3+SQRT('OddsRatio_working_3-way'!W3)&gt;0,0,PI()),ACOS('OddsRatio_working_3-way'!V3/(2*'OddsRatio_working_3-way'!X3)))</f>
        <v>0.64973257124611583</v>
      </c>
      <c r="Z3" s="11">
        <f>'OddsRatio_working_3-way'!X3^(1/3)*COS('OddsRatio_working_3-way'!Y3/3)</f>
        <v>0.53875013356644719</v>
      </c>
      <c r="AA3" s="11">
        <f>'OddsRatio_working_3-way'!X3^(1/3)*COS(('OddsRatio_working_3-way'!Y3+2*PI())/3)</f>
        <v>-0.37203406744821976</v>
      </c>
      <c r="AB3" s="11">
        <f>'OddsRatio_working_3-way'!X3^(1/3)*COS(('OddsRatio_working_3-way'!Y3+4*PI())/3)</f>
        <v>-0.16671606611822731</v>
      </c>
      <c r="AC3" s="11">
        <f>'OddsRatio_working_3-way'!X3^(1/3)*SIN('OddsRatio_working_3-way'!Y3/3)</f>
        <v>0.1185404033373471</v>
      </c>
      <c r="AD3" s="11">
        <f>'OddsRatio_working_3-way'!X3^(1/3)*SIN(('OddsRatio_working_3-way'!Y3+2*PI())/3)</f>
        <v>0.40730110029212918</v>
      </c>
      <c r="AE3" s="11">
        <f>'OddsRatio_working_3-way'!X3^(1/3)*SIN(('OddsRatio_working_3-way'!Y3+4*PI())/3)</f>
        <v>-0.52584150362947624</v>
      </c>
      <c r="AF3" s="11">
        <f>-'OddsRatio_working_3-way'!U3/(3*'OddsRatio_working_3-way'!X3^(1/3))*COS(('OddsRatio_working_3-way'!Y3)/3)</f>
        <v>0.53875013356644719</v>
      </c>
      <c r="AG3" s="11">
        <f>-'OddsRatio_working_3-way'!U3/(3*'OddsRatio_working_3-way'!X3^(1/3))*COS(('OddsRatio_working_3-way'!Y3+2*PI())/3)</f>
        <v>-0.37203406744821976</v>
      </c>
      <c r="AH3" s="11">
        <f>-'OddsRatio_working_3-way'!U3/(3*'OddsRatio_working_3-way'!X3^(1/3))*COS(('OddsRatio_working_3-way'!Y3+4*PI())/3)</f>
        <v>-0.16671606611822731</v>
      </c>
      <c r="AI3" s="11">
        <f>'OddsRatio_working_3-way'!U3/(3*'OddsRatio_working_3-way'!X3^(1/3))*SIN(('OddsRatio_working_3-way'!Y3)/3)</f>
        <v>-0.1185404033373471</v>
      </c>
      <c r="AJ3" s="11">
        <f>'OddsRatio_working_3-way'!U3/(3*'OddsRatio_working_3-way'!X3^(1/3))*SIN(('OddsRatio_working_3-way'!Y3+2*PI())/3)</f>
        <v>-0.40730110029212918</v>
      </c>
      <c r="AK3" s="11">
        <f>'OddsRatio_working_3-way'!U3/(3*'OddsRatio_working_3-way'!X3^(1/3))*SIN(('OddsRatio_working_3-way'!Y3+4*PI())/3)</f>
        <v>0.52584150362947624</v>
      </c>
      <c r="AL3" s="11">
        <f>'OddsRatio_working_3-way'!Z3+'OddsRatio_working_3-way'!AF3</f>
        <v>1.0775002671328944</v>
      </c>
      <c r="AM3" s="11">
        <f>'OddsRatio_working_3-way'!AA3+'OddsRatio_working_3-way'!AG3</f>
        <v>-0.74406813489643953</v>
      </c>
      <c r="AN3" s="11">
        <f>'OddsRatio_working_3-way'!AB3+'OddsRatio_working_3-way'!AH3</f>
        <v>-0.33343213223645463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1.0775002671328944</v>
      </c>
      <c r="AS3" s="11">
        <f>IF(('OddsRatio_working_3-way'!X3=0),IF(Q3&gt;0,-Q3^(1/3),(-Q3)^(1/3)),'OddsRatio_working_3-way'!AM3-'OddsRatio_working_3-way'!R3/3)</f>
        <v>-0.74406813489643953</v>
      </c>
      <c r="AT3" s="11">
        <f>IF(('OddsRatio_working_3-way'!X3=0),IF(Q3&gt;0,-Q3^(1/3),(-Q3)^(1/3)),'OddsRatio_working_3-way'!AN3-'OddsRatio_working_3-way'!R3/3)</f>
        <v>-0.33343213223645463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4.2300000000000004</v>
      </c>
      <c r="D4" s="9">
        <f t="shared" ref="D4:D67" si="13">(K4/(AR4+K4-(AR4*K4)))</f>
        <v>0.49953135943876037</v>
      </c>
      <c r="E4" s="9">
        <f t="shared" ref="E4:E67" si="14">(L4/(AR4+L4-(AR4*L4)))</f>
        <v>0.27723616558257774</v>
      </c>
      <c r="F4" s="9">
        <f t="shared" ref="F4:F67" si="15">(M4/(AR4+M4-(AR4*M4)))</f>
        <v>0.22323247497866203</v>
      </c>
      <c r="G4" s="9">
        <f t="shared" ref="G4:G67" si="16">AR4</f>
        <v>1.0772863665431225</v>
      </c>
      <c r="H4" s="9">
        <f t="shared" ref="H4:H67" si="17">IF(A4="","",1/D4)</f>
        <v>2.001876320885104</v>
      </c>
      <c r="I4" s="9">
        <f t="shared" ref="I4:I67" si="18">IF(B4="","",1/E4)</f>
        <v>3.6070330070343557</v>
      </c>
      <c r="J4" s="9">
        <f t="shared" ref="J4:J67" si="19">IF(C4="","",1/F4)</f>
        <v>4.4796349639342861</v>
      </c>
      <c r="K4" s="11">
        <f t="shared" ref="K4:K67" si="20">1/A4</f>
        <v>0.5181347150259068</v>
      </c>
      <c r="L4" s="11">
        <f t="shared" ref="L4:L67" si="21">1/B4</f>
        <v>0.29239766081871343</v>
      </c>
      <c r="M4" s="11">
        <f t="shared" ref="M4:M67" si="22">1/C4</f>
        <v>0.23640661938534277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-0.26036167354654849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0.23566881125284905</v>
      </c>
      <c r="Q4" s="11">
        <f>2*'OddsRatio_working_3-way'!K4*'OddsRatio_working_3-way'!L4*'OddsRatio_working_3-way'!M4</f>
        <v>7.1631857523662329E-2</v>
      </c>
      <c r="R4" s="11">
        <f t="shared" ref="R4:R67" si="23">O4/N4</f>
        <v>0</v>
      </c>
      <c r="S4" s="11">
        <f t="shared" ref="S4:S67" si="24">P4/N4</f>
        <v>-0.90515938095902293</v>
      </c>
      <c r="T4" s="11">
        <f t="shared" ref="T4:T67" si="25">Q4/N4</f>
        <v>-0.27512443190243863</v>
      </c>
      <c r="U4" s="11">
        <f>'OddsRatio_working_3-way'!S4-'OddsRatio_working_3-way'!R4^2/3</f>
        <v>-0.90515938095902293</v>
      </c>
      <c r="V4" s="11">
        <f>'OddsRatio_working_3-way'!S4*'OddsRatio_working_3-way'!R4/3-2*'OddsRatio_working_3-way'!R4^3/27-'OddsRatio_working_3-way'!T4</f>
        <v>0.27512443190243863</v>
      </c>
      <c r="W4" s="11">
        <f>'OddsRatio_working_3-way'!V4^2+4*'OddsRatio_working_3-way'!U4^3/27</f>
        <v>-3.4174592146828192E-2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0.16573174498000359</v>
      </c>
      <c r="Y4" s="11">
        <f>IF('OddsRatio_working_3-way'!W4&gt;=0,IF('OddsRatio_working_3-way'!V4+SQRT('OddsRatio_working_3-way'!W4)&gt;0,0,PI()),ACOS('OddsRatio_working_3-way'!V4/(2*'OddsRatio_working_3-way'!X4)))</f>
        <v>0.59163598279936247</v>
      </c>
      <c r="Z4" s="11">
        <f>'OddsRatio_working_3-way'!X4^(1/3)*COS('OddsRatio_working_3-way'!Y4/3)</f>
        <v>0.53864318327156124</v>
      </c>
      <c r="AA4" s="11">
        <f>'OddsRatio_working_3-way'!X4^(1/3)*COS(('OddsRatio_working_3-way'!Y4+2*PI())/3)</f>
        <v>-0.36252827635348306</v>
      </c>
      <c r="AB4" s="11">
        <f>'OddsRatio_working_3-way'!X4^(1/3)*COS(('OddsRatio_working_3-way'!Y4+4*PI())/3)</f>
        <v>-0.1761149069180783</v>
      </c>
      <c r="AC4" s="11">
        <f>'OddsRatio_working_3-way'!X4^(1/3)*SIN('OddsRatio_working_3-way'!Y4/3)</f>
        <v>0.10762580902407622</v>
      </c>
      <c r="AD4" s="11">
        <f>'OddsRatio_working_3-way'!X4^(1/3)*SIN(('OddsRatio_working_3-way'!Y4+2*PI())/3)</f>
        <v>0.41266577577645114</v>
      </c>
      <c r="AE4" s="11">
        <f>'OddsRatio_working_3-way'!X4^(1/3)*SIN(('OddsRatio_working_3-way'!Y4+4*PI())/3)</f>
        <v>-0.52029158480052728</v>
      </c>
      <c r="AF4" s="11">
        <f>-'OddsRatio_working_3-way'!U4/(3*'OddsRatio_working_3-way'!X4^(1/3))*COS(('OddsRatio_working_3-way'!Y4)/3)</f>
        <v>0.53864318327156124</v>
      </c>
      <c r="AG4" s="11">
        <f>-'OddsRatio_working_3-way'!U4/(3*'OddsRatio_working_3-way'!X4^(1/3))*COS(('OddsRatio_working_3-way'!Y4+2*PI())/3)</f>
        <v>-0.36252827635348306</v>
      </c>
      <c r="AH4" s="11">
        <f>-'OddsRatio_working_3-way'!U4/(3*'OddsRatio_working_3-way'!X4^(1/3))*COS(('OddsRatio_working_3-way'!Y4+4*PI())/3)</f>
        <v>-0.1761149069180783</v>
      </c>
      <c r="AI4" s="11">
        <f>'OddsRatio_working_3-way'!U4/(3*'OddsRatio_working_3-way'!X4^(1/3))*SIN(('OddsRatio_working_3-way'!Y4)/3)</f>
        <v>-0.10762580902407622</v>
      </c>
      <c r="AJ4" s="11">
        <f>'OddsRatio_working_3-way'!U4/(3*'OddsRatio_working_3-way'!X4^(1/3))*SIN(('OddsRatio_working_3-way'!Y4+2*PI())/3)</f>
        <v>-0.41266577577645114</v>
      </c>
      <c r="AK4" s="11">
        <f>'OddsRatio_working_3-way'!U4/(3*'OddsRatio_working_3-way'!X4^(1/3))*SIN(('OddsRatio_working_3-way'!Y4+4*PI())/3)</f>
        <v>0.52029158480052728</v>
      </c>
      <c r="AL4" s="11">
        <f>'OddsRatio_working_3-way'!Z4+'OddsRatio_working_3-way'!AF4</f>
        <v>1.0772863665431225</v>
      </c>
      <c r="AM4" s="11">
        <f>'OddsRatio_working_3-way'!AA4+'OddsRatio_working_3-way'!AG4</f>
        <v>-0.72505655270696612</v>
      </c>
      <c r="AN4" s="11">
        <f>'OddsRatio_working_3-way'!AB4+'OddsRatio_working_3-way'!AH4</f>
        <v>-0.35222981383615659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1.0772863665431225</v>
      </c>
      <c r="AS4" s="11">
        <f>IF(('OddsRatio_working_3-way'!X4=0),IF(Q4&gt;0,-Q4^(1/3),(-Q4)^(1/3)),'OddsRatio_working_3-way'!AM4-'OddsRatio_working_3-way'!R4/3)</f>
        <v>-0.72505655270696612</v>
      </c>
      <c r="AT4" s="11">
        <f>IF(('OddsRatio_working_3-way'!X4=0),IF(Q4&gt;0,-Q4^(1/3),(-Q4)^(1/3)),'OddsRatio_working_3-way'!AN4-'OddsRatio_working_3-way'!R4/3)</f>
        <v>-0.35222981383615659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1.67</v>
      </c>
      <c r="B5" s="4">
        <f>IF('True_Odds_Calculator_3-way'!B6="","",'True_Odds_Calculator_3-way'!B6)</f>
        <v>4.13</v>
      </c>
      <c r="C5" s="4">
        <f>IF('True_Odds_Calculator_3-way'!C6="","",'True_Odds_Calculator_3-way'!C6)</f>
        <v>4.95</v>
      </c>
      <c r="D5" s="9">
        <f t="shared" si="13"/>
        <v>0.58087357211307455</v>
      </c>
      <c r="E5" s="9">
        <f t="shared" si="14"/>
        <v>0.22879107706504517</v>
      </c>
      <c r="F5" s="9">
        <f t="shared" si="15"/>
        <v>0.19033535082188005</v>
      </c>
      <c r="G5" s="9">
        <f t="shared" si="16"/>
        <v>1.0769328519998138</v>
      </c>
      <c r="H5" s="9">
        <f t="shared" si="17"/>
        <v>1.7215450108398753</v>
      </c>
      <c r="I5" s="9">
        <f t="shared" si="18"/>
        <v>4.3707998267594173</v>
      </c>
      <c r="J5" s="9">
        <f t="shared" si="19"/>
        <v>5.2538847653992642</v>
      </c>
      <c r="K5" s="11">
        <f t="shared" si="20"/>
        <v>0.5988023952095809</v>
      </c>
      <c r="L5" s="11">
        <f t="shared" si="21"/>
        <v>0.24213075060532688</v>
      </c>
      <c r="M5" s="11">
        <f t="shared" si="22"/>
        <v>0.20202020202020202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-0.24263000889409081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0.22700215534885179</v>
      </c>
      <c r="Q5" s="11">
        <f>2*'OddsRatio_working_3-way'!K5*'OddsRatio_working_3-way'!L5*'OddsRatio_working_3-way'!M5</f>
        <v>5.8581201380348856E-2</v>
      </c>
      <c r="R5" s="11">
        <f t="shared" si="23"/>
        <v>0</v>
      </c>
      <c r="S5" s="11">
        <f t="shared" si="24"/>
        <v>-0.93558977466773019</v>
      </c>
      <c r="T5" s="11">
        <f t="shared" si="25"/>
        <v>-0.24144252249489814</v>
      </c>
      <c r="U5" s="11">
        <f>'OddsRatio_working_3-way'!S5-'OddsRatio_working_3-way'!R5^2/3</f>
        <v>-0.93558977466773019</v>
      </c>
      <c r="V5" s="11">
        <f>'OddsRatio_working_3-way'!S5*'OddsRatio_working_3-way'!R5/3-2*'OddsRatio_working_3-way'!R5^3/27-'OddsRatio_working_3-way'!T5</f>
        <v>0.24144252249489814</v>
      </c>
      <c r="W5" s="11">
        <f>'OddsRatio_working_3-way'!V5^2+4*'OddsRatio_working_3-way'!U5^3/27</f>
        <v>-6.3031158428581813E-2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0.17415915860017325</v>
      </c>
      <c r="Y5" s="11">
        <f>IF('OddsRatio_working_3-way'!W5&gt;=0,IF('OddsRatio_working_3-way'!V5+SQRT('OddsRatio_working_3-way'!W5)&gt;0,0,PI()),ACOS('OddsRatio_working_3-way'!V5/(2*'OddsRatio_working_3-way'!X5)))</f>
        <v>0.80492359288864035</v>
      </c>
      <c r="Z5" s="11">
        <f>'OddsRatio_working_3-way'!X5^(1/3)*COS('OddsRatio_working_3-way'!Y5/3)</f>
        <v>0.53846642599990691</v>
      </c>
      <c r="AA5" s="11">
        <f>'OddsRatio_working_3-way'!X5^(1/3)*COS(('OddsRatio_working_3-way'!Y5+2*PI())/3)</f>
        <v>-0.39744348840757299</v>
      </c>
      <c r="AB5" s="11">
        <f>'OddsRatio_working_3-way'!X5^(1/3)*COS(('OddsRatio_working_3-way'!Y5+4*PI())/3)</f>
        <v>-0.141022937592334</v>
      </c>
      <c r="AC5" s="11">
        <f>'OddsRatio_working_3-way'!X5^(1/3)*SIN('OddsRatio_working_3-way'!Y5/3)</f>
        <v>0.14804447403893062</v>
      </c>
      <c r="AD5" s="11">
        <f>'OddsRatio_working_3-way'!X5^(1/3)*SIN(('OddsRatio_working_3-way'!Y5+2*PI())/3)</f>
        <v>0.39230336698146773</v>
      </c>
      <c r="AE5" s="11">
        <f>'OddsRatio_working_3-way'!X5^(1/3)*SIN(('OddsRatio_working_3-way'!Y5+4*PI())/3)</f>
        <v>-0.54034784102039812</v>
      </c>
      <c r="AF5" s="11">
        <f>-'OddsRatio_working_3-way'!U5/(3*'OddsRatio_working_3-way'!X5^(1/3))*COS(('OddsRatio_working_3-way'!Y5)/3)</f>
        <v>0.53846642599990691</v>
      </c>
      <c r="AG5" s="11">
        <f>-'OddsRatio_working_3-way'!U5/(3*'OddsRatio_working_3-way'!X5^(1/3))*COS(('OddsRatio_working_3-way'!Y5+2*PI())/3)</f>
        <v>-0.39744348840757299</v>
      </c>
      <c r="AH5" s="11">
        <f>-'OddsRatio_working_3-way'!U5/(3*'OddsRatio_working_3-way'!X5^(1/3))*COS(('OddsRatio_working_3-way'!Y5+4*PI())/3)</f>
        <v>-0.141022937592334</v>
      </c>
      <c r="AI5" s="11">
        <f>'OddsRatio_working_3-way'!U5/(3*'OddsRatio_working_3-way'!X5^(1/3))*SIN(('OddsRatio_working_3-way'!Y5)/3)</f>
        <v>-0.14804447403893062</v>
      </c>
      <c r="AJ5" s="11">
        <f>'OddsRatio_working_3-way'!U5/(3*'OddsRatio_working_3-way'!X5^(1/3))*SIN(('OddsRatio_working_3-way'!Y5+2*PI())/3)</f>
        <v>-0.39230336698146773</v>
      </c>
      <c r="AK5" s="11">
        <f>'OddsRatio_working_3-way'!U5/(3*'OddsRatio_working_3-way'!X5^(1/3))*SIN(('OddsRatio_working_3-way'!Y5+4*PI())/3)</f>
        <v>0.54034784102039812</v>
      </c>
      <c r="AL5" s="11">
        <f>'OddsRatio_working_3-way'!Z5+'OddsRatio_working_3-way'!AF5</f>
        <v>1.0769328519998138</v>
      </c>
      <c r="AM5" s="11">
        <f>'OddsRatio_working_3-way'!AA5+'OddsRatio_working_3-way'!AG5</f>
        <v>-0.79488697681514597</v>
      </c>
      <c r="AN5" s="11">
        <f>'OddsRatio_working_3-way'!AB5+'OddsRatio_working_3-way'!AH5</f>
        <v>-0.282045875184668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1.0769328519998138</v>
      </c>
      <c r="AS5" s="11">
        <f>IF(('OddsRatio_working_3-way'!X5=0),IF(Q5&gt;0,-Q5^(1/3),(-Q5)^(1/3)),'OddsRatio_working_3-way'!AM5-'OddsRatio_working_3-way'!R5/3)</f>
        <v>-0.79488697681514597</v>
      </c>
      <c r="AT5" s="11">
        <f>IF(('OddsRatio_working_3-way'!X5=0),IF(Q5&gt;0,-Q5^(1/3),(-Q5)^(1/3)),'OddsRatio_working_3-way'!AN5-'OddsRatio_working_3-way'!R5/3)</f>
        <v>-0.282045875184668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4.67</v>
      </c>
      <c r="B6" s="4">
        <f>IF('True_Odds_Calculator_3-way'!B7="","",'True_Odds_Calculator_3-way'!B7)</f>
        <v>4.03</v>
      </c>
      <c r="C6" s="4">
        <f>IF('True_Odds_Calculator_3-way'!C7="","",'True_Odds_Calculator_3-way'!C7)</f>
        <v>1.74</v>
      </c>
      <c r="D6" s="9">
        <f t="shared" si="13"/>
        <v>0.20384833324033896</v>
      </c>
      <c r="E6" s="9">
        <f t="shared" si="14"/>
        <v>0.23671322802608799</v>
      </c>
      <c r="F6" s="9">
        <f t="shared" si="15"/>
        <v>0.55943843873357302</v>
      </c>
      <c r="G6" s="9">
        <f t="shared" si="16"/>
        <v>1.0641983459673896</v>
      </c>
      <c r="H6" s="9">
        <f t="shared" si="17"/>
        <v>4.9056079297003192</v>
      </c>
      <c r="I6" s="9">
        <f t="shared" si="18"/>
        <v>4.2245209882811903</v>
      </c>
      <c r="J6" s="9">
        <f t="shared" si="19"/>
        <v>1.7875067760158683</v>
      </c>
      <c r="K6" s="11">
        <f t="shared" si="20"/>
        <v>0.21413276231263384</v>
      </c>
      <c r="L6" s="11">
        <f t="shared" si="21"/>
        <v>0.24813895781637715</v>
      </c>
      <c r="M6" s="11">
        <f t="shared" si="22"/>
        <v>0.57471264367816088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-0.25128654635387071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0.2271965647879404</v>
      </c>
      <c r="Q6" s="11">
        <f>2*'OddsRatio_working_3-way'!K6*'OddsRatio_working_3-way'!L6*'OddsRatio_working_3-way'!M6</f>
        <v>6.1074345373102253E-2</v>
      </c>
      <c r="R6" s="11">
        <f t="shared" si="23"/>
        <v>0</v>
      </c>
      <c r="S6" s="11">
        <f t="shared" si="24"/>
        <v>-0.90413342092733473</v>
      </c>
      <c r="T6" s="11">
        <f t="shared" si="25"/>
        <v>-0.2430466185288534</v>
      </c>
      <c r="U6" s="11">
        <f>'OddsRatio_working_3-way'!S6-'OddsRatio_working_3-way'!R6^2/3</f>
        <v>-0.90413342092733473</v>
      </c>
      <c r="V6" s="11">
        <f>'OddsRatio_working_3-way'!S6*'OddsRatio_working_3-way'!R6/3-2*'OddsRatio_working_3-way'!R6^3/27-'OddsRatio_working_3-way'!T6</f>
        <v>0.2430466185288534</v>
      </c>
      <c r="W6" s="11">
        <f>'OddsRatio_working_3-way'!V6^2+4*'OddsRatio_working_3-way'!U6^3/27</f>
        <v>-5.0423217285206379E-2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0.16545004991198731</v>
      </c>
      <c r="Y6" s="11">
        <f>IF('OddsRatio_working_3-way'!W6&gt;=0,IF('OddsRatio_working_3-way'!V6+SQRT('OddsRatio_working_3-way'!W6)&gt;0,0,PI()),ACOS('OddsRatio_working_3-way'!V6/(2*'OddsRatio_working_3-way'!X6)))</f>
        <v>0.7458645362325963</v>
      </c>
      <c r="Z6" s="11">
        <f>'OddsRatio_working_3-way'!X6^(1/3)*COS('OddsRatio_working_3-way'!Y6/3)</f>
        <v>0.5320991729836948</v>
      </c>
      <c r="AA6" s="11">
        <f>'OddsRatio_working_3-way'!X6^(1/3)*COS(('OddsRatio_working_3-way'!Y6+2*PI())/3)</f>
        <v>-0.38303765346615348</v>
      </c>
      <c r="AB6" s="11">
        <f>'OddsRatio_working_3-way'!X6^(1/3)*COS(('OddsRatio_working_3-way'!Y6+4*PI())/3)</f>
        <v>-0.14906151951754143</v>
      </c>
      <c r="AC6" s="11">
        <f>'OddsRatio_working_3-way'!X6^(1/3)*SIN('OddsRatio_working_3-way'!Y6/3)</f>
        <v>0.13508618391917918</v>
      </c>
      <c r="AD6" s="11">
        <f>'OddsRatio_working_3-way'!X6^(1/3)*SIN(('OddsRatio_working_3-way'!Y6+2*PI())/3)</f>
        <v>0.39326830917698058</v>
      </c>
      <c r="AE6" s="11">
        <f>'OddsRatio_working_3-way'!X6^(1/3)*SIN(('OddsRatio_working_3-way'!Y6+4*PI())/3)</f>
        <v>-0.52835449309615967</v>
      </c>
      <c r="AF6" s="11">
        <f>-'OddsRatio_working_3-way'!U6/(3*'OddsRatio_working_3-way'!X6^(1/3))*COS(('OddsRatio_working_3-way'!Y6)/3)</f>
        <v>0.5320991729836948</v>
      </c>
      <c r="AG6" s="11">
        <f>-'OddsRatio_working_3-way'!U6/(3*'OddsRatio_working_3-way'!X6^(1/3))*COS(('OddsRatio_working_3-way'!Y6+2*PI())/3)</f>
        <v>-0.38303765346615348</v>
      </c>
      <c r="AH6" s="11">
        <f>-'OddsRatio_working_3-way'!U6/(3*'OddsRatio_working_3-way'!X6^(1/3))*COS(('OddsRatio_working_3-way'!Y6+4*PI())/3)</f>
        <v>-0.14906151951754143</v>
      </c>
      <c r="AI6" s="11">
        <f>'OddsRatio_working_3-way'!U6/(3*'OddsRatio_working_3-way'!X6^(1/3))*SIN(('OddsRatio_working_3-way'!Y6)/3)</f>
        <v>-0.13508618391917918</v>
      </c>
      <c r="AJ6" s="11">
        <f>'OddsRatio_working_3-way'!U6/(3*'OddsRatio_working_3-way'!X6^(1/3))*SIN(('OddsRatio_working_3-way'!Y6+2*PI())/3)</f>
        <v>-0.39326830917698058</v>
      </c>
      <c r="AK6" s="11">
        <f>'OddsRatio_working_3-way'!U6/(3*'OddsRatio_working_3-way'!X6^(1/3))*SIN(('OddsRatio_working_3-way'!Y6+4*PI())/3)</f>
        <v>0.52835449309615967</v>
      </c>
      <c r="AL6" s="11">
        <f>'OddsRatio_working_3-way'!Z6+'OddsRatio_working_3-way'!AF6</f>
        <v>1.0641983459673896</v>
      </c>
      <c r="AM6" s="11">
        <f>'OddsRatio_working_3-way'!AA6+'OddsRatio_working_3-way'!AG6</f>
        <v>-0.76607530693230697</v>
      </c>
      <c r="AN6" s="11">
        <f>'OddsRatio_working_3-way'!AB6+'OddsRatio_working_3-way'!AH6</f>
        <v>-0.29812303903508286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1.0641983459673896</v>
      </c>
      <c r="AS6" s="11">
        <f>IF(('OddsRatio_working_3-way'!X6=0),IF(Q6&gt;0,-Q6^(1/3),(-Q6)^(1/3)),'OddsRatio_working_3-way'!AM6-'OddsRatio_working_3-way'!R6/3)</f>
        <v>-0.76607530693230697</v>
      </c>
      <c r="AT6" s="11">
        <f>IF(('OddsRatio_working_3-way'!X6=0),IF(Q6&gt;0,-Q6^(1/3),(-Q6)^(1/3)),'OddsRatio_working_3-way'!AN6-'OddsRatio_working_3-way'!R6/3)</f>
        <v>-0.29812303903508286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1.64</v>
      </c>
      <c r="B7" s="4">
        <f>IF('True_Odds_Calculator_3-way'!B8="","",'True_Odds_Calculator_3-way'!B8)</f>
        <v>3.95</v>
      </c>
      <c r="C7" s="4">
        <f>IF('True_Odds_Calculator_3-way'!C8="","",'True_Odds_Calculator_3-way'!C8)</f>
        <v>6</v>
      </c>
      <c r="D7" s="9">
        <f t="shared" si="13"/>
        <v>0.59716668109405413</v>
      </c>
      <c r="E7" s="9">
        <f t="shared" si="14"/>
        <v>0.24334653512651286</v>
      </c>
      <c r="F7" s="9">
        <f t="shared" si="15"/>
        <v>0.15948678377943309</v>
      </c>
      <c r="G7" s="9">
        <f t="shared" si="16"/>
        <v>1.0540224039917678</v>
      </c>
      <c r="H7" s="9">
        <f t="shared" si="17"/>
        <v>1.6745743385547316</v>
      </c>
      <c r="I7" s="9">
        <f t="shared" si="18"/>
        <v>4.1093660917757155</v>
      </c>
      <c r="J7" s="9">
        <f t="shared" si="19"/>
        <v>6.27011201995884</v>
      </c>
      <c r="K7" s="11">
        <f t="shared" si="20"/>
        <v>0.6097560975609756</v>
      </c>
      <c r="L7" s="11">
        <f t="shared" si="21"/>
        <v>0.25316455696202528</v>
      </c>
      <c r="M7" s="11">
        <f t="shared" si="22"/>
        <v>0.16666666666666666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-0.24287331480909757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0.22100442523412572</v>
      </c>
      <c r="Q7" s="11">
        <f>2*'OddsRatio_working_3-way'!K7*'OddsRatio_working_3-way'!L7*'OddsRatio_working_3-way'!M7</f>
        <v>5.1456210764639278E-2</v>
      </c>
      <c r="R7" s="11">
        <f t="shared" si="23"/>
        <v>0</v>
      </c>
      <c r="S7" s="11">
        <f t="shared" si="24"/>
        <v>-0.90995762711864348</v>
      </c>
      <c r="T7" s="11">
        <f t="shared" si="25"/>
        <v>-0.21186440677966087</v>
      </c>
      <c r="U7" s="11">
        <f>'OddsRatio_working_3-way'!S7-'OddsRatio_working_3-way'!R7^2/3</f>
        <v>-0.90995762711864348</v>
      </c>
      <c r="V7" s="11">
        <f>'OddsRatio_working_3-way'!S7*'OddsRatio_working_3-way'!R7/3-2*'OddsRatio_working_3-way'!R7^3/27-'OddsRatio_working_3-way'!T7</f>
        <v>0.21186440677966087</v>
      </c>
      <c r="W7" s="11">
        <f>'OddsRatio_working_3-way'!V7^2+4*'OddsRatio_working_3-way'!U7^3/27</f>
        <v>-6.6738026910625137E-2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0.16705130482184413</v>
      </c>
      <c r="Y7" s="11">
        <f>IF('OddsRatio_working_3-way'!W7&gt;=0,IF('OddsRatio_working_3-way'!V7+SQRT('OddsRatio_working_3-way'!W7)&gt;0,0,PI()),ACOS('OddsRatio_working_3-way'!V7/(2*'OddsRatio_working_3-way'!X7)))</f>
        <v>0.88391379593406516</v>
      </c>
      <c r="Z7" s="11">
        <f>'OddsRatio_working_3-way'!X7^(1/3)*COS('OddsRatio_working_3-way'!Y7/3)</f>
        <v>0.52701120199588392</v>
      </c>
      <c r="AA7" s="11">
        <f>'OddsRatio_working_3-way'!X7^(1/3)*COS(('OddsRatio_working_3-way'!Y7+2*PI())/3)</f>
        <v>-0.4020112019958838</v>
      </c>
      <c r="AB7" s="11">
        <f>'OddsRatio_working_3-way'!X7^(1/3)*COS(('OddsRatio_working_3-way'!Y7+4*PI())/3)</f>
        <v>-0.12500000000000031</v>
      </c>
      <c r="AC7" s="11">
        <f>'OddsRatio_working_3-way'!X7^(1/3)*SIN('OddsRatio_working_3-way'!Y7/3)</f>
        <v>0.15993249204086535</v>
      </c>
      <c r="AD7" s="11">
        <f>'OddsRatio_working_3-way'!X7^(1/3)*SIN(('OddsRatio_working_3-way'!Y7+2*PI())/3)</f>
        <v>0.37643884298697516</v>
      </c>
      <c r="AE7" s="11">
        <f>'OddsRatio_working_3-way'!X7^(1/3)*SIN(('OddsRatio_working_3-way'!Y7+4*PI())/3)</f>
        <v>-0.5363713350278404</v>
      </c>
      <c r="AF7" s="11">
        <f>-'OddsRatio_working_3-way'!U7/(3*'OddsRatio_working_3-way'!X7^(1/3))*COS(('OddsRatio_working_3-way'!Y7)/3)</f>
        <v>0.52701120199588392</v>
      </c>
      <c r="AG7" s="11">
        <f>-'OddsRatio_working_3-way'!U7/(3*'OddsRatio_working_3-way'!X7^(1/3))*COS(('OddsRatio_working_3-way'!Y7+2*PI())/3)</f>
        <v>-0.4020112019958838</v>
      </c>
      <c r="AH7" s="11">
        <f>-'OddsRatio_working_3-way'!U7/(3*'OddsRatio_working_3-way'!X7^(1/3))*COS(('OddsRatio_working_3-way'!Y7+4*PI())/3)</f>
        <v>-0.12500000000000031</v>
      </c>
      <c r="AI7" s="11">
        <f>'OddsRatio_working_3-way'!U7/(3*'OddsRatio_working_3-way'!X7^(1/3))*SIN(('OddsRatio_working_3-way'!Y7)/3)</f>
        <v>-0.15993249204086535</v>
      </c>
      <c r="AJ7" s="11">
        <f>'OddsRatio_working_3-way'!U7/(3*'OddsRatio_working_3-way'!X7^(1/3))*SIN(('OddsRatio_working_3-way'!Y7+2*PI())/3)</f>
        <v>-0.37643884298697516</v>
      </c>
      <c r="AK7" s="11">
        <f>'OddsRatio_working_3-way'!U7/(3*'OddsRatio_working_3-way'!X7^(1/3))*SIN(('OddsRatio_working_3-way'!Y7+4*PI())/3)</f>
        <v>0.5363713350278404</v>
      </c>
      <c r="AL7" s="11">
        <f>'OddsRatio_working_3-way'!Z7+'OddsRatio_working_3-way'!AF7</f>
        <v>1.0540224039917678</v>
      </c>
      <c r="AM7" s="11">
        <f>'OddsRatio_working_3-way'!AA7+'OddsRatio_working_3-way'!AG7</f>
        <v>-0.80402240399176761</v>
      </c>
      <c r="AN7" s="11">
        <f>'OddsRatio_working_3-way'!AB7+'OddsRatio_working_3-way'!AH7</f>
        <v>-0.25000000000000061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1.0540224039917678</v>
      </c>
      <c r="AS7" s="11">
        <f>IF(('OddsRatio_working_3-way'!X7=0),IF(Q7&gt;0,-Q7^(1/3),(-Q7)^(1/3)),'OddsRatio_working_3-way'!AM7-'OddsRatio_working_3-way'!R7/3)</f>
        <v>-0.80402240399176761</v>
      </c>
      <c r="AT7" s="11">
        <f>IF(('OddsRatio_working_3-way'!X7=0),IF(Q7&gt;0,-Q7^(1/3),(-Q7)^(1/3)),'OddsRatio_working_3-way'!AN7-'OddsRatio_working_3-way'!R7/3)</f>
        <v>-0.25000000000000061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2.15</v>
      </c>
      <c r="B8" s="4">
        <f>IF('True_Odds_Calculator_3-way'!B9="","",'True_Odds_Calculator_3-way'!B9)</f>
        <v>3.39</v>
      </c>
      <c r="C8" s="4">
        <f>IF('True_Odds_Calculator_3-way'!C9="","",'True_Odds_Calculator_3-way'!C9)</f>
        <v>3.74</v>
      </c>
      <c r="D8" s="9">
        <f t="shared" si="13"/>
        <v>0.45459039342922508</v>
      </c>
      <c r="E8" s="9">
        <f t="shared" si="14"/>
        <v>0.28624907605465849</v>
      </c>
      <c r="F8" s="9">
        <f t="shared" si="15"/>
        <v>0.25916053051611648</v>
      </c>
      <c r="G8" s="9">
        <f t="shared" si="16"/>
        <v>1.0432891454818223</v>
      </c>
      <c r="H8" s="9">
        <f t="shared" si="17"/>
        <v>2.1997825173040959</v>
      </c>
      <c r="I8" s="9">
        <f t="shared" si="18"/>
        <v>3.4934610577015546</v>
      </c>
      <c r="J8" s="9">
        <f t="shared" si="19"/>
        <v>3.8586122586201941</v>
      </c>
      <c r="K8" s="11">
        <f t="shared" si="20"/>
        <v>0.46511627906976744</v>
      </c>
      <c r="L8" s="11">
        <f t="shared" si="21"/>
        <v>0.29498525073746312</v>
      </c>
      <c r="M8" s="11">
        <f t="shared" si="22"/>
        <v>0.26737967914438499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-0.27627179143467906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0.23038271043791425</v>
      </c>
      <c r="Q8" s="11">
        <f>2*'OddsRatio_working_3-way'!K8*'OddsRatio_working_3-way'!L8*'OddsRatio_working_3-way'!M8</f>
        <v>7.3370289948380324E-2</v>
      </c>
      <c r="R8" s="11">
        <f t="shared" si="23"/>
        <v>0</v>
      </c>
      <c r="S8" s="11">
        <f t="shared" si="24"/>
        <v>-0.83389878221564762</v>
      </c>
      <c r="T8" s="11">
        <f t="shared" si="25"/>
        <v>-0.26557286057823171</v>
      </c>
      <c r="U8" s="11">
        <f>'OddsRatio_working_3-way'!S8-'OddsRatio_working_3-way'!R8^2/3</f>
        <v>-0.83389878221564762</v>
      </c>
      <c r="V8" s="11">
        <f>'OddsRatio_working_3-way'!S8*'OddsRatio_working_3-way'!R8/3-2*'OddsRatio_working_3-way'!R8^3/27-'OddsRatio_working_3-way'!T8</f>
        <v>0.26557286057823171</v>
      </c>
      <c r="W8" s="11">
        <f>'OddsRatio_working_3-way'!V8^2+4*'OddsRatio_working_3-way'!U8^3/27</f>
        <v>-1.5379577460652702E-2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0.14655077766456717</v>
      </c>
      <c r="Y8" s="11">
        <f>IF('OddsRatio_working_3-way'!W8&gt;=0,IF('OddsRatio_working_3-way'!V8+SQRT('OddsRatio_working_3-way'!W8)&gt;0,0,PI()),ACOS('OddsRatio_working_3-way'!V8/(2*'OddsRatio_working_3-way'!X8)))</f>
        <v>0.43687580328559505</v>
      </c>
      <c r="Z8" s="11">
        <f>'OddsRatio_working_3-way'!X8^(1/3)*COS('OddsRatio_working_3-way'!Y8/3)</f>
        <v>0.52164457274091114</v>
      </c>
      <c r="AA8" s="11">
        <f>'OddsRatio_working_3-way'!X8^(1/3)*COS(('OddsRatio_working_3-way'!Y8+2*PI())/3)</f>
        <v>-0.32707860947531914</v>
      </c>
      <c r="AB8" s="11">
        <f>'OddsRatio_working_3-way'!X8^(1/3)*COS(('OddsRatio_working_3-way'!Y8+4*PI())/3)</f>
        <v>-0.19456596326559214</v>
      </c>
      <c r="AC8" s="11">
        <f>'OddsRatio_working_3-way'!X8^(1/3)*SIN('OddsRatio_working_3-way'!Y8/3)</f>
        <v>7.6506211960215703E-2</v>
      </c>
      <c r="AD8" s="11">
        <f>'OddsRatio_working_3-way'!X8^(1/3)*SIN(('OddsRatio_working_3-way'!Y8+2*PI())/3)</f>
        <v>0.41350434575980077</v>
      </c>
      <c r="AE8" s="11">
        <f>'OddsRatio_working_3-way'!X8^(1/3)*SIN(('OddsRatio_working_3-way'!Y8+4*PI())/3)</f>
        <v>-0.49001055772001628</v>
      </c>
      <c r="AF8" s="11">
        <f>-'OddsRatio_working_3-way'!U8/(3*'OddsRatio_working_3-way'!X8^(1/3))*COS(('OddsRatio_working_3-way'!Y8)/3)</f>
        <v>0.52164457274091114</v>
      </c>
      <c r="AG8" s="11">
        <f>-'OddsRatio_working_3-way'!U8/(3*'OddsRatio_working_3-way'!X8^(1/3))*COS(('OddsRatio_working_3-way'!Y8+2*PI())/3)</f>
        <v>-0.32707860947531914</v>
      </c>
      <c r="AH8" s="11">
        <f>-'OddsRatio_working_3-way'!U8/(3*'OddsRatio_working_3-way'!X8^(1/3))*COS(('OddsRatio_working_3-way'!Y8+4*PI())/3)</f>
        <v>-0.19456596326559214</v>
      </c>
      <c r="AI8" s="11">
        <f>'OddsRatio_working_3-way'!U8/(3*'OddsRatio_working_3-way'!X8^(1/3))*SIN(('OddsRatio_working_3-way'!Y8)/3)</f>
        <v>-7.6506211960215703E-2</v>
      </c>
      <c r="AJ8" s="11">
        <f>'OddsRatio_working_3-way'!U8/(3*'OddsRatio_working_3-way'!X8^(1/3))*SIN(('OddsRatio_working_3-way'!Y8+2*PI())/3)</f>
        <v>-0.41350434575980077</v>
      </c>
      <c r="AK8" s="11">
        <f>'OddsRatio_working_3-way'!U8/(3*'OddsRatio_working_3-way'!X8^(1/3))*SIN(('OddsRatio_working_3-way'!Y8+4*PI())/3)</f>
        <v>0.49001055772001628</v>
      </c>
      <c r="AL8" s="11">
        <f>'OddsRatio_working_3-way'!Z8+'OddsRatio_working_3-way'!AF8</f>
        <v>1.0432891454818223</v>
      </c>
      <c r="AM8" s="11">
        <f>'OddsRatio_working_3-way'!AA8+'OddsRatio_working_3-way'!AG8</f>
        <v>-0.65415721895063828</v>
      </c>
      <c r="AN8" s="11">
        <f>'OddsRatio_working_3-way'!AB8+'OddsRatio_working_3-way'!AH8</f>
        <v>-0.38913192653118428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1.0432891454818223</v>
      </c>
      <c r="AS8" s="11">
        <f>IF(('OddsRatio_working_3-way'!X8=0),IF(Q8&gt;0,-Q8^(1/3),(-Q8)^(1/3)),'OddsRatio_working_3-way'!AM8-'OddsRatio_working_3-way'!R8/3)</f>
        <v>-0.65415721895063828</v>
      </c>
      <c r="AT8" s="11">
        <f>IF(('OddsRatio_working_3-way'!X8=0),IF(Q8&gt;0,-Q8^(1/3),(-Q8)^(1/3)),'OddsRatio_working_3-way'!AN8-'OddsRatio_working_3-way'!R8/3)</f>
        <v>-0.38913192653118428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2.83</v>
      </c>
      <c r="B9" s="4">
        <f>IF('True_Odds_Calculator_3-way'!B10="","",'True_Odds_Calculator_3-way'!B10)</f>
        <v>3.66</v>
      </c>
      <c r="C9" s="4">
        <f>IF('True_Odds_Calculator_3-way'!C10="","",'True_Odds_Calculator_3-way'!C10)</f>
        <v>2.4900000000000002</v>
      </c>
      <c r="D9" s="9">
        <f t="shared" si="13"/>
        <v>0.34370368979326343</v>
      </c>
      <c r="E9" s="9">
        <f t="shared" si="14"/>
        <v>0.26486330165381305</v>
      </c>
      <c r="F9" s="9">
        <f t="shared" si="15"/>
        <v>0.39143300855292346</v>
      </c>
      <c r="G9" s="9">
        <f t="shared" si="16"/>
        <v>1.0434332657780447</v>
      </c>
      <c r="H9" s="9">
        <f t="shared" si="17"/>
        <v>2.9094828763738221</v>
      </c>
      <c r="I9" s="9">
        <f t="shared" si="18"/>
        <v>3.7755324869695994</v>
      </c>
      <c r="J9" s="9">
        <f t="shared" si="19"/>
        <v>2.5547155660092873</v>
      </c>
      <c r="K9" s="11">
        <f t="shared" si="20"/>
        <v>0.35335689045936397</v>
      </c>
      <c r="L9" s="11">
        <f t="shared" si="21"/>
        <v>0.27322404371584696</v>
      </c>
      <c r="M9" s="11">
        <f t="shared" si="22"/>
        <v>0.40160642570281119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-0.28122383527041039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0.2318645296976975</v>
      </c>
      <c r="Q9" s="11">
        <f>2*'OddsRatio_working_3-way'!K9*'OddsRatio_working_3-way'!L9*'OddsRatio_working_3-way'!M9</f>
        <v>7.7546665450734936E-2</v>
      </c>
      <c r="R9" s="11">
        <f t="shared" si="23"/>
        <v>0</v>
      </c>
      <c r="S9" s="11">
        <f t="shared" si="24"/>
        <v>-0.82448391856525416</v>
      </c>
      <c r="T9" s="11">
        <f t="shared" si="25"/>
        <v>-0.27574712995493444</v>
      </c>
      <c r="U9" s="11">
        <f>'OddsRatio_working_3-way'!S9-'OddsRatio_working_3-way'!R9^2/3</f>
        <v>-0.82448391856525416</v>
      </c>
      <c r="V9" s="11">
        <f>'OddsRatio_working_3-way'!S9*'OddsRatio_working_3-way'!R9/3-2*'OddsRatio_working_3-way'!R9^3/27-'OddsRatio_working_3-way'!T9</f>
        <v>0.27574712995493444</v>
      </c>
      <c r="W9" s="11">
        <f>'OddsRatio_working_3-way'!V9^2+4*'OddsRatio_working_3-way'!U9^3/27</f>
        <v>-6.9950033252597771E-3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0.14407592009392417</v>
      </c>
      <c r="Y9" s="11">
        <f>IF('OddsRatio_working_3-way'!W9&gt;=0,IF('OddsRatio_working_3-way'!V9+SQRT('OddsRatio_working_3-way'!W9)&gt;0,0,PI()),ACOS('OddsRatio_working_3-way'!V9/(2*'OddsRatio_working_3-way'!X9)))</f>
        <v>0.29448830907281209</v>
      </c>
      <c r="Z9" s="11">
        <f>'OddsRatio_working_3-way'!X9^(1/3)*COS('OddsRatio_working_3-way'!Y9/3)</f>
        <v>0.52171663288902237</v>
      </c>
      <c r="AA9" s="11">
        <f>'OddsRatio_working_3-way'!X9^(1/3)*COS(('OddsRatio_working_3-way'!Y9+2*PI())/3)</f>
        <v>-0.30535321352855199</v>
      </c>
      <c r="AB9" s="11">
        <f>'OddsRatio_working_3-way'!X9^(1/3)*COS(('OddsRatio_working_3-way'!Y9+4*PI())/3)</f>
        <v>-0.21636341936047071</v>
      </c>
      <c r="AC9" s="11">
        <f>'OddsRatio_working_3-way'!X9^(1/3)*SIN('OddsRatio_working_3-way'!Y9/3)</f>
        <v>5.1378281618071356E-2</v>
      </c>
      <c r="AD9" s="11">
        <f>'OddsRatio_working_3-way'!X9^(1/3)*SIN(('OddsRatio_working_3-way'!Y9+2*PI())/3)</f>
        <v>0.42613071684973769</v>
      </c>
      <c r="AE9" s="11">
        <f>'OddsRatio_working_3-way'!X9^(1/3)*SIN(('OddsRatio_working_3-way'!Y9+4*PI())/3)</f>
        <v>-0.47750899846780887</v>
      </c>
      <c r="AF9" s="11">
        <f>-'OddsRatio_working_3-way'!U9/(3*'OddsRatio_working_3-way'!X9^(1/3))*COS(('OddsRatio_working_3-way'!Y9)/3)</f>
        <v>0.52171663288902226</v>
      </c>
      <c r="AG9" s="11">
        <f>-'OddsRatio_working_3-way'!U9/(3*'OddsRatio_working_3-way'!X9^(1/3))*COS(('OddsRatio_working_3-way'!Y9+2*PI())/3)</f>
        <v>-0.30535321352855194</v>
      </c>
      <c r="AH9" s="11">
        <f>-'OddsRatio_working_3-way'!U9/(3*'OddsRatio_working_3-way'!X9^(1/3))*COS(('OddsRatio_working_3-way'!Y9+4*PI())/3)</f>
        <v>-0.21636341936047065</v>
      </c>
      <c r="AI9" s="11">
        <f>'OddsRatio_working_3-way'!U9/(3*'OddsRatio_working_3-way'!X9^(1/3))*SIN(('OddsRatio_working_3-way'!Y9)/3)</f>
        <v>-5.1378281618071349E-2</v>
      </c>
      <c r="AJ9" s="11">
        <f>'OddsRatio_working_3-way'!U9/(3*'OddsRatio_working_3-way'!X9^(1/3))*SIN(('OddsRatio_working_3-way'!Y9+2*PI())/3)</f>
        <v>-0.42613071684973763</v>
      </c>
      <c r="AK9" s="11">
        <f>'OddsRatio_working_3-way'!U9/(3*'OddsRatio_working_3-way'!X9^(1/3))*SIN(('OddsRatio_working_3-way'!Y9+4*PI())/3)</f>
        <v>0.47750899846780875</v>
      </c>
      <c r="AL9" s="11">
        <f>'OddsRatio_working_3-way'!Z9+'OddsRatio_working_3-way'!AF9</f>
        <v>1.0434332657780447</v>
      </c>
      <c r="AM9" s="11">
        <f>'OddsRatio_working_3-way'!AA9+'OddsRatio_working_3-way'!AG9</f>
        <v>-0.61070642705710387</v>
      </c>
      <c r="AN9" s="11">
        <f>'OddsRatio_working_3-way'!AB9+'OddsRatio_working_3-way'!AH9</f>
        <v>-0.43272683872094136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1.0434332657780447</v>
      </c>
      <c r="AS9" s="11">
        <f>IF(('OddsRatio_working_3-way'!X9=0),IF(Q9&gt;0,-Q9^(1/3),(-Q9)^(1/3)),'OddsRatio_working_3-way'!AM9-'OddsRatio_working_3-way'!R9/3)</f>
        <v>-0.61070642705710387</v>
      </c>
      <c r="AT9" s="11">
        <f>IF(('OddsRatio_working_3-way'!X9=0),IF(Q9&gt;0,-Q9^(1/3),(-Q9)^(1/3)),'OddsRatio_working_3-way'!AN9-'OddsRatio_working_3-way'!R9/3)</f>
        <v>-0.43272683872094136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3.44</v>
      </c>
      <c r="B10" s="4">
        <f>IF('True_Odds_Calculator_3-way'!B11="","",'True_Odds_Calculator_3-way'!B11)</f>
        <v>3.31</v>
      </c>
      <c r="C10" s="4">
        <f>IF('True_Odds_Calculator_3-way'!C11="","",'True_Odds_Calculator_3-way'!C11)</f>
        <v>2.2400000000000002</v>
      </c>
      <c r="D10" s="9">
        <f t="shared" si="13"/>
        <v>0.27855950565188758</v>
      </c>
      <c r="E10" s="9">
        <f t="shared" si="14"/>
        <v>0.28969461440492689</v>
      </c>
      <c r="F10" s="9">
        <f t="shared" si="15"/>
        <v>0.43174587994318558</v>
      </c>
      <c r="G10" s="9">
        <f t="shared" si="16"/>
        <v>1.0614332943235638</v>
      </c>
      <c r="H10" s="9">
        <f t="shared" si="17"/>
        <v>3.5898972381494954</v>
      </c>
      <c r="I10" s="9">
        <f t="shared" si="18"/>
        <v>3.4519109098874323</v>
      </c>
      <c r="J10" s="9">
        <f t="shared" si="19"/>
        <v>2.3161772849612188</v>
      </c>
      <c r="K10" s="11">
        <f t="shared" si="20"/>
        <v>0.29069767441860467</v>
      </c>
      <c r="L10" s="11">
        <f t="shared" si="21"/>
        <v>0.30211480362537763</v>
      </c>
      <c r="M10" s="11">
        <f t="shared" si="22"/>
        <v>0.4464285714285714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-0.27402427457317502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0.23485097509811206</v>
      </c>
      <c r="Q10" s="11">
        <f>2*'OddsRatio_working_3-way'!K10*'OddsRatio_working_3-way'!L10*'OddsRatio_working_3-way'!M10</f>
        <v>7.8414348947616702E-2</v>
      </c>
      <c r="R10" s="11">
        <f t="shared" si="23"/>
        <v>0</v>
      </c>
      <c r="S10" s="11">
        <f t="shared" si="24"/>
        <v>-0.85704441865203373</v>
      </c>
      <c r="T10" s="11">
        <f t="shared" si="25"/>
        <v>-0.28615840355660555</v>
      </c>
      <c r="U10" s="11">
        <f>'OddsRatio_working_3-way'!S10-'OddsRatio_working_3-way'!R10^2/3</f>
        <v>-0.85704441865203373</v>
      </c>
      <c r="V10" s="11">
        <f>'OddsRatio_working_3-way'!S10*'OddsRatio_working_3-way'!R10/3-2*'OddsRatio_working_3-way'!R10^3/27-'OddsRatio_working_3-way'!T10</f>
        <v>0.28615840355660555</v>
      </c>
      <c r="W10" s="11">
        <f>'OddsRatio_working_3-way'!V10^2+4*'OddsRatio_working_3-way'!U10^3/27</f>
        <v>-1.1375689225996521E-2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0.15269440162630524</v>
      </c>
      <c r="Y10" s="11">
        <f>IF('OddsRatio_working_3-way'!W10&gt;=0,IF('OddsRatio_working_3-way'!V10+SQRT('OddsRatio_working_3-way'!W10)&gt;0,0,PI()),ACOS('OddsRatio_working_3-way'!V10/(2*'OddsRatio_working_3-way'!X10)))</f>
        <v>0.3567700114788579</v>
      </c>
      <c r="Z10" s="11">
        <f>'OddsRatio_working_3-way'!X10^(1/3)*COS('OddsRatio_working_3-way'!Y10/3)</f>
        <v>0.53071664716178202</v>
      </c>
      <c r="AA10" s="11">
        <f>'OddsRatio_working_3-way'!X10^(1/3)*COS(('OddsRatio_working_3-way'!Y10+2*PI())/3)</f>
        <v>-0.32027630772111543</v>
      </c>
      <c r="AB10" s="11">
        <f>'OddsRatio_working_3-way'!X10^(1/3)*COS(('OddsRatio_working_3-way'!Y10+4*PI())/3)</f>
        <v>-0.21044033944066648</v>
      </c>
      <c r="AC10" s="11">
        <f>'OddsRatio_working_3-way'!X10^(1/3)*SIN('OddsRatio_working_3-way'!Y10/3)</f>
        <v>6.3413825853420369E-2</v>
      </c>
      <c r="AD10" s="11">
        <f>'OddsRatio_working_3-way'!X10^(1/3)*SIN(('OddsRatio_working_3-way'!Y10+2*PI())/3)</f>
        <v>0.42790718572669556</v>
      </c>
      <c r="AE10" s="11">
        <f>'OddsRatio_working_3-way'!X10^(1/3)*SIN(('OddsRatio_working_3-way'!Y10+4*PI())/3)</f>
        <v>-0.49132101158011593</v>
      </c>
      <c r="AF10" s="11">
        <f>-'OddsRatio_working_3-way'!U10/(3*'OddsRatio_working_3-way'!X10^(1/3))*COS(('OddsRatio_working_3-way'!Y10)/3)</f>
        <v>0.5307166471617818</v>
      </c>
      <c r="AG10" s="11">
        <f>-'OddsRatio_working_3-way'!U10/(3*'OddsRatio_working_3-way'!X10^(1/3))*COS(('OddsRatio_working_3-way'!Y10+2*PI())/3)</f>
        <v>-0.32027630772111532</v>
      </c>
      <c r="AH10" s="11">
        <f>-'OddsRatio_working_3-way'!U10/(3*'OddsRatio_working_3-way'!X10^(1/3))*COS(('OddsRatio_working_3-way'!Y10+4*PI())/3)</f>
        <v>-0.2104403394406664</v>
      </c>
      <c r="AI10" s="11">
        <f>'OddsRatio_working_3-way'!U10/(3*'OddsRatio_working_3-way'!X10^(1/3))*SIN(('OddsRatio_working_3-way'!Y10)/3)</f>
        <v>-6.3413825853420341E-2</v>
      </c>
      <c r="AJ10" s="11">
        <f>'OddsRatio_working_3-way'!U10/(3*'OddsRatio_working_3-way'!X10^(1/3))*SIN(('OddsRatio_working_3-way'!Y10+2*PI())/3)</f>
        <v>-0.42790718572669539</v>
      </c>
      <c r="AK10" s="11">
        <f>'OddsRatio_working_3-way'!U10/(3*'OddsRatio_working_3-way'!X10^(1/3))*SIN(('OddsRatio_working_3-way'!Y10+4*PI())/3)</f>
        <v>0.49132101158011576</v>
      </c>
      <c r="AL10" s="11">
        <f>'OddsRatio_working_3-way'!Z10+'OddsRatio_working_3-way'!AF10</f>
        <v>1.0614332943235638</v>
      </c>
      <c r="AM10" s="11">
        <f>'OddsRatio_working_3-way'!AA10+'OddsRatio_working_3-way'!AG10</f>
        <v>-0.64055261544223074</v>
      </c>
      <c r="AN10" s="11">
        <f>'OddsRatio_working_3-way'!AB10+'OddsRatio_working_3-way'!AH10</f>
        <v>-0.42088067888133285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1.0614332943235638</v>
      </c>
      <c r="AS10" s="11">
        <f>IF(('OddsRatio_working_3-way'!X10=0),IF(Q10&gt;0,-Q10^(1/3),(-Q10)^(1/3)),'OddsRatio_working_3-way'!AM10-'OddsRatio_working_3-way'!R10/3)</f>
        <v>-0.64055261544223074</v>
      </c>
      <c r="AT10" s="11">
        <f>IF(('OddsRatio_working_3-way'!X10=0),IF(Q10&gt;0,-Q10^(1/3),(-Q10)^(1/3)),'OddsRatio_working_3-way'!AN10-'OddsRatio_working_3-way'!R10/3)</f>
        <v>-0.42088067888133285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2.81</v>
      </c>
      <c r="B11" s="4">
        <f>IF('True_Odds_Calculator_3-way'!B12="","",'True_Odds_Calculator_3-way'!B12)</f>
        <v>3.07</v>
      </c>
      <c r="C11" s="4">
        <f>IF('True_Odds_Calculator_3-way'!C12="","",'True_Odds_Calculator_3-way'!C12)</f>
        <v>2.68</v>
      </c>
      <c r="D11" s="9">
        <f t="shared" si="13"/>
        <v>0.33748855422301255</v>
      </c>
      <c r="E11" s="9">
        <f t="shared" si="14"/>
        <v>0.30816161739683384</v>
      </c>
      <c r="F11" s="9">
        <f t="shared" si="15"/>
        <v>0.35434982838015344</v>
      </c>
      <c r="G11" s="9">
        <f t="shared" si="16"/>
        <v>1.0845654422974502</v>
      </c>
      <c r="H11" s="9">
        <f t="shared" si="17"/>
        <v>2.9630634505583844</v>
      </c>
      <c r="I11" s="9">
        <f t="shared" si="18"/>
        <v>3.2450504655557224</v>
      </c>
      <c r="J11" s="9">
        <f t="shared" si="19"/>
        <v>2.8220699430597165</v>
      </c>
      <c r="K11" s="11">
        <f t="shared" si="20"/>
        <v>0.35587188612099646</v>
      </c>
      <c r="L11" s="11">
        <f t="shared" si="21"/>
        <v>0.32573289902280134</v>
      </c>
      <c r="M11" s="11">
        <f t="shared" si="22"/>
        <v>0.37313432835820892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-0.2722567855541862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0.2404890474540255</v>
      </c>
      <c r="Q11" s="11">
        <f>2*'OddsRatio_working_3-way'!K11*'OddsRatio_working_3-way'!L11*'OddsRatio_working_3-way'!M11</f>
        <v>8.6506851602167451E-2</v>
      </c>
      <c r="R11" s="11">
        <f t="shared" si="23"/>
        <v>0</v>
      </c>
      <c r="S11" s="11">
        <f t="shared" si="24"/>
        <v>-0.88331700150100356</v>
      </c>
      <c r="T11" s="11">
        <f t="shared" si="25"/>
        <v>-0.31773992859748335</v>
      </c>
      <c r="U11" s="11">
        <f>'OddsRatio_working_3-way'!S11-'OddsRatio_working_3-way'!R11^2/3</f>
        <v>-0.88331700150100356</v>
      </c>
      <c r="V11" s="11">
        <f>'OddsRatio_working_3-way'!S11*'OddsRatio_working_3-way'!R11/3-2*'OddsRatio_working_3-way'!R11^3/27-'OddsRatio_working_3-way'!T11</f>
        <v>0.31773992859748335</v>
      </c>
      <c r="W11" s="11">
        <f>'OddsRatio_working_3-way'!V11^2+4*'OddsRatio_working_3-way'!U11^3/27</f>
        <v>-1.1460994014862169E-3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0.15976917852531825</v>
      </c>
      <c r="Y11" s="11">
        <f>IF('OddsRatio_working_3-way'!W11&gt;=0,IF('OddsRatio_working_3-way'!V11+SQRT('OddsRatio_working_3-way'!W11)&gt;0,0,PI()),ACOS('OddsRatio_working_3-way'!V11/(2*'OddsRatio_working_3-way'!X11)))</f>
        <v>0.10614608570289108</v>
      </c>
      <c r="Z11" s="11">
        <f>'OddsRatio_working_3-way'!X11^(1/3)*COS('OddsRatio_working_3-way'!Y11/3)</f>
        <v>0.54228272114872511</v>
      </c>
      <c r="AA11" s="11">
        <f>'OddsRatio_working_3-way'!X11^(1/3)*COS(('OddsRatio_working_3-way'!Y11+2*PI())/3)</f>
        <v>-0.28776478178966858</v>
      </c>
      <c r="AB11" s="11">
        <f>'OddsRatio_working_3-way'!X11^(1/3)*COS(('OddsRatio_working_3-way'!Y11+4*PI())/3)</f>
        <v>-0.25451793935905659</v>
      </c>
      <c r="AC11" s="11">
        <f>'OddsRatio_working_3-way'!X11^(1/3)*SIN('OddsRatio_working_3-way'!Y11/3)</f>
        <v>1.9195073427019128E-2</v>
      </c>
      <c r="AD11" s="11">
        <f>'OddsRatio_working_3-way'!X11^(1/3)*SIN(('OddsRatio_working_3-way'!Y11+2*PI())/3)</f>
        <v>0.46003307583463932</v>
      </c>
      <c r="AE11" s="11">
        <f>'OddsRatio_working_3-way'!X11^(1/3)*SIN(('OddsRatio_working_3-way'!Y11+4*PI())/3)</f>
        <v>-0.47922814926165819</v>
      </c>
      <c r="AF11" s="11">
        <f>-'OddsRatio_working_3-way'!U11/(3*'OddsRatio_working_3-way'!X11^(1/3))*COS(('OddsRatio_working_3-way'!Y11)/3)</f>
        <v>0.54228272114872511</v>
      </c>
      <c r="AG11" s="11">
        <f>-'OddsRatio_working_3-way'!U11/(3*'OddsRatio_working_3-way'!X11^(1/3))*COS(('OddsRatio_working_3-way'!Y11+2*PI())/3)</f>
        <v>-0.28776478178966858</v>
      </c>
      <c r="AH11" s="11">
        <f>-'OddsRatio_working_3-way'!U11/(3*'OddsRatio_working_3-way'!X11^(1/3))*COS(('OddsRatio_working_3-way'!Y11+4*PI())/3)</f>
        <v>-0.25451793935905659</v>
      </c>
      <c r="AI11" s="11">
        <f>'OddsRatio_working_3-way'!U11/(3*'OddsRatio_working_3-way'!X11^(1/3))*SIN(('OddsRatio_working_3-way'!Y11)/3)</f>
        <v>-1.9195073427019128E-2</v>
      </c>
      <c r="AJ11" s="11">
        <f>'OddsRatio_working_3-way'!U11/(3*'OddsRatio_working_3-way'!X11^(1/3))*SIN(('OddsRatio_working_3-way'!Y11+2*PI())/3)</f>
        <v>-0.46003307583463932</v>
      </c>
      <c r="AK11" s="11">
        <f>'OddsRatio_working_3-way'!U11/(3*'OddsRatio_working_3-way'!X11^(1/3))*SIN(('OddsRatio_working_3-way'!Y11+4*PI())/3)</f>
        <v>0.47922814926165819</v>
      </c>
      <c r="AL11" s="11">
        <f>'OddsRatio_working_3-way'!Z11+'OddsRatio_working_3-way'!AF11</f>
        <v>1.0845654422974502</v>
      </c>
      <c r="AM11" s="11">
        <f>'OddsRatio_working_3-way'!AA11+'OddsRatio_working_3-way'!AG11</f>
        <v>-0.57552956357933716</v>
      </c>
      <c r="AN11" s="11">
        <f>'OddsRatio_working_3-way'!AB11+'OddsRatio_working_3-way'!AH11</f>
        <v>-0.50903587871811318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1.0845654422974502</v>
      </c>
      <c r="AS11" s="11">
        <f>IF(('OddsRatio_working_3-way'!X11=0),IF(Q11&gt;0,-Q11^(1/3),(-Q11)^(1/3)),'OddsRatio_working_3-way'!AM11-'OddsRatio_working_3-way'!R11/3)</f>
        <v>-0.57552956357933716</v>
      </c>
      <c r="AT11" s="11">
        <f>IF(('OddsRatio_working_3-way'!X11=0),IF(Q11&gt;0,-Q11^(1/3),(-Q11)^(1/3)),'OddsRatio_working_3-way'!AN11-'OddsRatio_working_3-way'!R11/3)</f>
        <v>-0.50903587871811318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1.96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3.95</v>
      </c>
      <c r="D12" s="9">
        <f t="shared" si="13"/>
        <v>0.4873686667339861</v>
      </c>
      <c r="E12" s="9">
        <f t="shared" si="14"/>
        <v>0.27634764537317341</v>
      </c>
      <c r="F12" s="9">
        <f t="shared" si="15"/>
        <v>0.23628368789284035</v>
      </c>
      <c r="G12" s="9">
        <f t="shared" si="16"/>
        <v>1.095661269589904</v>
      </c>
      <c r="H12" s="9">
        <f t="shared" si="17"/>
        <v>2.0518348188063076</v>
      </c>
      <c r="I12" s="9">
        <f t="shared" si="18"/>
        <v>3.6186304343198703</v>
      </c>
      <c r="J12" s="9">
        <f t="shared" si="19"/>
        <v>4.2322007452902168</v>
      </c>
      <c r="K12" s="11">
        <f t="shared" si="20"/>
        <v>0.51020408163265307</v>
      </c>
      <c r="L12" s="11">
        <f t="shared" si="21"/>
        <v>0.29498525073746312</v>
      </c>
      <c r="M12" s="11">
        <f t="shared" si="22"/>
        <v>0.25316455696202528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-0.2578922461781844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0.24004224743554867</v>
      </c>
      <c r="Q12" s="11">
        <f>2*'OddsRatio_working_3-way'!K12*'OddsRatio_working_3-way'!L12*'OddsRatio_working_3-way'!M12</f>
        <v>7.6203888074777335E-2</v>
      </c>
      <c r="R12" s="11">
        <f t="shared" si="23"/>
        <v>0</v>
      </c>
      <c r="S12" s="11">
        <f t="shared" si="24"/>
        <v>-0.93078505070562412</v>
      </c>
      <c r="T12" s="11">
        <f t="shared" si="25"/>
        <v>-0.29548731768432501</v>
      </c>
      <c r="U12" s="11">
        <f>'OddsRatio_working_3-way'!S12-'OddsRatio_working_3-way'!R12^2/3</f>
        <v>-0.93078505070562412</v>
      </c>
      <c r="V12" s="11">
        <f>'OddsRatio_working_3-way'!S12*'OddsRatio_working_3-way'!R12/3-2*'OddsRatio_working_3-way'!R12^3/27-'OddsRatio_working_3-way'!T12</f>
        <v>0.29548731768432501</v>
      </c>
      <c r="W12" s="11">
        <f>'OddsRatio_working_3-way'!V12^2+4*'OddsRatio_working_3-way'!U12^3/27</f>
        <v>-3.2153273389882234E-2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0.1728192902298232</v>
      </c>
      <c r="Y12" s="11">
        <f>IF('OddsRatio_working_3-way'!W12&gt;=0,IF('OddsRatio_working_3-way'!V12+SQRT('OddsRatio_working_3-way'!W12)&gt;0,0,PI()),ACOS('OddsRatio_working_3-way'!V12/(2*'OddsRatio_working_3-way'!X12)))</f>
        <v>0.54543328038285588</v>
      </c>
      <c r="Z12" s="11">
        <f>'OddsRatio_working_3-way'!X12^(1/3)*COS('OddsRatio_working_3-way'!Y12/3)</f>
        <v>0.54783063479495198</v>
      </c>
      <c r="AA12" s="11">
        <f>'OddsRatio_working_3-way'!X12^(1/3)*COS(('OddsRatio_working_3-way'!Y12+2*PI())/3)</f>
        <v>-0.36113606814823512</v>
      </c>
      <c r="AB12" s="11">
        <f>'OddsRatio_working_3-way'!X12^(1/3)*COS(('OddsRatio_working_3-way'!Y12+4*PI())/3)</f>
        <v>-0.18669456664671671</v>
      </c>
      <c r="AC12" s="11">
        <f>'OddsRatio_working_3-way'!X12^(1/3)*SIN('OddsRatio_working_3-way'!Y12/3)</f>
        <v>0.1007138478497442</v>
      </c>
      <c r="AD12" s="11">
        <f>'OddsRatio_working_3-way'!X12^(1/3)*SIN(('OddsRatio_working_3-way'!Y12+2*PI())/3)</f>
        <v>0.42407832277891155</v>
      </c>
      <c r="AE12" s="11">
        <f>'OddsRatio_working_3-way'!X12^(1/3)*SIN(('OddsRatio_working_3-way'!Y12+4*PI())/3)</f>
        <v>-0.52479217062865569</v>
      </c>
      <c r="AF12" s="11">
        <f>-'OddsRatio_working_3-way'!U12/(3*'OddsRatio_working_3-way'!X12^(1/3))*COS(('OddsRatio_working_3-way'!Y12)/3)</f>
        <v>0.54783063479495187</v>
      </c>
      <c r="AG12" s="11">
        <f>-'OddsRatio_working_3-way'!U12/(3*'OddsRatio_working_3-way'!X12^(1/3))*COS(('OddsRatio_working_3-way'!Y12+2*PI())/3)</f>
        <v>-0.36113606814823507</v>
      </c>
      <c r="AH12" s="11">
        <f>-'OddsRatio_working_3-way'!U12/(3*'OddsRatio_working_3-way'!X12^(1/3))*COS(('OddsRatio_working_3-way'!Y12+4*PI())/3)</f>
        <v>-0.18669456664671666</v>
      </c>
      <c r="AI12" s="11">
        <f>'OddsRatio_working_3-way'!U12/(3*'OddsRatio_working_3-way'!X12^(1/3))*SIN(('OddsRatio_working_3-way'!Y12)/3)</f>
        <v>-0.10071384784974417</v>
      </c>
      <c r="AJ12" s="11">
        <f>'OddsRatio_working_3-way'!U12/(3*'OddsRatio_working_3-way'!X12^(1/3))*SIN(('OddsRatio_working_3-way'!Y12+2*PI())/3)</f>
        <v>-0.42407832277891144</v>
      </c>
      <c r="AK12" s="11">
        <f>'OddsRatio_working_3-way'!U12/(3*'OddsRatio_working_3-way'!X12^(1/3))*SIN(('OddsRatio_working_3-way'!Y12+4*PI())/3)</f>
        <v>0.52479217062865557</v>
      </c>
      <c r="AL12" s="11">
        <f>'OddsRatio_working_3-way'!Z12+'OddsRatio_working_3-way'!AF12</f>
        <v>1.095661269589904</v>
      </c>
      <c r="AM12" s="11">
        <f>'OddsRatio_working_3-way'!AA12+'OddsRatio_working_3-way'!AG12</f>
        <v>-0.72227213629647014</v>
      </c>
      <c r="AN12" s="11">
        <f>'OddsRatio_working_3-way'!AB12+'OddsRatio_working_3-way'!AH12</f>
        <v>-0.37338913329343337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1.095661269589904</v>
      </c>
      <c r="AS12" s="11">
        <f>IF(('OddsRatio_working_3-way'!X12=0),IF(Q12&gt;0,-Q12^(1/3),(-Q12)^(1/3)),'OddsRatio_working_3-way'!AM12-'OddsRatio_working_3-way'!R12/3)</f>
        <v>-0.72227213629647014</v>
      </c>
      <c r="AT12" s="11">
        <f>IF(('OddsRatio_working_3-way'!X12=0),IF(Q12&gt;0,-Q12^(1/3),(-Q12)^(1/3)),'OddsRatio_working_3-way'!AN12-'OddsRatio_working_3-way'!R12/3)</f>
        <v>-0.37338913329343337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2.5299999999999998</v>
      </c>
      <c r="B13" s="4">
        <f>IF('True_Odds_Calculator_3-way'!B14="","",'True_Odds_Calculator_3-way'!B14)</f>
        <v>3.64</v>
      </c>
      <c r="C13" s="4">
        <f>IF('True_Odds_Calculator_3-way'!C14="","",'True_Odds_Calculator_3-way'!C14)</f>
        <v>2.75</v>
      </c>
      <c r="D13" s="9">
        <f t="shared" si="13"/>
        <v>0.3832293628720192</v>
      </c>
      <c r="E13" s="9">
        <f t="shared" si="14"/>
        <v>0.26475970648661012</v>
      </c>
      <c r="F13" s="9">
        <f t="shared" si="15"/>
        <v>0.35201093064137062</v>
      </c>
      <c r="G13" s="9">
        <f t="shared" si="16"/>
        <v>1.051897642866586</v>
      </c>
      <c r="H13" s="9">
        <f t="shared" si="17"/>
        <v>2.6094033935858758</v>
      </c>
      <c r="I13" s="9">
        <f t="shared" si="18"/>
        <v>3.7770097771677871</v>
      </c>
      <c r="J13" s="9">
        <f t="shared" si="19"/>
        <v>2.8408208750165258</v>
      </c>
      <c r="K13" s="11">
        <f t="shared" si="20"/>
        <v>0.39525691699604748</v>
      </c>
      <c r="L13" s="11">
        <f t="shared" si="21"/>
        <v>0.27472527472527469</v>
      </c>
      <c r="M13" s="11">
        <f t="shared" si="22"/>
        <v>0.36363636363636365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-0.2791121921556704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0.23375833652513495</v>
      </c>
      <c r="Q13" s="11">
        <f>2*'OddsRatio_working_3-way'!K13*'OddsRatio_working_3-way'!L13*'OddsRatio_working_3-way'!M13</f>
        <v>7.8972410988221262E-2</v>
      </c>
      <c r="R13" s="11">
        <f t="shared" si="23"/>
        <v>0</v>
      </c>
      <c r="S13" s="11">
        <f t="shared" si="24"/>
        <v>-0.83750671985966108</v>
      </c>
      <c r="T13" s="11">
        <f t="shared" si="25"/>
        <v>-0.28294145941204762</v>
      </c>
      <c r="U13" s="11">
        <f>'OddsRatio_working_3-way'!S13-'OddsRatio_working_3-way'!R13^2/3</f>
        <v>-0.83750671985966108</v>
      </c>
      <c r="V13" s="11">
        <f>'OddsRatio_working_3-way'!S13*'OddsRatio_working_3-way'!R13/3-2*'OddsRatio_working_3-way'!R13^3/27-'OddsRatio_working_3-way'!T13</f>
        <v>0.28294145941204762</v>
      </c>
      <c r="W13" s="11">
        <f>'OddsRatio_working_3-way'!V13^2+4*'OddsRatio_working_3-way'!U13^3/27</f>
        <v>-6.9725564040253735E-3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0.14750290324112672</v>
      </c>
      <c r="Y13" s="11">
        <f>IF('OddsRatio_working_3-way'!W13&gt;=0,IF('OddsRatio_working_3-way'!V13+SQRT('OddsRatio_working_3-way'!W13)&gt;0,0,PI()),ACOS('OddsRatio_working_3-way'!V13/(2*'OddsRatio_working_3-way'!X13)))</f>
        <v>0.28697423065137695</v>
      </c>
      <c r="Z13" s="11">
        <f>'OddsRatio_working_3-way'!X13^(1/3)*COS('OddsRatio_working_3-way'!Y13/3)</f>
        <v>0.52594882143329291</v>
      </c>
      <c r="AA13" s="11">
        <f>'OddsRatio_working_3-way'!X13^(1/3)*COS(('OddsRatio_working_3-way'!Y13+2*PI())/3)</f>
        <v>-0.30667861977724947</v>
      </c>
      <c r="AB13" s="11">
        <f>'OddsRatio_working_3-way'!X13^(1/3)*COS(('OddsRatio_working_3-way'!Y13+4*PI())/3)</f>
        <v>-0.2192702016560433</v>
      </c>
      <c r="AC13" s="11">
        <f>'OddsRatio_working_3-way'!X13^(1/3)*SIN('OddsRatio_working_3-way'!Y13/3)</f>
        <v>5.0465273731717733E-2</v>
      </c>
      <c r="AD13" s="11">
        <f>'OddsRatio_working_3-way'!X13^(1/3)*SIN(('OddsRatio_working_3-way'!Y13+2*PI())/3)</f>
        <v>0.4302524035858582</v>
      </c>
      <c r="AE13" s="11">
        <f>'OddsRatio_working_3-way'!X13^(1/3)*SIN(('OddsRatio_working_3-way'!Y13+4*PI())/3)</f>
        <v>-0.48071767731757598</v>
      </c>
      <c r="AF13" s="11">
        <f>-'OddsRatio_working_3-way'!U13/(3*'OddsRatio_working_3-way'!X13^(1/3))*COS(('OddsRatio_working_3-way'!Y13)/3)</f>
        <v>0.52594882143329302</v>
      </c>
      <c r="AG13" s="11">
        <f>-'OddsRatio_working_3-way'!U13/(3*'OddsRatio_working_3-way'!X13^(1/3))*COS(('OddsRatio_working_3-way'!Y13+2*PI())/3)</f>
        <v>-0.30667861977724953</v>
      </c>
      <c r="AH13" s="11">
        <f>-'OddsRatio_working_3-way'!U13/(3*'OddsRatio_working_3-way'!X13^(1/3))*COS(('OddsRatio_working_3-way'!Y13+4*PI())/3)</f>
        <v>-0.21927020165604336</v>
      </c>
      <c r="AI13" s="11">
        <f>'OddsRatio_working_3-way'!U13/(3*'OddsRatio_working_3-way'!X13^(1/3))*SIN(('OddsRatio_working_3-way'!Y13)/3)</f>
        <v>-5.0465273731717747E-2</v>
      </c>
      <c r="AJ13" s="11">
        <f>'OddsRatio_working_3-way'!U13/(3*'OddsRatio_working_3-way'!X13^(1/3))*SIN(('OddsRatio_working_3-way'!Y13+2*PI())/3)</f>
        <v>-0.43025240358585831</v>
      </c>
      <c r="AK13" s="11">
        <f>'OddsRatio_working_3-way'!U13/(3*'OddsRatio_working_3-way'!X13^(1/3))*SIN(('OddsRatio_working_3-way'!Y13+4*PI())/3)</f>
        <v>0.48071767731757609</v>
      </c>
      <c r="AL13" s="11">
        <f>'OddsRatio_working_3-way'!Z13+'OddsRatio_working_3-way'!AF13</f>
        <v>1.051897642866586</v>
      </c>
      <c r="AM13" s="11">
        <f>'OddsRatio_working_3-way'!AA13+'OddsRatio_working_3-way'!AG13</f>
        <v>-0.61335723955449906</v>
      </c>
      <c r="AN13" s="11">
        <f>'OddsRatio_working_3-way'!AB13+'OddsRatio_working_3-way'!AH13</f>
        <v>-0.43854040331208666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1.051897642866586</v>
      </c>
      <c r="AS13" s="11">
        <f>IF(('OddsRatio_working_3-way'!X13=0),IF(Q13&gt;0,-Q13^(1/3),(-Q13)^(1/3)),'OddsRatio_working_3-way'!AM13-'OddsRatio_working_3-way'!R13/3)</f>
        <v>-0.61335723955449906</v>
      </c>
      <c r="AT13" s="11">
        <f>IF(('OddsRatio_working_3-way'!X13=0),IF(Q13&gt;0,-Q13^(1/3),(-Q13)^(1/3)),'OddsRatio_working_3-way'!AN13-'OddsRatio_working_3-way'!R13/3)</f>
        <v>-0.43854040331208666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2.2599999999999998</v>
      </c>
      <c r="B14" s="4">
        <f>IF('True_Odds_Calculator_3-way'!B15="","",'True_Odds_Calculator_3-way'!B15)</f>
        <v>3.21</v>
      </c>
      <c r="C14" s="4">
        <f>IF('True_Odds_Calculator_3-way'!C15="","",'True_Odds_Calculator_3-way'!C15)</f>
        <v>3.44</v>
      </c>
      <c r="D14" s="9">
        <f t="shared" si="13"/>
        <v>0.42585497763615293</v>
      </c>
      <c r="E14" s="9">
        <f t="shared" si="14"/>
        <v>0.29720064594158968</v>
      </c>
      <c r="F14" s="9">
        <f t="shared" si="15"/>
        <v>0.27694437642225733</v>
      </c>
      <c r="G14" s="9">
        <f t="shared" si="16"/>
        <v>1.0700136821203046</v>
      </c>
      <c r="H14" s="9">
        <f t="shared" si="17"/>
        <v>2.3482172394715835</v>
      </c>
      <c r="I14" s="9">
        <f t="shared" si="18"/>
        <v>3.3647302374858734</v>
      </c>
      <c r="J14" s="9">
        <f t="shared" si="19"/>
        <v>3.6108333843735436</v>
      </c>
      <c r="K14" s="11">
        <f t="shared" si="20"/>
        <v>0.44247787610619471</v>
      </c>
      <c r="L14" s="11">
        <f t="shared" si="21"/>
        <v>0.3115264797507788</v>
      </c>
      <c r="M14" s="11">
        <f t="shared" si="22"/>
        <v>0.29069767441860467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-0.27225805086620258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0.23681846770517373</v>
      </c>
      <c r="Q14" s="11">
        <f>2*'OddsRatio_working_3-way'!K14*'OddsRatio_working_3-way'!L14*'OddsRatio_working_3-way'!M14</f>
        <v>8.0141613436607015E-2</v>
      </c>
      <c r="R14" s="11">
        <f t="shared" si="23"/>
        <v>0</v>
      </c>
      <c r="S14" s="11">
        <f t="shared" si="24"/>
        <v>-0.86983090840371458</v>
      </c>
      <c r="T14" s="11">
        <f t="shared" si="25"/>
        <v>-0.29435902145641779</v>
      </c>
      <c r="U14" s="11">
        <f>'OddsRatio_working_3-way'!S14-'OddsRatio_working_3-way'!R14^2/3</f>
        <v>-0.86983090840371458</v>
      </c>
      <c r="V14" s="11">
        <f>'OddsRatio_working_3-way'!S14*'OddsRatio_working_3-way'!R14/3-2*'OddsRatio_working_3-way'!R14^3/27-'OddsRatio_working_3-way'!T14</f>
        <v>0.29435902145641779</v>
      </c>
      <c r="W14" s="11">
        <f>'OddsRatio_working_3-way'!V14^2+4*'OddsRatio_working_3-way'!U14^3/27</f>
        <v>-1.0851895129074446E-2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0.15612425231354535</v>
      </c>
      <c r="Y14" s="11">
        <f>IF('OddsRatio_working_3-way'!W14&gt;=0,IF('OddsRatio_working_3-way'!V14+SQRT('OddsRatio_working_3-way'!W14)&gt;0,0,PI()),ACOS('OddsRatio_working_3-way'!V14/(2*'OddsRatio_working_3-way'!X14)))</f>
        <v>0.34014126599740324</v>
      </c>
      <c r="Z14" s="11">
        <f>'OddsRatio_working_3-way'!X14^(1/3)*COS('OddsRatio_working_3-way'!Y14/3)</f>
        <v>0.53500684106015228</v>
      </c>
      <c r="AA14" s="11">
        <f>'OddsRatio_working_3-way'!X14^(1/3)*COS(('OddsRatio_working_3-way'!Y14+2*PI())/3)</f>
        <v>-0.32026218392589872</v>
      </c>
      <c r="AB14" s="11">
        <f>'OddsRatio_working_3-way'!X14^(1/3)*COS(('OddsRatio_working_3-way'!Y14+4*PI())/3)</f>
        <v>-0.2147446571342537</v>
      </c>
      <c r="AC14" s="11">
        <f>'OddsRatio_working_3-way'!X14^(1/3)*SIN('OddsRatio_working_3-way'!Y14/3)</f>
        <v>6.09205724973799E-2</v>
      </c>
      <c r="AD14" s="11">
        <f>'OddsRatio_working_3-way'!X14^(1/3)*SIN(('OddsRatio_working_3-way'!Y14+2*PI())/3)</f>
        <v>0.43286922930786542</v>
      </c>
      <c r="AE14" s="11">
        <f>'OddsRatio_working_3-way'!X14^(1/3)*SIN(('OddsRatio_working_3-way'!Y14+4*PI())/3)</f>
        <v>-0.49378980180524523</v>
      </c>
      <c r="AF14" s="11">
        <f>-'OddsRatio_working_3-way'!U14/(3*'OddsRatio_working_3-way'!X14^(1/3))*COS(('OddsRatio_working_3-way'!Y14)/3)</f>
        <v>0.53500684106015217</v>
      </c>
      <c r="AG14" s="11">
        <f>-'OddsRatio_working_3-way'!U14/(3*'OddsRatio_working_3-way'!X14^(1/3))*COS(('OddsRatio_working_3-way'!Y14+2*PI())/3)</f>
        <v>-0.32026218392589867</v>
      </c>
      <c r="AH14" s="11">
        <f>-'OddsRatio_working_3-way'!U14/(3*'OddsRatio_working_3-way'!X14^(1/3))*COS(('OddsRatio_working_3-way'!Y14+4*PI())/3)</f>
        <v>-0.21474465713425364</v>
      </c>
      <c r="AI14" s="11">
        <f>'OddsRatio_working_3-way'!U14/(3*'OddsRatio_working_3-way'!X14^(1/3))*SIN(('OddsRatio_working_3-way'!Y14)/3)</f>
        <v>-6.0920572497379887E-2</v>
      </c>
      <c r="AJ14" s="11">
        <f>'OddsRatio_working_3-way'!U14/(3*'OddsRatio_working_3-way'!X14^(1/3))*SIN(('OddsRatio_working_3-way'!Y14+2*PI())/3)</f>
        <v>-0.43286922930786537</v>
      </c>
      <c r="AK14" s="11">
        <f>'OddsRatio_working_3-way'!U14/(3*'OddsRatio_working_3-way'!X14^(1/3))*SIN(('OddsRatio_working_3-way'!Y14+4*PI())/3)</f>
        <v>0.49378980180524518</v>
      </c>
      <c r="AL14" s="11">
        <f>'OddsRatio_working_3-way'!Z14+'OddsRatio_working_3-way'!AF14</f>
        <v>1.0700136821203046</v>
      </c>
      <c r="AM14" s="11">
        <f>'OddsRatio_working_3-way'!AA14+'OddsRatio_working_3-way'!AG14</f>
        <v>-0.64052436785179734</v>
      </c>
      <c r="AN14" s="11">
        <f>'OddsRatio_working_3-way'!AB14+'OddsRatio_working_3-way'!AH14</f>
        <v>-0.42948931426850734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1.0700136821203046</v>
      </c>
      <c r="AS14" s="11">
        <f>IF(('OddsRatio_working_3-way'!X14=0),IF(Q14&gt;0,-Q14^(1/3),(-Q14)^(1/3)),'OddsRatio_working_3-way'!AM14-'OddsRatio_working_3-way'!R14/3)</f>
        <v>-0.64052436785179734</v>
      </c>
      <c r="AT14" s="11">
        <f>IF(('OddsRatio_working_3-way'!X14=0),IF(Q14&gt;0,-Q14^(1/3),(-Q14)^(1/3)),'OddsRatio_working_3-way'!AN14-'OddsRatio_working_3-way'!R14/3)</f>
        <v>-0.42948931426850734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2.74</v>
      </c>
      <c r="B15" s="4">
        <f>IF('True_Odds_Calculator_3-way'!B16="","",'True_Odds_Calculator_3-way'!B16)</f>
        <v>3.1</v>
      </c>
      <c r="C15" s="4">
        <f>IF('True_Odds_Calculator_3-way'!C16="","",'True_Odds_Calculator_3-way'!C16)</f>
        <v>2.86</v>
      </c>
      <c r="D15" s="9">
        <f t="shared" si="13"/>
        <v>0.35222997914114768</v>
      </c>
      <c r="E15" s="9">
        <f t="shared" si="14"/>
        <v>0.31060259023944697</v>
      </c>
      <c r="F15" s="9">
        <f t="shared" si="15"/>
        <v>0.33716743061940568</v>
      </c>
      <c r="G15" s="9">
        <f t="shared" si="16"/>
        <v>1.0569276984627864</v>
      </c>
      <c r="H15" s="9">
        <f t="shared" si="17"/>
        <v>2.8390541953252484</v>
      </c>
      <c r="I15" s="9">
        <f t="shared" si="18"/>
        <v>3.2195481667718511</v>
      </c>
      <c r="J15" s="9">
        <f t="shared" si="19"/>
        <v>2.9658855191407829</v>
      </c>
      <c r="K15" s="11">
        <f t="shared" si="20"/>
        <v>0.36496350364963503</v>
      </c>
      <c r="L15" s="11">
        <f t="shared" si="21"/>
        <v>0.32258064516129031</v>
      </c>
      <c r="M15" s="11">
        <f t="shared" si="22"/>
        <v>0.34965034965034969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-0.27977132356694423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0.23463703708582445</v>
      </c>
      <c r="Q15" s="11">
        <f>2*'OddsRatio_working_3-way'!K15*'OddsRatio_working_3-way'!L15*'OddsRatio_working_3-way'!M15</f>
        <v>8.2328784942394553E-2</v>
      </c>
      <c r="R15" s="11">
        <f t="shared" si="23"/>
        <v>0</v>
      </c>
      <c r="S15" s="11">
        <f t="shared" si="24"/>
        <v>-0.83867436481451985</v>
      </c>
      <c r="T15" s="11">
        <f t="shared" si="25"/>
        <v>-0.29427170695246313</v>
      </c>
      <c r="U15" s="11">
        <f>'OddsRatio_working_3-way'!S15-'OddsRatio_working_3-way'!R15^2/3</f>
        <v>-0.83867436481451985</v>
      </c>
      <c r="V15" s="11">
        <f>'OddsRatio_working_3-way'!S15*'OddsRatio_working_3-way'!R15/3-2*'OddsRatio_working_3-way'!R15^3/27-'OddsRatio_working_3-way'!T15</f>
        <v>0.29427170695246313</v>
      </c>
      <c r="W15" s="11">
        <f>'OddsRatio_working_3-way'!V15^2+4*'OddsRatio_working_3-way'!U15^3/27</f>
        <v>-7.9709900989266558E-4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0.14781148172808584</v>
      </c>
      <c r="Y15" s="11">
        <f>IF('OddsRatio_working_3-way'!W15&gt;=0,IF('OddsRatio_working_3-way'!V15+SQRT('OddsRatio_working_3-way'!W15)&gt;0,0,PI()),ACOS('OddsRatio_working_3-way'!V15/(2*'OddsRatio_working_3-way'!X15)))</f>
        <v>9.5648987633320193E-2</v>
      </c>
      <c r="Z15" s="11">
        <f>'OddsRatio_working_3-way'!X15^(1/3)*COS('OddsRatio_working_3-way'!Y15/3)</f>
        <v>0.52846384923139322</v>
      </c>
      <c r="AA15" s="11">
        <f>'OddsRatio_working_3-way'!X15^(1/3)*COS(('OddsRatio_working_3-way'!Y15+2*PI())/3)</f>
        <v>-0.27882854221308473</v>
      </c>
      <c r="AB15" s="11">
        <f>'OddsRatio_working_3-way'!X15^(1/3)*COS(('OddsRatio_working_3-way'!Y15+4*PI())/3)</f>
        <v>-0.24963530701830866</v>
      </c>
      <c r="AC15" s="11">
        <f>'OddsRatio_working_3-way'!X15^(1/3)*SIN('OddsRatio_working_3-way'!Y15/3)</f>
        <v>1.6854722198220113E-2</v>
      </c>
      <c r="AD15" s="11">
        <f>'OddsRatio_working_3-way'!X15^(1/3)*SIN(('OddsRatio_working_3-way'!Y15+2*PI())/3)</f>
        <v>0.44923575731698601</v>
      </c>
      <c r="AE15" s="11">
        <f>'OddsRatio_working_3-way'!X15^(1/3)*SIN(('OddsRatio_working_3-way'!Y15+4*PI())/3)</f>
        <v>-0.46609047951520605</v>
      </c>
      <c r="AF15" s="11">
        <f>-'OddsRatio_working_3-way'!U15/(3*'OddsRatio_working_3-way'!X15^(1/3))*COS(('OddsRatio_working_3-way'!Y15)/3)</f>
        <v>0.52846384923139322</v>
      </c>
      <c r="AG15" s="11">
        <f>-'OddsRatio_working_3-way'!U15/(3*'OddsRatio_working_3-way'!X15^(1/3))*COS(('OddsRatio_working_3-way'!Y15+2*PI())/3)</f>
        <v>-0.27882854221308473</v>
      </c>
      <c r="AH15" s="11">
        <f>-'OddsRatio_working_3-way'!U15/(3*'OddsRatio_working_3-way'!X15^(1/3))*COS(('OddsRatio_working_3-way'!Y15+4*PI())/3)</f>
        <v>-0.24963530701830866</v>
      </c>
      <c r="AI15" s="11">
        <f>'OddsRatio_working_3-way'!U15/(3*'OddsRatio_working_3-way'!X15^(1/3))*SIN(('OddsRatio_working_3-way'!Y15)/3)</f>
        <v>-1.6854722198220113E-2</v>
      </c>
      <c r="AJ15" s="11">
        <f>'OddsRatio_working_3-way'!U15/(3*'OddsRatio_working_3-way'!X15^(1/3))*SIN(('OddsRatio_working_3-way'!Y15+2*PI())/3)</f>
        <v>-0.44923575731698601</v>
      </c>
      <c r="AK15" s="11">
        <f>'OddsRatio_working_3-way'!U15/(3*'OddsRatio_working_3-way'!X15^(1/3))*SIN(('OddsRatio_working_3-way'!Y15+4*PI())/3)</f>
        <v>0.46609047951520605</v>
      </c>
      <c r="AL15" s="11">
        <f>'OddsRatio_working_3-way'!Z15+'OddsRatio_working_3-way'!AF15</f>
        <v>1.0569276984627864</v>
      </c>
      <c r="AM15" s="11">
        <f>'OddsRatio_working_3-way'!AA15+'OddsRatio_working_3-way'!AG15</f>
        <v>-0.55765708442616946</v>
      </c>
      <c r="AN15" s="11">
        <f>'OddsRatio_working_3-way'!AB15+'OddsRatio_working_3-way'!AH15</f>
        <v>-0.49927061403661732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1.0569276984627864</v>
      </c>
      <c r="AS15" s="11">
        <f>IF(('OddsRatio_working_3-way'!X15=0),IF(Q15&gt;0,-Q15^(1/3),(-Q15)^(1/3)),'OddsRatio_working_3-way'!AM15-'OddsRatio_working_3-way'!R15/3)</f>
        <v>-0.55765708442616946</v>
      </c>
      <c r="AT15" s="11">
        <f>IF(('OddsRatio_working_3-way'!X15=0),IF(Q15&gt;0,-Q15^(1/3),(-Q15)^(1/3)),'OddsRatio_working_3-way'!AN15-'OddsRatio_working_3-way'!R15/3)</f>
        <v>-0.49927061403661732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3.38</v>
      </c>
      <c r="B16" s="4">
        <f>IF('True_Odds_Calculator_3-way'!B17="","",'True_Odds_Calculator_3-way'!B17)</f>
        <v>3.8</v>
      </c>
      <c r="C16" s="4">
        <f>IF('True_Odds_Calculator_3-way'!C17="","",'True_Odds_Calculator_3-way'!C17)</f>
        <v>2.13</v>
      </c>
      <c r="D16" s="9">
        <f t="shared" si="13"/>
        <v>0.28676480505464791</v>
      </c>
      <c r="E16" s="9">
        <f t="shared" si="14"/>
        <v>0.25470620038123076</v>
      </c>
      <c r="F16" s="9">
        <f t="shared" si="15"/>
        <v>0.45852899456412133</v>
      </c>
      <c r="G16" s="9">
        <f t="shared" si="16"/>
        <v>1.0450328912617934</v>
      </c>
      <c r="H16" s="9">
        <f t="shared" si="17"/>
        <v>3.4871782812030681</v>
      </c>
      <c r="I16" s="9">
        <f t="shared" si="18"/>
        <v>3.9260920955330216</v>
      </c>
      <c r="J16" s="9">
        <f t="shared" si="19"/>
        <v>2.1808871671258263</v>
      </c>
      <c r="K16" s="11">
        <f t="shared" si="20"/>
        <v>0.29585798816568049</v>
      </c>
      <c r="L16" s="11">
        <f t="shared" si="21"/>
        <v>0.26315789473684209</v>
      </c>
      <c r="M16" s="11">
        <f t="shared" si="22"/>
        <v>0.46948356807511737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-0.27525393197971171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0.23064787562706249</v>
      </c>
      <c r="Q16" s="11">
        <f>2*'OddsRatio_working_3-way'!K16*'OddsRatio_working_3-way'!L16*'OddsRatio_working_3-way'!M16</f>
        <v>7.3105507330289227E-2</v>
      </c>
      <c r="R16" s="11">
        <f t="shared" si="23"/>
        <v>0</v>
      </c>
      <c r="S16" s="11">
        <f t="shared" si="24"/>
        <v>-0.83794579778814193</v>
      </c>
      <c r="T16" s="11">
        <f t="shared" si="25"/>
        <v>-0.26559296284885642</v>
      </c>
      <c r="U16" s="11">
        <f>'OddsRatio_working_3-way'!S16-'OddsRatio_working_3-way'!R16^2/3</f>
        <v>-0.83794579778814193</v>
      </c>
      <c r="V16" s="11">
        <f>'OddsRatio_working_3-way'!S16*'OddsRatio_working_3-way'!R16/3-2*'OddsRatio_working_3-way'!R16^3/27-'OddsRatio_working_3-way'!T16</f>
        <v>0.26559296284885642</v>
      </c>
      <c r="W16" s="11">
        <f>'OddsRatio_working_3-way'!V16^2+4*'OddsRatio_working_3-way'!U16^3/27</f>
        <v>-1.6625754359459066E-2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0.1476189150094705</v>
      </c>
      <c r="Y16" s="11">
        <f>IF('OddsRatio_working_3-way'!W16&gt;=0,IF('OddsRatio_working_3-way'!V16+SQRT('OddsRatio_working_3-way'!W16)&gt;0,0,PI()),ACOS('OddsRatio_working_3-way'!V16/(2*'OddsRatio_working_3-way'!X16)))</f>
        <v>0.45196678913629795</v>
      </c>
      <c r="Z16" s="11">
        <f>'OddsRatio_working_3-way'!X16^(1/3)*COS('OddsRatio_working_3-way'!Y16/3)</f>
        <v>0.52251644563089672</v>
      </c>
      <c r="AA16" s="11">
        <f>'OddsRatio_working_3-way'!X16^(1/3)*COS(('OddsRatio_working_3-way'!Y16+2*PI())/3)</f>
        <v>-0.32995227263765725</v>
      </c>
      <c r="AB16" s="11">
        <f>'OddsRatio_working_3-way'!X16^(1/3)*COS(('OddsRatio_working_3-way'!Y16+4*PI())/3)</f>
        <v>-0.19256417299323958</v>
      </c>
      <c r="AC16" s="11">
        <f>'OddsRatio_working_3-way'!X16^(1/3)*SIN('OddsRatio_working_3-way'!Y16/3)</f>
        <v>7.9321056313155669E-2</v>
      </c>
      <c r="AD16" s="11">
        <f>'OddsRatio_working_3-way'!X16^(1/3)*SIN(('OddsRatio_working_3-way'!Y16+2*PI())/3)</f>
        <v>0.41285198765492914</v>
      </c>
      <c r="AE16" s="11">
        <f>'OddsRatio_working_3-way'!X16^(1/3)*SIN(('OddsRatio_working_3-way'!Y16+4*PI())/3)</f>
        <v>-0.49217304396808481</v>
      </c>
      <c r="AF16" s="11">
        <f>-'OddsRatio_working_3-way'!U16/(3*'OddsRatio_working_3-way'!X16^(1/3))*COS(('OddsRatio_working_3-way'!Y16)/3)</f>
        <v>0.52251644563089672</v>
      </c>
      <c r="AG16" s="11">
        <f>-'OddsRatio_working_3-way'!U16/(3*'OddsRatio_working_3-way'!X16^(1/3))*COS(('OddsRatio_working_3-way'!Y16+2*PI())/3)</f>
        <v>-0.32995227263765725</v>
      </c>
      <c r="AH16" s="11">
        <f>-'OddsRatio_working_3-way'!U16/(3*'OddsRatio_working_3-way'!X16^(1/3))*COS(('OddsRatio_working_3-way'!Y16+4*PI())/3)</f>
        <v>-0.19256417299323958</v>
      </c>
      <c r="AI16" s="11">
        <f>'OddsRatio_working_3-way'!U16/(3*'OddsRatio_working_3-way'!X16^(1/3))*SIN(('OddsRatio_working_3-way'!Y16)/3)</f>
        <v>-7.9321056313155669E-2</v>
      </c>
      <c r="AJ16" s="11">
        <f>'OddsRatio_working_3-way'!U16/(3*'OddsRatio_working_3-way'!X16^(1/3))*SIN(('OddsRatio_working_3-way'!Y16+2*PI())/3)</f>
        <v>-0.41285198765492914</v>
      </c>
      <c r="AK16" s="11">
        <f>'OddsRatio_working_3-way'!U16/(3*'OddsRatio_working_3-way'!X16^(1/3))*SIN(('OddsRatio_working_3-way'!Y16+4*PI())/3)</f>
        <v>0.49217304396808481</v>
      </c>
      <c r="AL16" s="11">
        <f>'OddsRatio_working_3-way'!Z16+'OddsRatio_working_3-way'!AF16</f>
        <v>1.0450328912617934</v>
      </c>
      <c r="AM16" s="11">
        <f>'OddsRatio_working_3-way'!AA16+'OddsRatio_working_3-way'!AG16</f>
        <v>-0.6599045452753145</v>
      </c>
      <c r="AN16" s="11">
        <f>'OddsRatio_working_3-way'!AB16+'OddsRatio_working_3-way'!AH16</f>
        <v>-0.38512834598647916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1.0450328912617934</v>
      </c>
      <c r="AS16" s="11">
        <f>IF(('OddsRatio_working_3-way'!X16=0),IF(Q16&gt;0,-Q16^(1/3),(-Q16)^(1/3)),'OddsRatio_working_3-way'!AM16-'OddsRatio_working_3-way'!R16/3)</f>
        <v>-0.6599045452753145</v>
      </c>
      <c r="AT16" s="11">
        <f>IF(('OddsRatio_working_3-way'!X16=0),IF(Q16&gt;0,-Q16^(1/3),(-Q16)^(1/3)),'OddsRatio_working_3-way'!AN16-'OddsRatio_working_3-way'!R16/3)</f>
        <v>-0.38512834598647916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3.57</v>
      </c>
      <c r="B17" s="4">
        <f>IF('True_Odds_Calculator_3-way'!B18="","",'True_Odds_Calculator_3-way'!B18)</f>
        <v>3.82</v>
      </c>
      <c r="C17" s="4">
        <f>IF('True_Odds_Calculator_3-way'!C18="","",'True_Odds_Calculator_3-way'!C18)</f>
        <v>2.06</v>
      </c>
      <c r="D17" s="9">
        <f t="shared" si="13"/>
        <v>0.27159083311001336</v>
      </c>
      <c r="E17" s="9">
        <f t="shared" si="14"/>
        <v>0.25362009369785254</v>
      </c>
      <c r="F17" s="9">
        <f t="shared" si="15"/>
        <v>0.4747890731921342</v>
      </c>
      <c r="G17" s="9">
        <f t="shared" si="16"/>
        <v>1.0435834234584562</v>
      </c>
      <c r="H17" s="9">
        <f t="shared" si="17"/>
        <v>3.682009398288232</v>
      </c>
      <c r="I17" s="9">
        <f t="shared" si="18"/>
        <v>3.9429052541528464</v>
      </c>
      <c r="J17" s="9">
        <f t="shared" si="19"/>
        <v>2.1061984288659636</v>
      </c>
      <c r="K17" s="11">
        <f t="shared" si="20"/>
        <v>0.28011204481792717</v>
      </c>
      <c r="L17" s="11">
        <f t="shared" si="21"/>
        <v>0.26178010471204188</v>
      </c>
      <c r="M17" s="11">
        <f t="shared" si="22"/>
        <v>0.4854368932038835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-0.27345715900348855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0.22959420132613612</v>
      </c>
      <c r="Q17" s="11">
        <f>2*'OddsRatio_working_3-way'!K17*'OddsRatio_working_3-way'!L17*'OddsRatio_working_3-way'!M17</f>
        <v>7.1192000411204992E-2</v>
      </c>
      <c r="R17" s="11">
        <f t="shared" si="23"/>
        <v>0</v>
      </c>
      <c r="S17" s="11">
        <f t="shared" si="24"/>
        <v>-0.83959842983378297</v>
      </c>
      <c r="T17" s="11">
        <f t="shared" si="25"/>
        <v>-0.26034059839807222</v>
      </c>
      <c r="U17" s="11">
        <f>'OddsRatio_working_3-way'!S17-'OddsRatio_working_3-way'!R17^2/3</f>
        <v>-0.83959842983378297</v>
      </c>
      <c r="V17" s="11">
        <f>'OddsRatio_working_3-way'!S17*'OddsRatio_working_3-way'!R17/3-2*'OddsRatio_working_3-way'!R17^3/27-'OddsRatio_working_3-way'!T17</f>
        <v>0.26034059839807222</v>
      </c>
      <c r="W17" s="11">
        <f>'OddsRatio_working_3-way'!V17^2+4*'OddsRatio_working_3-way'!U17^3/27</f>
        <v>-1.9904900615224513E-2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0.14805584063917474</v>
      </c>
      <c r="Y17" s="11">
        <f>IF('OddsRatio_working_3-way'!W17&gt;=0,IF('OddsRatio_working_3-way'!V17+SQRT('OddsRatio_working_3-way'!W17)&gt;0,0,PI()),ACOS('OddsRatio_working_3-way'!V17/(2*'OddsRatio_working_3-way'!X17)))</f>
        <v>0.49662142328181513</v>
      </c>
      <c r="Z17" s="11">
        <f>'OddsRatio_working_3-way'!X17^(1/3)*COS('OddsRatio_working_3-way'!Y17/3)</f>
        <v>0.52179171172922822</v>
      </c>
      <c r="AA17" s="11">
        <f>'OddsRatio_working_3-way'!X17^(1/3)*COS(('OddsRatio_working_3-way'!Y17+2*PI())/3)</f>
        <v>-0.33639197918533353</v>
      </c>
      <c r="AB17" s="11">
        <f>'OddsRatio_working_3-way'!X17^(1/3)*COS(('OddsRatio_working_3-way'!Y17+4*PI())/3)</f>
        <v>-0.18539973254389441</v>
      </c>
      <c r="AC17" s="11">
        <f>'OddsRatio_working_3-way'!X17^(1/3)*SIN('OddsRatio_working_3-way'!Y17/3)</f>
        <v>8.7175414243981161E-2</v>
      </c>
      <c r="AD17" s="11">
        <f>'OddsRatio_working_3-way'!X17^(1/3)*SIN(('OddsRatio_working_3-way'!Y17+2*PI())/3)</f>
        <v>0.4082971707196878</v>
      </c>
      <c r="AE17" s="11">
        <f>'OddsRatio_working_3-way'!X17^(1/3)*SIN(('OddsRatio_working_3-way'!Y17+4*PI())/3)</f>
        <v>-0.49547258496366897</v>
      </c>
      <c r="AF17" s="11">
        <f>-'OddsRatio_working_3-way'!U17/(3*'OddsRatio_working_3-way'!X17^(1/3))*COS(('OddsRatio_working_3-way'!Y17)/3)</f>
        <v>0.521791711729228</v>
      </c>
      <c r="AG17" s="11">
        <f>-'OddsRatio_working_3-way'!U17/(3*'OddsRatio_working_3-way'!X17^(1/3))*COS(('OddsRatio_working_3-way'!Y17+2*PI())/3)</f>
        <v>-0.33639197918533337</v>
      </c>
      <c r="AH17" s="11">
        <f>-'OddsRatio_working_3-way'!U17/(3*'OddsRatio_working_3-way'!X17^(1/3))*COS(('OddsRatio_working_3-way'!Y17+4*PI())/3)</f>
        <v>-0.18539973254389436</v>
      </c>
      <c r="AI17" s="11">
        <f>'OddsRatio_working_3-way'!U17/(3*'OddsRatio_working_3-way'!X17^(1/3))*SIN(('OddsRatio_working_3-way'!Y17)/3)</f>
        <v>-8.7175414243981134E-2</v>
      </c>
      <c r="AJ17" s="11">
        <f>'OddsRatio_working_3-way'!U17/(3*'OddsRatio_working_3-way'!X17^(1/3))*SIN(('OddsRatio_working_3-way'!Y17+2*PI())/3)</f>
        <v>-0.40829717071968763</v>
      </c>
      <c r="AK17" s="11">
        <f>'OddsRatio_working_3-way'!U17/(3*'OddsRatio_working_3-way'!X17^(1/3))*SIN(('OddsRatio_working_3-way'!Y17+4*PI())/3)</f>
        <v>0.49547258496366881</v>
      </c>
      <c r="AL17" s="11">
        <f>'OddsRatio_working_3-way'!Z17+'OddsRatio_working_3-way'!AF17</f>
        <v>1.0435834234584562</v>
      </c>
      <c r="AM17" s="11">
        <f>'OddsRatio_working_3-way'!AA17+'OddsRatio_working_3-way'!AG17</f>
        <v>-0.67278395837066696</v>
      </c>
      <c r="AN17" s="11">
        <f>'OddsRatio_working_3-way'!AB17+'OddsRatio_working_3-way'!AH17</f>
        <v>-0.37079946508778877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1.0435834234584562</v>
      </c>
      <c r="AS17" s="11">
        <f>IF(('OddsRatio_working_3-way'!X17=0),IF(Q17&gt;0,-Q17^(1/3),(-Q17)^(1/3)),'OddsRatio_working_3-way'!AM17-'OddsRatio_working_3-way'!R17/3)</f>
        <v>-0.67278395837066696</v>
      </c>
      <c r="AT17" s="11">
        <f>IF(('OddsRatio_working_3-way'!X17=0),IF(Q17&gt;0,-Q17^(1/3),(-Q17)^(1/3)),'OddsRatio_working_3-way'!AN17-'OddsRatio_working_3-way'!R17/3)</f>
        <v>-0.37079946508778877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2.11</v>
      </c>
      <c r="B18" s="4">
        <f>IF('True_Odds_Calculator_3-way'!B19="","",'True_Odds_Calculator_3-way'!B19)</f>
        <v>3.36</v>
      </c>
      <c r="C18" s="4">
        <f>IF('True_Odds_Calculator_3-way'!C19="","",'True_Odds_Calculator_3-way'!C19)</f>
        <v>3.88</v>
      </c>
      <c r="D18" s="9">
        <f t="shared" si="13"/>
        <v>0.46263409378328141</v>
      </c>
      <c r="E18" s="9">
        <f t="shared" si="14"/>
        <v>0.28822007983197206</v>
      </c>
      <c r="F18" s="9">
        <f t="shared" si="15"/>
        <v>0.24914582638474642</v>
      </c>
      <c r="G18" s="9">
        <f t="shared" si="16"/>
        <v>1.0464283448397369</v>
      </c>
      <c r="H18" s="9">
        <f t="shared" si="17"/>
        <v>2.161535462772108</v>
      </c>
      <c r="I18" s="9">
        <f t="shared" si="18"/>
        <v>3.4695708938217797</v>
      </c>
      <c r="J18" s="9">
        <f t="shared" si="19"/>
        <v>4.0137136331384422</v>
      </c>
      <c r="K18" s="11">
        <f t="shared" si="20"/>
        <v>0.47393364928909953</v>
      </c>
      <c r="L18" s="11">
        <f t="shared" si="21"/>
        <v>0.29761904761904762</v>
      </c>
      <c r="M18" s="11">
        <f t="shared" si="22"/>
        <v>0.25773195876288663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-0.27426728741039574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0.23084489084635662</v>
      </c>
      <c r="Q18" s="11">
        <f>2*'OddsRatio_working_3-way'!K18*'OddsRatio_working_3-way'!L18*'OddsRatio_working_3-way'!M18</f>
        <v>7.2707052235072969E-2</v>
      </c>
      <c r="R18" s="11">
        <f t="shared" si="23"/>
        <v>0</v>
      </c>
      <c r="S18" s="11">
        <f t="shared" si="24"/>
        <v>-0.84167854294972966</v>
      </c>
      <c r="T18" s="11">
        <f t="shared" si="25"/>
        <v>-0.26509560407865507</v>
      </c>
      <c r="U18" s="11">
        <f>'OddsRatio_working_3-way'!S18-'OddsRatio_working_3-way'!R18^2/3</f>
        <v>-0.84167854294972966</v>
      </c>
      <c r="V18" s="11">
        <f>'OddsRatio_working_3-way'!S18*'OddsRatio_working_3-way'!R18/3-2*'OddsRatio_working_3-way'!R18^3/27-'OddsRatio_working_3-way'!T18</f>
        <v>0.26509560407865507</v>
      </c>
      <c r="W18" s="11">
        <f>'OddsRatio_working_3-way'!V18^2+4*'OddsRatio_working_3-way'!U18^3/27</f>
        <v>-1.8059764336914766E-2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0.14860639592455452</v>
      </c>
      <c r="Y18" s="11">
        <f>IF('OddsRatio_working_3-way'!W18&gt;=0,IF('OddsRatio_working_3-way'!V18+SQRT('OddsRatio_working_3-way'!W18)&gt;0,0,PI()),ACOS('OddsRatio_working_3-way'!V18/(2*'OddsRatio_working_3-way'!X18)))</f>
        <v>0.46918135303290476</v>
      </c>
      <c r="Z18" s="11">
        <f>'OddsRatio_working_3-way'!X18^(1/3)*COS('OddsRatio_working_3-way'!Y18/3)</f>
        <v>0.52321417241986845</v>
      </c>
      <c r="AA18" s="11">
        <f>'OddsRatio_working_3-way'!X18^(1/3)*COS(('OddsRatio_working_3-way'!Y18+2*PI())/3)</f>
        <v>-0.33305520075242262</v>
      </c>
      <c r="AB18" s="11">
        <f>'OddsRatio_working_3-way'!X18^(1/3)*COS(('OddsRatio_working_3-way'!Y18+4*PI())/3)</f>
        <v>-0.19015897166744603</v>
      </c>
      <c r="AC18" s="11">
        <f>'OddsRatio_working_3-way'!X18^(1/3)*SIN('OddsRatio_working_3-way'!Y18/3)</f>
        <v>8.2501176328393641E-2</v>
      </c>
      <c r="AD18" s="11">
        <f>'OddsRatio_working_3-way'!X18^(1/3)*SIN(('OddsRatio_working_3-way'!Y18+2*PI())/3)</f>
        <v>0.41186617677146065</v>
      </c>
      <c r="AE18" s="11">
        <f>'OddsRatio_working_3-way'!X18^(1/3)*SIN(('OddsRatio_working_3-way'!Y18+4*PI())/3)</f>
        <v>-0.4943673530998543</v>
      </c>
      <c r="AF18" s="11">
        <f>-'OddsRatio_working_3-way'!U18/(3*'OddsRatio_working_3-way'!X18^(1/3))*COS(('OddsRatio_working_3-way'!Y18)/3)</f>
        <v>0.52321417241986845</v>
      </c>
      <c r="AG18" s="11">
        <f>-'OddsRatio_working_3-way'!U18/(3*'OddsRatio_working_3-way'!X18^(1/3))*COS(('OddsRatio_working_3-way'!Y18+2*PI())/3)</f>
        <v>-0.33305520075242262</v>
      </c>
      <c r="AH18" s="11">
        <f>-'OddsRatio_working_3-way'!U18/(3*'OddsRatio_working_3-way'!X18^(1/3))*COS(('OddsRatio_working_3-way'!Y18+4*PI())/3)</f>
        <v>-0.19015897166744603</v>
      </c>
      <c r="AI18" s="11">
        <f>'OddsRatio_working_3-way'!U18/(3*'OddsRatio_working_3-way'!X18^(1/3))*SIN(('OddsRatio_working_3-way'!Y18)/3)</f>
        <v>-8.2501176328393641E-2</v>
      </c>
      <c r="AJ18" s="11">
        <f>'OddsRatio_working_3-way'!U18/(3*'OddsRatio_working_3-way'!X18^(1/3))*SIN(('OddsRatio_working_3-way'!Y18+2*PI())/3)</f>
        <v>-0.41186617677146065</v>
      </c>
      <c r="AK18" s="11">
        <f>'OddsRatio_working_3-way'!U18/(3*'OddsRatio_working_3-way'!X18^(1/3))*SIN(('OddsRatio_working_3-way'!Y18+4*PI())/3)</f>
        <v>0.4943673530998543</v>
      </c>
      <c r="AL18" s="11">
        <f>'OddsRatio_working_3-way'!Z18+'OddsRatio_working_3-way'!AF18</f>
        <v>1.0464283448397369</v>
      </c>
      <c r="AM18" s="11">
        <f>'OddsRatio_working_3-way'!AA18+'OddsRatio_working_3-way'!AG18</f>
        <v>-0.66611040150484524</v>
      </c>
      <c r="AN18" s="11">
        <f>'OddsRatio_working_3-way'!AB18+'OddsRatio_working_3-way'!AH18</f>
        <v>-0.38031794333489205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1.0464283448397369</v>
      </c>
      <c r="AS18" s="11">
        <f>IF(('OddsRatio_working_3-way'!X18=0),IF(Q18&gt;0,-Q18^(1/3),(-Q18)^(1/3)),'OddsRatio_working_3-way'!AM18-'OddsRatio_working_3-way'!R18/3)</f>
        <v>-0.66611040150484524</v>
      </c>
      <c r="AT18" s="11">
        <f>IF(('OddsRatio_working_3-way'!X18=0),IF(Q18&gt;0,-Q18^(1/3),(-Q18)^(1/3)),'OddsRatio_working_3-way'!AN18-'OddsRatio_working_3-way'!R18/3)</f>
        <v>-0.38031794333489205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2.74</v>
      </c>
      <c r="B19" s="4">
        <f>IF('True_Odds_Calculator_3-way'!B20="","",'True_Odds_Calculator_3-way'!B20)</f>
        <v>3.05</v>
      </c>
      <c r="C19" s="4">
        <f>IF('True_Odds_Calculator_3-way'!C20="","",'True_Odds_Calculator_3-way'!C20)</f>
        <v>2.98</v>
      </c>
      <c r="D19" s="9">
        <f t="shared" si="13"/>
        <v>0.35520370516369726</v>
      </c>
      <c r="E19" s="9">
        <f t="shared" si="14"/>
        <v>0.31860334871542961</v>
      </c>
      <c r="F19" s="9">
        <f t="shared" si="15"/>
        <v>0.32619294612087296</v>
      </c>
      <c r="G19" s="9">
        <f t="shared" si="16"/>
        <v>1.0432677864902178</v>
      </c>
      <c r="H19" s="9">
        <f t="shared" si="17"/>
        <v>2.8152859484929791</v>
      </c>
      <c r="I19" s="9">
        <f t="shared" si="18"/>
        <v>3.1386989623049466</v>
      </c>
      <c r="J19" s="9">
        <f t="shared" si="19"/>
        <v>3.0656702172506312</v>
      </c>
      <c r="K19" s="11">
        <f t="shared" si="20"/>
        <v>0.36496350364963503</v>
      </c>
      <c r="L19" s="11">
        <f t="shared" si="21"/>
        <v>0.32786885245901642</v>
      </c>
      <c r="M19" s="11">
        <f t="shared" si="22"/>
        <v>0.33557046979865773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-0.28359700062560567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0.23169099087450701</v>
      </c>
      <c r="Q19" s="11">
        <f>2*'OddsRatio_working_3-way'!K19*'OddsRatio_working_3-way'!L19*'OddsRatio_working_3-way'!M19</f>
        <v>8.030883565840799E-2</v>
      </c>
      <c r="R19" s="11">
        <f t="shared" si="23"/>
        <v>0</v>
      </c>
      <c r="S19" s="11">
        <f t="shared" si="24"/>
        <v>-0.81697264203572073</v>
      </c>
      <c r="T19" s="11">
        <f t="shared" si="25"/>
        <v>-0.28317942531567447</v>
      </c>
      <c r="U19" s="11">
        <f>'OddsRatio_working_3-way'!S19-'OddsRatio_working_3-way'!R19^2/3</f>
        <v>-0.81697264203572073</v>
      </c>
      <c r="V19" s="11">
        <f>'OddsRatio_working_3-way'!S19*'OddsRatio_working_3-way'!R19/3-2*'OddsRatio_working_3-way'!R19^3/27-'OddsRatio_working_3-way'!T19</f>
        <v>0.28317942531567447</v>
      </c>
      <c r="W19" s="11">
        <f>'OddsRatio_working_3-way'!V19^2+4*'OddsRatio_working_3-way'!U19^3/27</f>
        <v>-5.9218810215014295E-4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0.14211155391475547</v>
      </c>
      <c r="Y19" s="11">
        <f>IF('OddsRatio_working_3-way'!W19&gt;=0,IF('OddsRatio_working_3-way'!V19+SQRT('OddsRatio_working_3-way'!W19)&gt;0,0,PI()),ACOS('OddsRatio_working_3-way'!V19/(2*'OddsRatio_working_3-way'!X19)))</f>
        <v>8.5724013319452785E-2</v>
      </c>
      <c r="Z19" s="11">
        <f>'OddsRatio_working_3-way'!X19^(1/3)*COS('OddsRatio_working_3-way'!Y19/3)</f>
        <v>0.52163389324510889</v>
      </c>
      <c r="AA19" s="11">
        <f>'OddsRatio_working_3-way'!X19^(1/3)*COS(('OddsRatio_working_3-way'!Y19+2*PI())/3)</f>
        <v>-0.27372901742443956</v>
      </c>
      <c r="AB19" s="11">
        <f>'OddsRatio_working_3-way'!X19^(1/3)*COS(('OddsRatio_working_3-way'!Y19+4*PI())/3)</f>
        <v>-0.24790487582066925</v>
      </c>
      <c r="AC19" s="11">
        <f>'OddsRatio_working_3-way'!X19^(1/3)*SIN('OddsRatio_working_3-way'!Y19/3)</f>
        <v>1.4909575106527771E-2</v>
      </c>
      <c r="AD19" s="11">
        <f>'OddsRatio_working_3-way'!X19^(1/3)*SIN(('OddsRatio_working_3-way'!Y19+2*PI())/3)</f>
        <v>0.44429341547198031</v>
      </c>
      <c r="AE19" s="11">
        <f>'OddsRatio_working_3-way'!X19^(1/3)*SIN(('OddsRatio_working_3-way'!Y19+4*PI())/3)</f>
        <v>-0.45920299057850816</v>
      </c>
      <c r="AF19" s="11">
        <f>-'OddsRatio_working_3-way'!U19/(3*'OddsRatio_working_3-way'!X19^(1/3))*COS(('OddsRatio_working_3-way'!Y19)/3)</f>
        <v>0.52163389324510889</v>
      </c>
      <c r="AG19" s="11">
        <f>-'OddsRatio_working_3-way'!U19/(3*'OddsRatio_working_3-way'!X19^(1/3))*COS(('OddsRatio_working_3-way'!Y19+2*PI())/3)</f>
        <v>-0.27372901742443956</v>
      </c>
      <c r="AH19" s="11">
        <f>-'OddsRatio_working_3-way'!U19/(3*'OddsRatio_working_3-way'!X19^(1/3))*COS(('OddsRatio_working_3-way'!Y19+4*PI())/3)</f>
        <v>-0.24790487582066925</v>
      </c>
      <c r="AI19" s="11">
        <f>'OddsRatio_working_3-way'!U19/(3*'OddsRatio_working_3-way'!X19^(1/3))*SIN(('OddsRatio_working_3-way'!Y19)/3)</f>
        <v>-1.4909575106527771E-2</v>
      </c>
      <c r="AJ19" s="11">
        <f>'OddsRatio_working_3-way'!U19/(3*'OddsRatio_working_3-way'!X19^(1/3))*SIN(('OddsRatio_working_3-way'!Y19+2*PI())/3)</f>
        <v>-0.44429341547198031</v>
      </c>
      <c r="AK19" s="11">
        <f>'OddsRatio_working_3-way'!U19/(3*'OddsRatio_working_3-way'!X19^(1/3))*SIN(('OddsRatio_working_3-way'!Y19+4*PI())/3)</f>
        <v>0.45920299057850816</v>
      </c>
      <c r="AL19" s="11">
        <f>'OddsRatio_working_3-way'!Z19+'OddsRatio_working_3-way'!AF19</f>
        <v>1.0432677864902178</v>
      </c>
      <c r="AM19" s="11">
        <f>'OddsRatio_working_3-way'!AA19+'OddsRatio_working_3-way'!AG19</f>
        <v>-0.54745803484887912</v>
      </c>
      <c r="AN19" s="11">
        <f>'OddsRatio_working_3-way'!AB19+'OddsRatio_working_3-way'!AH19</f>
        <v>-0.4958097516413385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1.0432677864902178</v>
      </c>
      <c r="AS19" s="11">
        <f>IF(('OddsRatio_working_3-way'!X19=0),IF(Q19&gt;0,-Q19^(1/3),(-Q19)^(1/3)),'OddsRatio_working_3-way'!AM19-'OddsRatio_working_3-way'!R19/3)</f>
        <v>-0.54745803484887912</v>
      </c>
      <c r="AT19" s="11">
        <f>IF(('OddsRatio_working_3-way'!X19=0),IF(Q19&gt;0,-Q19^(1/3),(-Q19)^(1/3)),'OddsRatio_working_3-way'!AN19-'OddsRatio_working_3-way'!R19/3)</f>
        <v>-0.4958097516413385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2.48</v>
      </c>
      <c r="B20" s="4">
        <f>IF('True_Odds_Calculator_3-way'!B21="","",'True_Odds_Calculator_3-way'!B21)</f>
        <v>3.09</v>
      </c>
      <c r="C20" s="4">
        <f>IF('True_Odds_Calculator_3-way'!C21="","",'True_Odds_Calculator_3-way'!C21)</f>
        <v>3.15</v>
      </c>
      <c r="D20" s="9">
        <f t="shared" si="13"/>
        <v>0.38740227492808371</v>
      </c>
      <c r="E20" s="9">
        <f t="shared" si="14"/>
        <v>0.30930578108649071</v>
      </c>
      <c r="F20" s="9">
        <f t="shared" si="15"/>
        <v>0.30329194398542542</v>
      </c>
      <c r="G20" s="9">
        <f t="shared" si="16"/>
        <v>1.0684433432462095</v>
      </c>
      <c r="H20" s="9">
        <f t="shared" si="17"/>
        <v>2.5812961480043897</v>
      </c>
      <c r="I20" s="9">
        <f t="shared" si="18"/>
        <v>3.2330465873845777</v>
      </c>
      <c r="J20" s="9">
        <f t="shared" si="19"/>
        <v>3.2971531879793505</v>
      </c>
      <c r="K20" s="11">
        <f t="shared" si="20"/>
        <v>0.40322580645161293</v>
      </c>
      <c r="L20" s="11">
        <f t="shared" si="21"/>
        <v>0.3236245954692557</v>
      </c>
      <c r="M20" s="11">
        <f t="shared" si="22"/>
        <v>0.31746031746031744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-0.27550262893200561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0.23696014926832348</v>
      </c>
      <c r="Q20" s="11">
        <f>2*'OddsRatio_working_3-way'!K20*'OddsRatio_working_3-way'!L20*'OddsRatio_working_3-way'!M20</f>
        <v>8.2853199044868348E-2</v>
      </c>
      <c r="R20" s="11">
        <f t="shared" si="23"/>
        <v>0</v>
      </c>
      <c r="S20" s="11">
        <f t="shared" si="24"/>
        <v>-0.86010122729829031</v>
      </c>
      <c r="T20" s="11">
        <f t="shared" si="25"/>
        <v>-0.30073469485954207</v>
      </c>
      <c r="U20" s="11">
        <f>'OddsRatio_working_3-way'!S20-'OddsRatio_working_3-way'!R20^2/3</f>
        <v>-0.86010122729829031</v>
      </c>
      <c r="V20" s="11">
        <f>'OddsRatio_working_3-way'!S20*'OddsRatio_working_3-way'!R20/3-2*'OddsRatio_working_3-way'!R20^3/27-'OddsRatio_working_3-way'!T20</f>
        <v>0.30073469485954207</v>
      </c>
      <c r="W20" s="11">
        <f>'OddsRatio_working_3-way'!V20^2+4*'OddsRatio_working_3-way'!U20^3/27</f>
        <v>-3.8224402807241625E-3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0.15351204917936087</v>
      </c>
      <c r="Y20" s="11">
        <f>IF('OddsRatio_working_3-way'!W20&gt;=0,IF('OddsRatio_working_3-way'!V20+SQRT('OddsRatio_working_3-way'!W20)&gt;0,0,PI()),ACOS('OddsRatio_working_3-way'!V20/(2*'OddsRatio_working_3-way'!X20)))</f>
        <v>0.20275784805854813</v>
      </c>
      <c r="Z20" s="11">
        <f>'OddsRatio_working_3-way'!X20^(1/3)*COS('OddsRatio_working_3-way'!Y20/3)</f>
        <v>0.53422167162310474</v>
      </c>
      <c r="AA20" s="11">
        <f>'OddsRatio_working_3-way'!X20^(1/3)*COS(('OddsRatio_working_3-way'!Y20+2*PI())/3)</f>
        <v>-0.29842714148023447</v>
      </c>
      <c r="AB20" s="11">
        <f>'OddsRatio_working_3-way'!X20^(1/3)*COS(('OddsRatio_working_3-way'!Y20+4*PI())/3)</f>
        <v>-0.23579453014287013</v>
      </c>
      <c r="AC20" s="11">
        <f>'OddsRatio_working_3-way'!X20^(1/3)*SIN('OddsRatio_working_3-way'!Y20/3)</f>
        <v>3.6160955015676524E-2</v>
      </c>
      <c r="AD20" s="11">
        <f>'OddsRatio_working_3-way'!X20^(1/3)*SIN(('OddsRatio_working_3-way'!Y20+2*PI())/3)</f>
        <v>0.44456906136995883</v>
      </c>
      <c r="AE20" s="11">
        <f>'OddsRatio_working_3-way'!X20^(1/3)*SIN(('OddsRatio_working_3-way'!Y20+4*PI())/3)</f>
        <v>-0.48073001638563534</v>
      </c>
      <c r="AF20" s="11">
        <f>-'OddsRatio_working_3-way'!U20/(3*'OddsRatio_working_3-way'!X20^(1/3))*COS(('OddsRatio_working_3-way'!Y20)/3)</f>
        <v>0.53422167162310463</v>
      </c>
      <c r="AG20" s="11">
        <f>-'OddsRatio_working_3-way'!U20/(3*'OddsRatio_working_3-way'!X20^(1/3))*COS(('OddsRatio_working_3-way'!Y20+2*PI())/3)</f>
        <v>-0.29842714148023441</v>
      </c>
      <c r="AH20" s="11">
        <f>-'OddsRatio_working_3-way'!U20/(3*'OddsRatio_working_3-way'!X20^(1/3))*COS(('OddsRatio_working_3-way'!Y20+4*PI())/3)</f>
        <v>-0.23579453014287011</v>
      </c>
      <c r="AI20" s="11">
        <f>'OddsRatio_working_3-way'!U20/(3*'OddsRatio_working_3-way'!X20^(1/3))*SIN(('OddsRatio_working_3-way'!Y20)/3)</f>
        <v>-3.6160955015676517E-2</v>
      </c>
      <c r="AJ20" s="11">
        <f>'OddsRatio_working_3-way'!U20/(3*'OddsRatio_working_3-way'!X20^(1/3))*SIN(('OddsRatio_working_3-way'!Y20+2*PI())/3)</f>
        <v>-0.44456906136995877</v>
      </c>
      <c r="AK20" s="11">
        <f>'OddsRatio_working_3-way'!U20/(3*'OddsRatio_working_3-way'!X20^(1/3))*SIN(('OddsRatio_working_3-way'!Y20+4*PI())/3)</f>
        <v>0.48073001638563523</v>
      </c>
      <c r="AL20" s="11">
        <f>'OddsRatio_working_3-way'!Z20+'OddsRatio_working_3-way'!AF20</f>
        <v>1.0684433432462095</v>
      </c>
      <c r="AM20" s="11">
        <f>'OddsRatio_working_3-way'!AA20+'OddsRatio_working_3-way'!AG20</f>
        <v>-0.59685428296046883</v>
      </c>
      <c r="AN20" s="11">
        <f>'OddsRatio_working_3-way'!AB20+'OddsRatio_working_3-way'!AH20</f>
        <v>-0.47158906028574021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1.0684433432462095</v>
      </c>
      <c r="AS20" s="11">
        <f>IF(('OddsRatio_working_3-way'!X20=0),IF(Q20&gt;0,-Q20^(1/3),(-Q20)^(1/3)),'OddsRatio_working_3-way'!AM20-'OddsRatio_working_3-way'!R20/3)</f>
        <v>-0.59685428296046883</v>
      </c>
      <c r="AT20" s="11">
        <f>IF(('OddsRatio_working_3-way'!X20=0),IF(Q20&gt;0,-Q20^(1/3),(-Q20)^(1/3)),'OddsRatio_working_3-way'!AN20-'OddsRatio_working_3-way'!R20/3)</f>
        <v>-0.47158906028574021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1.74</v>
      </c>
      <c r="B21" s="4">
        <f>IF('True_Odds_Calculator_3-way'!B22="","",'True_Odds_Calculator_3-way'!B22)</f>
        <v>3.53</v>
      </c>
      <c r="C21" s="4">
        <f>IF('True_Odds_Calculator_3-way'!C22="","",'True_Odds_Calculator_3-way'!C22)</f>
        <v>5.32</v>
      </c>
      <c r="D21" s="9">
        <f t="shared" si="13"/>
        <v>0.55570584632353903</v>
      </c>
      <c r="E21" s="9">
        <f t="shared" si="14"/>
        <v>0.26784728249945816</v>
      </c>
      <c r="F21" s="9">
        <f t="shared" si="15"/>
        <v>0.17644687117700281</v>
      </c>
      <c r="G21" s="9">
        <f t="shared" si="16"/>
        <v>1.0804232291963896</v>
      </c>
      <c r="H21" s="9">
        <f t="shared" si="17"/>
        <v>1.799513189605328</v>
      </c>
      <c r="I21" s="9">
        <f t="shared" si="18"/>
        <v>3.7334707698668659</v>
      </c>
      <c r="J21" s="9">
        <f t="shared" si="19"/>
        <v>5.6674283501284037</v>
      </c>
      <c r="K21" s="11">
        <f t="shared" si="20"/>
        <v>0.57471264367816088</v>
      </c>
      <c r="L21" s="11">
        <f t="shared" si="21"/>
        <v>0.28328611898016998</v>
      </c>
      <c r="M21" s="11">
        <f t="shared" si="22"/>
        <v>0.18796992481203006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-0.2475143607773953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0.23227699021902704</v>
      </c>
      <c r="Q21" s="11">
        <f>2*'OddsRatio_working_3-way'!K21*'OddsRatio_working_3-way'!L21*'OddsRatio_working_3-way'!M21</f>
        <v>6.1206058028729138E-2</v>
      </c>
      <c r="R21" s="11">
        <f t="shared" si="23"/>
        <v>0</v>
      </c>
      <c r="S21" s="11">
        <f t="shared" si="24"/>
        <v>-0.93843843843843811</v>
      </c>
      <c r="T21" s="11">
        <f t="shared" si="25"/>
        <v>-0.2472828559785081</v>
      </c>
      <c r="U21" s="11">
        <f>'OddsRatio_working_3-way'!S21-'OddsRatio_working_3-way'!R21^2/3</f>
        <v>-0.93843843843843811</v>
      </c>
      <c r="V21" s="11">
        <f>'OddsRatio_working_3-way'!S21*'OddsRatio_working_3-way'!R21/3-2*'OddsRatio_working_3-way'!R21^3/27-'OddsRatio_working_3-way'!T21</f>
        <v>0.2472828559785081</v>
      </c>
      <c r="W21" s="11">
        <f>'OddsRatio_working_3-way'!V21^2+4*'OddsRatio_working_3-way'!U21^3/27</f>
        <v>-6.1288446221024043E-2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0.17495517788987527</v>
      </c>
      <c r="Y21" s="11">
        <f>IF('OddsRatio_working_3-way'!W21&gt;=0,IF('OddsRatio_working_3-way'!V21+SQRT('OddsRatio_working_3-way'!W21)&gt;0,0,PI()),ACOS('OddsRatio_working_3-way'!V21/(2*'OddsRatio_working_3-way'!X21)))</f>
        <v>0.78596839583214229</v>
      </c>
      <c r="Z21" s="11">
        <f>'OddsRatio_working_3-way'!X21^(1/3)*COS('OddsRatio_working_3-way'!Y21/3)</f>
        <v>0.54021161459819467</v>
      </c>
      <c r="AA21" s="11">
        <f>'OddsRatio_working_3-way'!X21^(1/3)*COS(('OddsRatio_working_3-way'!Y21+2*PI())/3)</f>
        <v>-0.39555766340142123</v>
      </c>
      <c r="AB21" s="11">
        <f>'OddsRatio_working_3-way'!X21^(1/3)*COS(('OddsRatio_working_3-way'!Y21+4*PI())/3)</f>
        <v>-0.14465395119677357</v>
      </c>
      <c r="AC21" s="11">
        <f>'OddsRatio_working_3-way'!X21^(1/3)*SIN('OddsRatio_working_3-way'!Y21/3)</f>
        <v>0.14485932578202987</v>
      </c>
      <c r="AD21" s="11">
        <f>'OddsRatio_working_3-way'!X21^(1/3)*SIN(('OddsRatio_working_3-way'!Y21+2*PI())/3)</f>
        <v>0.39540731877043017</v>
      </c>
      <c r="AE21" s="11">
        <f>'OddsRatio_working_3-way'!X21^(1/3)*SIN(('OddsRatio_working_3-way'!Y21+4*PI())/3)</f>
        <v>-0.54026664455245998</v>
      </c>
      <c r="AF21" s="11">
        <f>-'OddsRatio_working_3-way'!U21/(3*'OddsRatio_working_3-way'!X21^(1/3))*COS(('OddsRatio_working_3-way'!Y21)/3)</f>
        <v>0.54021161459819478</v>
      </c>
      <c r="AG21" s="11">
        <f>-'OddsRatio_working_3-way'!U21/(3*'OddsRatio_working_3-way'!X21^(1/3))*COS(('OddsRatio_working_3-way'!Y21+2*PI())/3)</f>
        <v>-0.39555766340142129</v>
      </c>
      <c r="AH21" s="11">
        <f>-'OddsRatio_working_3-way'!U21/(3*'OddsRatio_working_3-way'!X21^(1/3))*COS(('OddsRatio_working_3-way'!Y21+4*PI())/3)</f>
        <v>-0.1446539511967736</v>
      </c>
      <c r="AI21" s="11">
        <f>'OddsRatio_working_3-way'!U21/(3*'OddsRatio_working_3-way'!X21^(1/3))*SIN(('OddsRatio_working_3-way'!Y21)/3)</f>
        <v>-0.1448593257820299</v>
      </c>
      <c r="AJ21" s="11">
        <f>'OddsRatio_working_3-way'!U21/(3*'OddsRatio_working_3-way'!X21^(1/3))*SIN(('OddsRatio_working_3-way'!Y21+2*PI())/3)</f>
        <v>-0.39540731877043028</v>
      </c>
      <c r="AK21" s="11">
        <f>'OddsRatio_working_3-way'!U21/(3*'OddsRatio_working_3-way'!X21^(1/3))*SIN(('OddsRatio_working_3-way'!Y21+4*PI())/3)</f>
        <v>0.5402666445524601</v>
      </c>
      <c r="AL21" s="11">
        <f>'OddsRatio_working_3-way'!Z21+'OddsRatio_working_3-way'!AF21</f>
        <v>1.0804232291963896</v>
      </c>
      <c r="AM21" s="11">
        <f>'OddsRatio_working_3-way'!AA21+'OddsRatio_working_3-way'!AG21</f>
        <v>-0.79111532680284258</v>
      </c>
      <c r="AN21" s="11">
        <f>'OddsRatio_working_3-way'!AB21+'OddsRatio_working_3-way'!AH21</f>
        <v>-0.2893079023935472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1.0804232291963896</v>
      </c>
      <c r="AS21" s="11">
        <f>IF(('OddsRatio_working_3-way'!X21=0),IF(Q21&gt;0,-Q21^(1/3),(-Q21)^(1/3)),'OddsRatio_working_3-way'!AM21-'OddsRatio_working_3-way'!R21/3)</f>
        <v>-0.79111532680284258</v>
      </c>
      <c r="AT21" s="11">
        <f>IF(('OddsRatio_working_3-way'!X21=0),IF(Q21&gt;0,-Q21^(1/3),(-Q21)^(1/3)),'OddsRatio_working_3-way'!AN21-'OddsRatio_working_3-way'!R21/3)</f>
        <v>-0.2893079023935472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2.67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2.67</v>
      </c>
      <c r="D22" s="9">
        <f t="shared" si="13"/>
        <v>0.3629568913274539</v>
      </c>
      <c r="E22" s="9">
        <f t="shared" si="14"/>
        <v>0.27408621734509214</v>
      </c>
      <c r="F22" s="9">
        <f t="shared" si="15"/>
        <v>0.3629568913274539</v>
      </c>
      <c r="G22" s="9">
        <f t="shared" si="16"/>
        <v>1.0509869035128145</v>
      </c>
      <c r="H22" s="9">
        <f t="shared" si="17"/>
        <v>2.7551481288664004</v>
      </c>
      <c r="I22" s="9">
        <f t="shared" si="18"/>
        <v>3.6484869968522928</v>
      </c>
      <c r="J22" s="9">
        <f t="shared" si="19"/>
        <v>2.7551481288664004</v>
      </c>
      <c r="K22" s="11">
        <f t="shared" si="20"/>
        <v>0.37453183520599254</v>
      </c>
      <c r="L22" s="11">
        <f t="shared" si="21"/>
        <v>0.28409090909090912</v>
      </c>
      <c r="M22" s="11">
        <f t="shared" si="22"/>
        <v>0.37453183520599254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-0.28007109983817458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0.23352448866904113</v>
      </c>
      <c r="Q22" s="11">
        <f>2*'OddsRatio_working_3-way'!K22*'OddsRatio_working_3-way'!L22*'OddsRatio_working_3-way'!M22</f>
        <v>7.9701190672027702E-2</v>
      </c>
      <c r="R22" s="11">
        <f t="shared" si="23"/>
        <v>0</v>
      </c>
      <c r="S22" s="11">
        <f t="shared" si="24"/>
        <v>-0.83380430470681144</v>
      </c>
      <c r="T22" s="11">
        <f t="shared" si="25"/>
        <v>-0.28457484802280258</v>
      </c>
      <c r="U22" s="11">
        <f>'OddsRatio_working_3-way'!S22-'OddsRatio_working_3-way'!R22^2/3</f>
        <v>-0.83380430470681144</v>
      </c>
      <c r="V22" s="11">
        <f>'OddsRatio_working_3-way'!S22*'OddsRatio_working_3-way'!R22/3-2*'OddsRatio_working_3-way'!R22^3/27-'OddsRatio_working_3-way'!T22</f>
        <v>0.28457484802280258</v>
      </c>
      <c r="W22" s="11">
        <f>'OddsRatio_working_3-way'!V22^2+4*'OddsRatio_working_3-way'!U22^3/27</f>
        <v>-4.8964816068241546E-3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0.14652587291501232</v>
      </c>
      <c r="Y22" s="11">
        <f>IF('OddsRatio_working_3-way'!W22&gt;=0,IF('OddsRatio_working_3-way'!V22+SQRT('OddsRatio_working_3-way'!W22)&gt;0,0,PI()),ACOS('OddsRatio_working_3-way'!V22/(2*'OddsRatio_working_3-way'!X22)))</f>
        <v>0.24110920365980237</v>
      </c>
      <c r="Z22" s="11">
        <f>'OddsRatio_working_3-way'!X22^(1/3)*COS('OddsRatio_working_3-way'!Y22/3)</f>
        <v>0.52549345175640738</v>
      </c>
      <c r="AA22" s="11">
        <f>'OddsRatio_working_3-way'!X22^(1/3)*COS(('OddsRatio_working_3-way'!Y22+2*PI())/3)</f>
        <v>-0.29940119760479061</v>
      </c>
      <c r="AB22" s="11">
        <f>'OddsRatio_working_3-way'!X22^(1/3)*COS(('OddsRatio_working_3-way'!Y22+4*PI())/3)</f>
        <v>-0.22609225415161716</v>
      </c>
      <c r="AC22" s="11">
        <f>'OddsRatio_working_3-way'!X22^(1/3)*SIN('OddsRatio_working_3-way'!Y22/3)</f>
        <v>4.2324938236696953E-2</v>
      </c>
      <c r="AD22" s="11">
        <f>'OddsRatio_working_3-way'!X22^(1/3)*SIN(('OddsRatio_working_3-way'!Y22+2*PI())/3)</f>
        <v>0.43392820962507267</v>
      </c>
      <c r="AE22" s="11">
        <f>'OddsRatio_working_3-way'!X22^(1/3)*SIN(('OddsRatio_working_3-way'!Y22+4*PI())/3)</f>
        <v>-0.47625314786176953</v>
      </c>
      <c r="AF22" s="11">
        <f>-'OddsRatio_working_3-way'!U22/(3*'OddsRatio_working_3-way'!X22^(1/3))*COS(('OddsRatio_working_3-way'!Y22)/3)</f>
        <v>0.52549345175640716</v>
      </c>
      <c r="AG22" s="11">
        <f>-'OddsRatio_working_3-way'!U22/(3*'OddsRatio_working_3-way'!X22^(1/3))*COS(('OddsRatio_working_3-way'!Y22+2*PI())/3)</f>
        <v>-0.2994011976047905</v>
      </c>
      <c r="AH22" s="11">
        <f>-'OddsRatio_working_3-way'!U22/(3*'OddsRatio_working_3-way'!X22^(1/3))*COS(('OddsRatio_working_3-way'!Y22+4*PI())/3)</f>
        <v>-0.22609225415161704</v>
      </c>
      <c r="AI22" s="11">
        <f>'OddsRatio_working_3-way'!U22/(3*'OddsRatio_working_3-way'!X22^(1/3))*SIN(('OddsRatio_working_3-way'!Y22)/3)</f>
        <v>-4.2324938236696932E-2</v>
      </c>
      <c r="AJ22" s="11">
        <f>'OddsRatio_working_3-way'!U22/(3*'OddsRatio_working_3-way'!X22^(1/3))*SIN(('OddsRatio_working_3-way'!Y22+2*PI())/3)</f>
        <v>-0.4339282096250725</v>
      </c>
      <c r="AK22" s="11">
        <f>'OddsRatio_working_3-way'!U22/(3*'OddsRatio_working_3-way'!X22^(1/3))*SIN(('OddsRatio_working_3-way'!Y22+4*PI())/3)</f>
        <v>0.47625314786176931</v>
      </c>
      <c r="AL22" s="11">
        <f>'OddsRatio_working_3-way'!Z22+'OddsRatio_working_3-way'!AF22</f>
        <v>1.0509869035128145</v>
      </c>
      <c r="AM22" s="11">
        <f>'OddsRatio_working_3-way'!AA22+'OddsRatio_working_3-way'!AG22</f>
        <v>-0.59880239520958112</v>
      </c>
      <c r="AN22" s="11">
        <f>'OddsRatio_working_3-way'!AB22+'OddsRatio_working_3-way'!AH22</f>
        <v>-0.4521845083032342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1.0509869035128145</v>
      </c>
      <c r="AS22" s="11">
        <f>IF(('OddsRatio_working_3-way'!X22=0),IF(Q22&gt;0,-Q22^(1/3),(-Q22)^(1/3)),'OddsRatio_working_3-way'!AM22-'OddsRatio_working_3-way'!R22/3)</f>
        <v>-0.59880239520958112</v>
      </c>
      <c r="AT22" s="11">
        <f>IF(('OddsRatio_working_3-way'!X22=0),IF(Q22&gt;0,-Q22^(1/3),(-Q22)^(1/3)),'OddsRatio_working_3-way'!AN22-'OddsRatio_working_3-way'!R22/3)</f>
        <v>-0.4521845083032342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2.08</v>
      </c>
      <c r="B23" s="4">
        <f>IF('True_Odds_Calculator_3-way'!B24="","",'True_Odds_Calculator_3-way'!B24)</f>
        <v>3.32</v>
      </c>
      <c r="C23" s="4">
        <f>IF('True_Odds_Calculator_3-way'!C24="","",'True_Odds_Calculator_3-way'!C24)</f>
        <v>3.97</v>
      </c>
      <c r="D23" s="9">
        <f t="shared" si="13"/>
        <v>0.46765002922803872</v>
      </c>
      <c r="E23" s="9">
        <f t="shared" si="14"/>
        <v>0.29024652527686085</v>
      </c>
      <c r="F23" s="9">
        <f t="shared" si="15"/>
        <v>0.24210344549510029</v>
      </c>
      <c r="G23" s="9">
        <f t="shared" si="16"/>
        <v>1.0540288865529148</v>
      </c>
      <c r="H23" s="9">
        <f t="shared" si="17"/>
        <v>2.1383511974771481</v>
      </c>
      <c r="I23" s="9">
        <f t="shared" si="18"/>
        <v>3.4453470168027622</v>
      </c>
      <c r="J23" s="9">
        <f t="shared" si="19"/>
        <v>4.1304657930621564</v>
      </c>
      <c r="K23" s="11">
        <f t="shared" si="20"/>
        <v>0.48076923076923073</v>
      </c>
      <c r="L23" s="11">
        <f t="shared" si="21"/>
        <v>0.30120481927710846</v>
      </c>
      <c r="M23" s="11">
        <f t="shared" si="22"/>
        <v>0.25188916876574308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-0.27144151105487624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0.23235258414008683</v>
      </c>
      <c r="Q23" s="11">
        <f>2*'OddsRatio_working_3-way'!K23*'OddsRatio_working_3-way'!L23*'OddsRatio_working_3-way'!M23</f>
        <v>7.2952145726871837E-2</v>
      </c>
      <c r="R23" s="11">
        <f t="shared" si="23"/>
        <v>0</v>
      </c>
      <c r="S23" s="11">
        <f t="shared" si="24"/>
        <v>-0.85599502904739222</v>
      </c>
      <c r="T23" s="11">
        <f t="shared" si="25"/>
        <v>-0.26875825087830207</v>
      </c>
      <c r="U23" s="11">
        <f>'OddsRatio_working_3-way'!S23-'OddsRatio_working_3-way'!R23^2/3</f>
        <v>-0.85599502904739222</v>
      </c>
      <c r="V23" s="11">
        <f>'OddsRatio_working_3-way'!S23*'OddsRatio_working_3-way'!R23/3-2*'OddsRatio_working_3-way'!R23^3/27-'OddsRatio_working_3-way'!T23</f>
        <v>0.26875825087830207</v>
      </c>
      <c r="W23" s="11">
        <f>'OddsRatio_working_3-way'!V23^2+4*'OddsRatio_working_3-way'!U23^3/27</f>
        <v>-2.0689163899749133E-2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0.15241404242630785</v>
      </c>
      <c r="Y23" s="11">
        <f>IF('OddsRatio_working_3-way'!W23&gt;=0,IF('OddsRatio_working_3-way'!V23+SQRT('OddsRatio_working_3-way'!W23)&gt;0,0,PI()),ACOS('OddsRatio_working_3-way'!V23/(2*'OddsRatio_working_3-way'!X23)))</f>
        <v>0.49140331706352658</v>
      </c>
      <c r="Z23" s="11">
        <f>'OddsRatio_working_3-way'!X23^(1/3)*COS('OddsRatio_working_3-way'!Y23/3)</f>
        <v>0.52701444327645741</v>
      </c>
      <c r="AA23" s="11">
        <f>'OddsRatio_working_3-way'!X23^(1/3)*COS(('OddsRatio_working_3-way'!Y23+2*PI())/3)</f>
        <v>-0.33894321898268143</v>
      </c>
      <c r="AB23" s="11">
        <f>'OddsRatio_working_3-way'!X23^(1/3)*COS(('OddsRatio_working_3-way'!Y23+4*PI())/3)</f>
        <v>-0.18807122429377635</v>
      </c>
      <c r="AC23" s="11">
        <f>'OddsRatio_working_3-way'!X23^(1/3)*SIN('OddsRatio_working_3-way'!Y23/3)</f>
        <v>8.710598674681537E-2</v>
      </c>
      <c r="AD23" s="11">
        <f>'OddsRatio_working_3-way'!X23^(1/3)*SIN(('OddsRatio_working_3-way'!Y23+2*PI())/3)</f>
        <v>0.41285490266531749</v>
      </c>
      <c r="AE23" s="11">
        <f>'OddsRatio_working_3-way'!X23^(1/3)*SIN(('OddsRatio_working_3-way'!Y23+4*PI())/3)</f>
        <v>-0.49996088941213274</v>
      </c>
      <c r="AF23" s="11">
        <f>-'OddsRatio_working_3-way'!U23/(3*'OddsRatio_working_3-way'!X23^(1/3))*COS(('OddsRatio_working_3-way'!Y23)/3)</f>
        <v>0.52701444327645741</v>
      </c>
      <c r="AG23" s="11">
        <f>-'OddsRatio_working_3-way'!U23/(3*'OddsRatio_working_3-way'!X23^(1/3))*COS(('OddsRatio_working_3-way'!Y23+2*PI())/3)</f>
        <v>-0.33894321898268143</v>
      </c>
      <c r="AH23" s="11">
        <f>-'OddsRatio_working_3-way'!U23/(3*'OddsRatio_working_3-way'!X23^(1/3))*COS(('OddsRatio_working_3-way'!Y23+4*PI())/3)</f>
        <v>-0.18807122429377635</v>
      </c>
      <c r="AI23" s="11">
        <f>'OddsRatio_working_3-way'!U23/(3*'OddsRatio_working_3-way'!X23^(1/3))*SIN(('OddsRatio_working_3-way'!Y23)/3)</f>
        <v>-8.710598674681537E-2</v>
      </c>
      <c r="AJ23" s="11">
        <f>'OddsRatio_working_3-way'!U23/(3*'OddsRatio_working_3-way'!X23^(1/3))*SIN(('OddsRatio_working_3-way'!Y23+2*PI())/3)</f>
        <v>-0.41285490266531749</v>
      </c>
      <c r="AK23" s="11">
        <f>'OddsRatio_working_3-way'!U23/(3*'OddsRatio_working_3-way'!X23^(1/3))*SIN(('OddsRatio_working_3-way'!Y23+4*PI())/3)</f>
        <v>0.49996088941213274</v>
      </c>
      <c r="AL23" s="11">
        <f>'OddsRatio_working_3-way'!Z23+'OddsRatio_working_3-way'!AF23</f>
        <v>1.0540288865529148</v>
      </c>
      <c r="AM23" s="11">
        <f>'OddsRatio_working_3-way'!AA23+'OddsRatio_working_3-way'!AG23</f>
        <v>-0.67788643796536285</v>
      </c>
      <c r="AN23" s="11">
        <f>'OddsRatio_working_3-way'!AB23+'OddsRatio_working_3-way'!AH23</f>
        <v>-0.37614244858755269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1.0540288865529148</v>
      </c>
      <c r="AS23" s="11">
        <f>IF(('OddsRatio_working_3-way'!X23=0),IF(Q23&gt;0,-Q23^(1/3),(-Q23)^(1/3)),'OddsRatio_working_3-way'!AM23-'OddsRatio_working_3-way'!R23/3)</f>
        <v>-0.67788643796536285</v>
      </c>
      <c r="AT23" s="11">
        <f>IF(('OddsRatio_working_3-way'!X23=0),IF(Q23&gt;0,-Q23^(1/3),(-Q23)^(1/3)),'OddsRatio_working_3-way'!AN23-'OddsRatio_working_3-way'!R23/3)</f>
        <v>-0.37614244858755269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2.2400000000000002</v>
      </c>
      <c r="B24" s="4">
        <f>IF('True_Odds_Calculator_3-way'!B25="","",'True_Odds_Calculator_3-way'!B25)</f>
        <v>3.21</v>
      </c>
      <c r="C24" s="4">
        <f>IF('True_Odds_Calculator_3-way'!C25="","",'True_Odds_Calculator_3-way'!C25)</f>
        <v>3.63</v>
      </c>
      <c r="D24" s="9">
        <f t="shared" si="13"/>
        <v>0.43387071724998522</v>
      </c>
      <c r="E24" s="9">
        <f t="shared" si="14"/>
        <v>0.30070204920557675</v>
      </c>
      <c r="F24" s="9">
        <f t="shared" si="15"/>
        <v>0.2654272335444382</v>
      </c>
      <c r="G24" s="9">
        <f t="shared" si="16"/>
        <v>1.0522855197034187</v>
      </c>
      <c r="H24" s="9">
        <f t="shared" si="17"/>
        <v>2.3048340444322393</v>
      </c>
      <c r="I24" s="9">
        <f t="shared" si="18"/>
        <v>3.3255509985445562</v>
      </c>
      <c r="J24" s="9">
        <f t="shared" si="19"/>
        <v>3.7675109168199903</v>
      </c>
      <c r="K24" s="11">
        <f t="shared" si="20"/>
        <v>0.4464285714285714</v>
      </c>
      <c r="L24" s="11">
        <f t="shared" si="21"/>
        <v>0.3115264797507788</v>
      </c>
      <c r="M24" s="11">
        <f t="shared" si="22"/>
        <v>0.27548209366391185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-0.27612773566469417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0.23293991008519468</v>
      </c>
      <c r="Q24" s="11">
        <f>2*'OddsRatio_working_3-way'!K24*'OddsRatio_working_3-way'!L24*'OddsRatio_working_3-way'!M24</f>
        <v>7.662497042276141E-2</v>
      </c>
      <c r="R24" s="11">
        <f t="shared" si="23"/>
        <v>0</v>
      </c>
      <c r="S24" s="11">
        <f t="shared" si="24"/>
        <v>-0.84359475705858433</v>
      </c>
      <c r="T24" s="11">
        <f t="shared" si="25"/>
        <v>-0.27749827534821853</v>
      </c>
      <c r="U24" s="11">
        <f>'OddsRatio_working_3-way'!S24-'OddsRatio_working_3-way'!R24^2/3</f>
        <v>-0.84359475705858433</v>
      </c>
      <c r="V24" s="11">
        <f>'OddsRatio_working_3-way'!S24*'OddsRatio_working_3-way'!R24/3-2*'OddsRatio_working_3-way'!R24^3/27-'OddsRatio_working_3-way'!T24</f>
        <v>0.27749827534821853</v>
      </c>
      <c r="W24" s="11">
        <f>'OddsRatio_working_3-way'!V24^2+4*'OddsRatio_working_3-way'!U24^3/27</f>
        <v>-1.193485419141678E-2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0.14911417354887202</v>
      </c>
      <c r="Y24" s="11">
        <f>IF('OddsRatio_working_3-way'!W24&gt;=0,IF('OddsRatio_working_3-way'!V24+SQRT('OddsRatio_working_3-way'!W24)&gt;0,0,PI()),ACOS('OddsRatio_working_3-way'!V24/(2*'OddsRatio_working_3-way'!X24)))</f>
        <v>0.37505011631577312</v>
      </c>
      <c r="Z24" s="11">
        <f>'OddsRatio_working_3-way'!X24^(1/3)*COS('OddsRatio_working_3-way'!Y24/3)</f>
        <v>0.52614275985170933</v>
      </c>
      <c r="AA24" s="11">
        <f>'OddsRatio_working_3-way'!X24^(1/3)*COS(('OddsRatio_working_3-way'!Y24+2*PI())/3)</f>
        <v>-0.32033425146026123</v>
      </c>
      <c r="AB24" s="11">
        <f>'OddsRatio_working_3-way'!X24^(1/3)*COS(('OddsRatio_working_3-way'!Y24+4*PI())/3)</f>
        <v>-0.20580850839144804</v>
      </c>
      <c r="AC24" s="11">
        <f>'OddsRatio_working_3-way'!X24^(1/3)*SIN('OddsRatio_working_3-way'!Y24/3)</f>
        <v>6.612146858992124E-2</v>
      </c>
      <c r="AD24" s="11">
        <f>'OddsRatio_working_3-way'!X24^(1/3)*SIN(('OddsRatio_working_3-way'!Y24+2*PI())/3)</f>
        <v>0.42259226175387499</v>
      </c>
      <c r="AE24" s="11">
        <f>'OddsRatio_working_3-way'!X24^(1/3)*SIN(('OddsRatio_working_3-way'!Y24+4*PI())/3)</f>
        <v>-0.48871373034379617</v>
      </c>
      <c r="AF24" s="11">
        <f>-'OddsRatio_working_3-way'!U24/(3*'OddsRatio_working_3-way'!X24^(1/3))*COS(('OddsRatio_working_3-way'!Y24)/3)</f>
        <v>0.52614275985170933</v>
      </c>
      <c r="AG24" s="11">
        <f>-'OddsRatio_working_3-way'!U24/(3*'OddsRatio_working_3-way'!X24^(1/3))*COS(('OddsRatio_working_3-way'!Y24+2*PI())/3)</f>
        <v>-0.32033425146026123</v>
      </c>
      <c r="AH24" s="11">
        <f>-'OddsRatio_working_3-way'!U24/(3*'OddsRatio_working_3-way'!X24^(1/3))*COS(('OddsRatio_working_3-way'!Y24+4*PI())/3)</f>
        <v>-0.20580850839144804</v>
      </c>
      <c r="AI24" s="11">
        <f>'OddsRatio_working_3-way'!U24/(3*'OddsRatio_working_3-way'!X24^(1/3))*SIN(('OddsRatio_working_3-way'!Y24)/3)</f>
        <v>-6.612146858992124E-2</v>
      </c>
      <c r="AJ24" s="11">
        <f>'OddsRatio_working_3-way'!U24/(3*'OddsRatio_working_3-way'!X24^(1/3))*SIN(('OddsRatio_working_3-way'!Y24+2*PI())/3)</f>
        <v>-0.42259226175387499</v>
      </c>
      <c r="AK24" s="11">
        <f>'OddsRatio_working_3-way'!U24/(3*'OddsRatio_working_3-way'!X24^(1/3))*SIN(('OddsRatio_working_3-way'!Y24+4*PI())/3)</f>
        <v>0.48871373034379617</v>
      </c>
      <c r="AL24" s="11">
        <f>'OddsRatio_working_3-way'!Z24+'OddsRatio_working_3-way'!AF24</f>
        <v>1.0522855197034187</v>
      </c>
      <c r="AM24" s="11">
        <f>'OddsRatio_working_3-way'!AA24+'OddsRatio_working_3-way'!AG24</f>
        <v>-0.64066850292052246</v>
      </c>
      <c r="AN24" s="11">
        <f>'OddsRatio_working_3-way'!AB24+'OddsRatio_working_3-way'!AH24</f>
        <v>-0.41161701678289608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1.0522855197034187</v>
      </c>
      <c r="AS24" s="11">
        <f>IF(('OddsRatio_working_3-way'!X24=0),IF(Q24&gt;0,-Q24^(1/3),(-Q24)^(1/3)),'OddsRatio_working_3-way'!AM24-'OddsRatio_working_3-way'!R24/3)</f>
        <v>-0.64066850292052246</v>
      </c>
      <c r="AT24" s="11">
        <f>IF(('OddsRatio_working_3-way'!X24=0),IF(Q24&gt;0,-Q24^(1/3),(-Q24)^(1/3)),'OddsRatio_working_3-way'!AN24-'OddsRatio_working_3-way'!R24/3)</f>
        <v>-0.41161701678289608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1.83</v>
      </c>
      <c r="B25" s="4">
        <f>IF('True_Odds_Calculator_3-way'!B26="","",'True_Odds_Calculator_3-way'!B26)</f>
        <v>3.42</v>
      </c>
      <c r="C25" s="4">
        <f>IF('True_Odds_Calculator_3-way'!C26="","",'True_Odds_Calculator_3-way'!C26)</f>
        <v>5.09</v>
      </c>
      <c r="D25" s="9">
        <f t="shared" si="13"/>
        <v>0.53201770956750838</v>
      </c>
      <c r="E25" s="9">
        <f t="shared" si="14"/>
        <v>0.28052664223171719</v>
      </c>
      <c r="F25" s="9">
        <f t="shared" si="15"/>
        <v>0.18745564820077465</v>
      </c>
      <c r="G25" s="9">
        <f t="shared" si="16"/>
        <v>1.0598032259429471</v>
      </c>
      <c r="H25" s="9">
        <f t="shared" si="17"/>
        <v>1.8796366775326467</v>
      </c>
      <c r="I25" s="9">
        <f t="shared" si="18"/>
        <v>3.5647238067819318</v>
      </c>
      <c r="J25" s="9">
        <f t="shared" si="19"/>
        <v>5.3345951941066536</v>
      </c>
      <c r="K25" s="11">
        <f t="shared" si="20"/>
        <v>0.54644808743169393</v>
      </c>
      <c r="L25" s="11">
        <f t="shared" si="21"/>
        <v>0.29239766081871343</v>
      </c>
      <c r="M25" s="11">
        <f t="shared" si="22"/>
        <v>0.19646365422396858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-0.25788245040835622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0.23040987153739323</v>
      </c>
      <c r="Q25" s="11">
        <f>2*'OddsRatio_working_3-way'!K25*'OddsRatio_working_3-way'!L25*'OddsRatio_working_3-way'!M25</f>
        <v>6.2781981345338758E-2</v>
      </c>
      <c r="R25" s="11">
        <f t="shared" si="23"/>
        <v>0</v>
      </c>
      <c r="S25" s="11">
        <f t="shared" si="24"/>
        <v>-0.89346859847399374</v>
      </c>
      <c r="T25" s="11">
        <f t="shared" si="25"/>
        <v>-0.24345193418909913</v>
      </c>
      <c r="U25" s="11">
        <f>'OddsRatio_working_3-way'!S25-'OddsRatio_working_3-way'!R25^2/3</f>
        <v>-0.89346859847399374</v>
      </c>
      <c r="V25" s="11">
        <f>'OddsRatio_working_3-way'!S25*'OddsRatio_working_3-way'!R25/3-2*'OddsRatio_working_3-way'!R25^3/27-'OddsRatio_working_3-way'!T25</f>
        <v>0.24345193418909913</v>
      </c>
      <c r="W25" s="11">
        <f>'OddsRatio_working_3-way'!V25^2+4*'OddsRatio_working_3-way'!U25^3/27</f>
        <v>-4.6396873594892599E-2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0.16253131840918081</v>
      </c>
      <c r="Y25" s="11">
        <f>IF('OddsRatio_working_3-way'!W25&gt;=0,IF('OddsRatio_working_3-way'!V25+SQRT('OddsRatio_working_3-way'!W25)&gt;0,0,PI()),ACOS('OddsRatio_working_3-way'!V25/(2*'OddsRatio_working_3-way'!X25)))</f>
        <v>0.72433757908517049</v>
      </c>
      <c r="Z25" s="11">
        <f>'OddsRatio_working_3-way'!X25^(1/3)*COS('OddsRatio_working_3-way'!Y25/3)</f>
        <v>0.52990161297147365</v>
      </c>
      <c r="AA25" s="11">
        <f>'OddsRatio_working_3-way'!X25^(1/3)*COS(('OddsRatio_working_3-way'!Y25+2*PI())/3)</f>
        <v>-0.37795682422891436</v>
      </c>
      <c r="AB25" s="11">
        <f>'OddsRatio_working_3-way'!X25^(1/3)*COS(('OddsRatio_working_3-way'!Y25+4*PI())/3)</f>
        <v>-0.15194478874255948</v>
      </c>
      <c r="AC25" s="11">
        <f>'OddsRatio_working_3-way'!X25^(1/3)*SIN('OddsRatio_working_3-way'!Y25/3)</f>
        <v>0.1304881095281423</v>
      </c>
      <c r="AD25" s="11">
        <f>'OddsRatio_working_3-way'!X25^(1/3)*SIN(('OddsRatio_working_3-way'!Y25+2*PI())/3)</f>
        <v>0.39366420357557469</v>
      </c>
      <c r="AE25" s="11">
        <f>'OddsRatio_working_3-way'!X25^(1/3)*SIN(('OddsRatio_working_3-way'!Y25+4*PI())/3)</f>
        <v>-0.5241523131037169</v>
      </c>
      <c r="AF25" s="11">
        <f>-'OddsRatio_working_3-way'!U25/(3*'OddsRatio_working_3-way'!X25^(1/3))*COS(('OddsRatio_working_3-way'!Y25)/3)</f>
        <v>0.52990161297147353</v>
      </c>
      <c r="AG25" s="11">
        <f>-'OddsRatio_working_3-way'!U25/(3*'OddsRatio_working_3-way'!X25^(1/3))*COS(('OddsRatio_working_3-way'!Y25+2*PI())/3)</f>
        <v>-0.37795682422891425</v>
      </c>
      <c r="AH25" s="11">
        <f>-'OddsRatio_working_3-way'!U25/(3*'OddsRatio_working_3-way'!X25^(1/3))*COS(('OddsRatio_working_3-way'!Y25+4*PI())/3)</f>
        <v>-0.15194478874255946</v>
      </c>
      <c r="AI25" s="11">
        <f>'OddsRatio_working_3-way'!U25/(3*'OddsRatio_working_3-way'!X25^(1/3))*SIN(('OddsRatio_working_3-way'!Y25)/3)</f>
        <v>-0.13048810952814227</v>
      </c>
      <c r="AJ25" s="11">
        <f>'OddsRatio_working_3-way'!U25/(3*'OddsRatio_working_3-way'!X25^(1/3))*SIN(('OddsRatio_working_3-way'!Y25+2*PI())/3)</f>
        <v>-0.39366420357557463</v>
      </c>
      <c r="AK25" s="11">
        <f>'OddsRatio_working_3-way'!U25/(3*'OddsRatio_working_3-way'!X25^(1/3))*SIN(('OddsRatio_working_3-way'!Y25+4*PI())/3)</f>
        <v>0.52415231310371679</v>
      </c>
      <c r="AL25" s="11">
        <f>'OddsRatio_working_3-way'!Z25+'OddsRatio_working_3-way'!AF25</f>
        <v>1.0598032259429471</v>
      </c>
      <c r="AM25" s="11">
        <f>'OddsRatio_working_3-way'!AA25+'OddsRatio_working_3-way'!AG25</f>
        <v>-0.7559136484578286</v>
      </c>
      <c r="AN25" s="11">
        <f>'OddsRatio_working_3-way'!AB25+'OddsRatio_working_3-way'!AH25</f>
        <v>-0.30388957748511891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1.0598032259429471</v>
      </c>
      <c r="AS25" s="11">
        <f>IF(('OddsRatio_working_3-way'!X25=0),IF(Q25&gt;0,-Q25^(1/3),(-Q25)^(1/3)),'OddsRatio_working_3-way'!AM25-'OddsRatio_working_3-way'!R25/3)</f>
        <v>-0.7559136484578286</v>
      </c>
      <c r="AT25" s="11">
        <f>IF(('OddsRatio_working_3-way'!X25=0),IF(Q25&gt;0,-Q25^(1/3),(-Q25)^(1/3)),'OddsRatio_working_3-way'!AN25-'OddsRatio_working_3-way'!R25/3)</f>
        <v>-0.30388957748511891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</v>
      </c>
      <c r="B26" s="4">
        <f>IF('True_Odds_Calculator_3-way'!B27="","",'True_Odds_Calculator_3-way'!B27)</f>
        <v>3.33</v>
      </c>
      <c r="C26" s="4">
        <f>IF('True_Odds_Calculator_3-way'!C27="","",'True_Odds_Calculator_3-way'!C27)</f>
        <v>3.9</v>
      </c>
      <c r="D26" s="9">
        <f t="shared" si="13"/>
        <v>0.4634915175015627</v>
      </c>
      <c r="E26" s="9">
        <f t="shared" si="14"/>
        <v>0.28969776418359944</v>
      </c>
      <c r="F26" s="9">
        <f t="shared" si="15"/>
        <v>0.246810718314838</v>
      </c>
      <c r="G26" s="9">
        <f t="shared" si="16"/>
        <v>1.0523061710354686</v>
      </c>
      <c r="H26" s="9">
        <f t="shared" si="17"/>
        <v>2.1575367881390157</v>
      </c>
      <c r="I26" s="9">
        <f t="shared" si="18"/>
        <v>3.4518733785126416</v>
      </c>
      <c r="J26" s="9">
        <f t="shared" si="19"/>
        <v>4.0516878960028579</v>
      </c>
      <c r="K26" s="11">
        <f t="shared" si="20"/>
        <v>0.47619047619047616</v>
      </c>
      <c r="L26" s="11">
        <f t="shared" si="21"/>
        <v>0.3003003003003003</v>
      </c>
      <c r="M26" s="11">
        <f t="shared" si="22"/>
        <v>0.25641025641025644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-0.2725326058659393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0.23210023210023206</v>
      </c>
      <c r="Q26" s="11">
        <f>2*'OddsRatio_working_3-way'!K26*'OddsRatio_working_3-way'!L26*'OddsRatio_working_3-way'!M26</f>
        <v>7.333340666674E-2</v>
      </c>
      <c r="R26" s="11">
        <f t="shared" si="23"/>
        <v>0</v>
      </c>
      <c r="S26" s="11">
        <f t="shared" si="24"/>
        <v>-0.85164206815827315</v>
      </c>
      <c r="T26" s="11">
        <f t="shared" si="25"/>
        <v>-0.26908122216691099</v>
      </c>
      <c r="U26" s="11">
        <f>'OddsRatio_working_3-way'!S26-'OddsRatio_working_3-way'!R26^2/3</f>
        <v>-0.85164206815827315</v>
      </c>
      <c r="V26" s="11">
        <f>'OddsRatio_working_3-way'!S26*'OddsRatio_working_3-way'!R26/3-2*'OddsRatio_working_3-way'!R26^3/27-'OddsRatio_working_3-way'!T26</f>
        <v>0.26908122216691099</v>
      </c>
      <c r="W26" s="11">
        <f>'OddsRatio_working_3-way'!V26^2+4*'OddsRatio_working_3-way'!U26^3/27</f>
        <v>-1.9105082980819629E-2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0.15125292319791553</v>
      </c>
      <c r="Y26" s="11">
        <f>IF('OddsRatio_working_3-way'!W26&gt;=0,IF('OddsRatio_working_3-way'!V26+SQRT('OddsRatio_working_3-way'!W26)&gt;0,0,PI()),ACOS('OddsRatio_working_3-way'!V26/(2*'OddsRatio_working_3-way'!X26)))</f>
        <v>0.47453013685697831</v>
      </c>
      <c r="Z26" s="11">
        <f>'OddsRatio_working_3-way'!X26^(1/3)*COS('OddsRatio_working_3-way'!Y26/3)</f>
        <v>0.52615308551773421</v>
      </c>
      <c r="AA26" s="11">
        <f>'OddsRatio_working_3-way'!X26^(1/3)*COS(('OddsRatio_working_3-way'!Y26+2*PI())/3)</f>
        <v>-0.3357588307642273</v>
      </c>
      <c r="AB26" s="11">
        <f>'OddsRatio_working_3-way'!X26^(1/3)*COS(('OddsRatio_working_3-way'!Y26+4*PI())/3)</f>
        <v>-0.19039425475350705</v>
      </c>
      <c r="AC26" s="11">
        <f>'OddsRatio_working_3-way'!X26^(1/3)*SIN('OddsRatio_working_3-way'!Y26/3)</f>
        <v>8.3926277090425105E-2</v>
      </c>
      <c r="AD26" s="11">
        <f>'OddsRatio_working_3-way'!X26^(1/3)*SIN(('OddsRatio_working_3-way'!Y26+2*PI())/3)</f>
        <v>0.41369879979271151</v>
      </c>
      <c r="AE26" s="11">
        <f>'OddsRatio_working_3-way'!X26^(1/3)*SIN(('OddsRatio_working_3-way'!Y26+4*PI())/3)</f>
        <v>-0.49762507688313662</v>
      </c>
      <c r="AF26" s="11">
        <f>-'OddsRatio_working_3-way'!U26/(3*'OddsRatio_working_3-way'!X26^(1/3))*COS(('OddsRatio_working_3-way'!Y26)/3)</f>
        <v>0.52615308551773432</v>
      </c>
      <c r="AG26" s="11">
        <f>-'OddsRatio_working_3-way'!U26/(3*'OddsRatio_working_3-way'!X26^(1/3))*COS(('OddsRatio_working_3-way'!Y26+2*PI())/3)</f>
        <v>-0.33575883076422741</v>
      </c>
      <c r="AH26" s="11">
        <f>-'OddsRatio_working_3-way'!U26/(3*'OddsRatio_working_3-way'!X26^(1/3))*COS(('OddsRatio_working_3-way'!Y26+4*PI())/3)</f>
        <v>-0.1903942547535071</v>
      </c>
      <c r="AI26" s="11">
        <f>'OddsRatio_working_3-way'!U26/(3*'OddsRatio_working_3-way'!X26^(1/3))*SIN(('OddsRatio_working_3-way'!Y26)/3)</f>
        <v>-8.3926277090425119E-2</v>
      </c>
      <c r="AJ26" s="11">
        <f>'OddsRatio_working_3-way'!U26/(3*'OddsRatio_working_3-way'!X26^(1/3))*SIN(('OddsRatio_working_3-way'!Y26+2*PI())/3)</f>
        <v>-0.41369879979271162</v>
      </c>
      <c r="AK26" s="11">
        <f>'OddsRatio_working_3-way'!U26/(3*'OddsRatio_working_3-way'!X26^(1/3))*SIN(('OddsRatio_working_3-way'!Y26+4*PI())/3)</f>
        <v>0.49762507688313673</v>
      </c>
      <c r="AL26" s="11">
        <f>'OddsRatio_working_3-way'!Z26+'OddsRatio_working_3-way'!AF26</f>
        <v>1.0523061710354686</v>
      </c>
      <c r="AM26" s="11">
        <f>'OddsRatio_working_3-way'!AA26+'OddsRatio_working_3-way'!AG26</f>
        <v>-0.67151766152845471</v>
      </c>
      <c r="AN26" s="11">
        <f>'OddsRatio_working_3-way'!AB26+'OddsRatio_working_3-way'!AH26</f>
        <v>-0.38078850950701415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1.0523061710354686</v>
      </c>
      <c r="AS26" s="11">
        <f>IF(('OddsRatio_working_3-way'!X26=0),IF(Q26&gt;0,-Q26^(1/3),(-Q26)^(1/3)),'OddsRatio_working_3-way'!AM26-'OddsRatio_working_3-way'!R26/3)</f>
        <v>-0.67151766152845471</v>
      </c>
      <c r="AT26" s="11">
        <f>IF(('OddsRatio_working_3-way'!X26=0),IF(Q26&gt;0,-Q26^(1/3),(-Q26)^(1/3)),'OddsRatio_working_3-way'!AN26-'OddsRatio_working_3-way'!R26/3)</f>
        <v>-0.38078850950701415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3.44</v>
      </c>
      <c r="B27" s="4">
        <f>IF('True_Odds_Calculator_3-way'!B28="","",'True_Odds_Calculator_3-way'!B28)</f>
        <v>3.61</v>
      </c>
      <c r="C27" s="4">
        <f>IF('True_Odds_Calculator_3-way'!C28="","",'True_Odds_Calculator_3-way'!C28)</f>
        <v>2.17</v>
      </c>
      <c r="D27" s="9">
        <f t="shared" si="13"/>
        <v>0.28173753895702924</v>
      </c>
      <c r="E27" s="9">
        <f t="shared" si="14"/>
        <v>0.26831050930720285</v>
      </c>
      <c r="F27" s="9">
        <f t="shared" si="15"/>
        <v>0.44995195173576785</v>
      </c>
      <c r="G27" s="9">
        <f t="shared" si="16"/>
        <v>1.0448371990928842</v>
      </c>
      <c r="H27" s="9">
        <f t="shared" si="17"/>
        <v>3.5494027657866369</v>
      </c>
      <c r="I27" s="9">
        <f t="shared" si="18"/>
        <v>3.7270250896324275</v>
      </c>
      <c r="J27" s="9">
        <f t="shared" si="19"/>
        <v>2.2224595229386743</v>
      </c>
      <c r="K27" s="11">
        <f t="shared" si="20"/>
        <v>0.29069767441860467</v>
      </c>
      <c r="L27" s="11">
        <f t="shared" si="21"/>
        <v>0.2770083102493075</v>
      </c>
      <c r="M27" s="11">
        <f t="shared" si="22"/>
        <v>0.46082949308755761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-0.27649725054928154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0.23081551947147849</v>
      </c>
      <c r="Q27" s="11">
        <f>2*'OddsRatio_working_3-way'!K27*'OddsRatio_working_3-way'!L27*'OddsRatio_working_3-way'!M27</f>
        <v>7.4217208833272832E-2</v>
      </c>
      <c r="R27" s="11">
        <f t="shared" si="23"/>
        <v>0</v>
      </c>
      <c r="S27" s="11">
        <f t="shared" si="24"/>
        <v>-0.83478413985291711</v>
      </c>
      <c r="T27" s="11">
        <f t="shared" si="25"/>
        <v>-0.26841933757328523</v>
      </c>
      <c r="U27" s="11">
        <f>'OddsRatio_working_3-way'!S27-'OddsRatio_working_3-way'!R27^2/3</f>
        <v>-0.83478413985291711</v>
      </c>
      <c r="V27" s="11">
        <f>'OddsRatio_working_3-way'!S27*'OddsRatio_working_3-way'!R27/3-2*'OddsRatio_working_3-way'!R27^3/27-'OddsRatio_working_3-way'!T27</f>
        <v>0.26841933757328523</v>
      </c>
      <c r="W27" s="11">
        <f>'OddsRatio_working_3-way'!V27^2+4*'OddsRatio_working_3-way'!U27^3/27</f>
        <v>-1.4133501059500675E-2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0.14678423096741516</v>
      </c>
      <c r="Y27" s="11">
        <f>IF('OddsRatio_working_3-way'!W27&gt;=0,IF('OddsRatio_working_3-way'!V27+SQRT('OddsRatio_working_3-way'!W27)&gt;0,0,PI()),ACOS('OddsRatio_working_3-way'!V27/(2*'OddsRatio_working_3-way'!X27)))</f>
        <v>0.41693850158180101</v>
      </c>
      <c r="Z27" s="11">
        <f>'OddsRatio_working_3-way'!X27^(1/3)*COS('OddsRatio_working_3-way'!Y27/3)</f>
        <v>0.52241859954644199</v>
      </c>
      <c r="AA27" s="11">
        <f>'OddsRatio_working_3-way'!X27^(1/3)*COS(('OddsRatio_working_3-way'!Y27+2*PI())/3)</f>
        <v>-0.32449547598240552</v>
      </c>
      <c r="AB27" s="11">
        <f>'OddsRatio_working_3-way'!X27^(1/3)*COS(('OddsRatio_working_3-way'!Y27+4*PI())/3)</f>
        <v>-0.1979231235640368</v>
      </c>
      <c r="AC27" s="11">
        <f>'OddsRatio_working_3-way'!X27^(1/3)*SIN('OddsRatio_working_3-way'!Y27/3)</f>
        <v>7.3076581740709606E-2</v>
      </c>
      <c r="AD27" s="11">
        <f>'OddsRatio_working_3-way'!X27^(1/3)*SIN(('OddsRatio_working_3-way'!Y27+2*PI())/3)</f>
        <v>0.41588948774635359</v>
      </c>
      <c r="AE27" s="11">
        <f>'OddsRatio_working_3-way'!X27^(1/3)*SIN(('OddsRatio_working_3-way'!Y27+4*PI())/3)</f>
        <v>-0.488966069487063</v>
      </c>
      <c r="AF27" s="11">
        <f>-'OddsRatio_working_3-way'!U27/(3*'OddsRatio_working_3-way'!X27^(1/3))*COS(('OddsRatio_working_3-way'!Y27)/3)</f>
        <v>0.5224185995464421</v>
      </c>
      <c r="AG27" s="11">
        <f>-'OddsRatio_working_3-way'!U27/(3*'OddsRatio_working_3-way'!X27^(1/3))*COS(('OddsRatio_working_3-way'!Y27+2*PI())/3)</f>
        <v>-0.32449547598240558</v>
      </c>
      <c r="AH27" s="11">
        <f>-'OddsRatio_working_3-way'!U27/(3*'OddsRatio_working_3-way'!X27^(1/3))*COS(('OddsRatio_working_3-way'!Y27+4*PI())/3)</f>
        <v>-0.19792312356403682</v>
      </c>
      <c r="AI27" s="11">
        <f>'OddsRatio_working_3-way'!U27/(3*'OddsRatio_working_3-way'!X27^(1/3))*SIN(('OddsRatio_working_3-way'!Y27)/3)</f>
        <v>-7.307658174070962E-2</v>
      </c>
      <c r="AJ27" s="11">
        <f>'OddsRatio_working_3-way'!U27/(3*'OddsRatio_working_3-way'!X27^(1/3))*SIN(('OddsRatio_working_3-way'!Y27+2*PI())/3)</f>
        <v>-0.41588948774635365</v>
      </c>
      <c r="AK27" s="11">
        <f>'OddsRatio_working_3-way'!U27/(3*'OddsRatio_working_3-way'!X27^(1/3))*SIN(('OddsRatio_working_3-way'!Y27+4*PI())/3)</f>
        <v>0.48896606948706312</v>
      </c>
      <c r="AL27" s="11">
        <f>'OddsRatio_working_3-way'!Z27+'OddsRatio_working_3-way'!AF27</f>
        <v>1.0448371990928842</v>
      </c>
      <c r="AM27" s="11">
        <f>'OddsRatio_working_3-way'!AA27+'OddsRatio_working_3-way'!AG27</f>
        <v>-0.64899095196481116</v>
      </c>
      <c r="AN27" s="11">
        <f>'OddsRatio_working_3-way'!AB27+'OddsRatio_working_3-way'!AH27</f>
        <v>-0.39584624712807359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1.0448371990928842</v>
      </c>
      <c r="AS27" s="11">
        <f>IF(('OddsRatio_working_3-way'!X27=0),IF(Q27&gt;0,-Q27^(1/3),(-Q27)^(1/3)),'OddsRatio_working_3-way'!AM27-'OddsRatio_working_3-way'!R27/3)</f>
        <v>-0.64899095196481116</v>
      </c>
      <c r="AT27" s="11">
        <f>IF(('OddsRatio_working_3-way'!X27=0),IF(Q27&gt;0,-Q27^(1/3),(-Q27)^(1/3)),'OddsRatio_working_3-way'!AN27-'OddsRatio_working_3-way'!R27/3)</f>
        <v>-0.39584624712807359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1.92</v>
      </c>
      <c r="B28" s="4">
        <f>IF('True_Odds_Calculator_3-way'!B29="","",'True_Odds_Calculator_3-way'!B29)</f>
        <v>3.85</v>
      </c>
      <c r="C28" s="4">
        <f>IF('True_Odds_Calculator_3-way'!C29="","",'True_Odds_Calculator_3-way'!C29)</f>
        <v>4.05</v>
      </c>
      <c r="D28" s="9">
        <f t="shared" si="13"/>
        <v>0.50982904705864041</v>
      </c>
      <c r="E28" s="9">
        <f t="shared" si="14"/>
        <v>0.25135862691509736</v>
      </c>
      <c r="F28" s="9">
        <f t="shared" si="15"/>
        <v>0.23881232602626229</v>
      </c>
      <c r="G28" s="9">
        <f t="shared" si="16"/>
        <v>1.0450454267769747</v>
      </c>
      <c r="H28" s="9">
        <f t="shared" si="17"/>
        <v>1.9614417926348169</v>
      </c>
      <c r="I28" s="9">
        <f t="shared" si="18"/>
        <v>3.9783794663143786</v>
      </c>
      <c r="J28" s="9">
        <f t="shared" si="19"/>
        <v>4.1873885516697724</v>
      </c>
      <c r="K28" s="11">
        <f t="shared" si="20"/>
        <v>0.52083333333333337</v>
      </c>
      <c r="L28" s="11">
        <f t="shared" si="21"/>
        <v>0.25974025974025972</v>
      </c>
      <c r="M28" s="11">
        <f t="shared" si="22"/>
        <v>0.24691358024691359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-0.26712562129228801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0.2278071722516167</v>
      </c>
      <c r="Q28" s="11">
        <f>2*'OddsRatio_working_3-way'!K28*'OddsRatio_working_3-way'!L28*'OddsRatio_working_3-way'!M28</f>
        <v>6.6805622361177916E-2</v>
      </c>
      <c r="R28" s="11">
        <f t="shared" si="23"/>
        <v>0</v>
      </c>
      <c r="S28" s="11">
        <f t="shared" si="24"/>
        <v>-0.85280914331445135</v>
      </c>
      <c r="T28" s="11">
        <f t="shared" si="25"/>
        <v>-0.25009065786347545</v>
      </c>
      <c r="U28" s="11">
        <f>'OddsRatio_working_3-way'!S28-'OddsRatio_working_3-way'!R28^2/3</f>
        <v>-0.85280914331445135</v>
      </c>
      <c r="V28" s="11">
        <f>'OddsRatio_working_3-way'!S28*'OddsRatio_working_3-way'!R28/3-2*'OddsRatio_working_3-way'!R28^3/27-'OddsRatio_working_3-way'!T28</f>
        <v>0.25009065786347545</v>
      </c>
      <c r="W28" s="11">
        <f>'OddsRatio_working_3-way'!V28^2+4*'OddsRatio_working_3-way'!U28^3/27</f>
        <v>-2.9341175898530802E-2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0.15156394116767744</v>
      </c>
      <c r="Y28" s="11">
        <f>IF('OddsRatio_working_3-way'!W28&gt;=0,IF('OddsRatio_working_3-way'!V28+SQRT('OddsRatio_working_3-way'!W28)&gt;0,0,PI()),ACOS('OddsRatio_working_3-way'!V28/(2*'OddsRatio_working_3-way'!X28)))</f>
        <v>0.6005348452992002</v>
      </c>
      <c r="Z28" s="11">
        <f>'OddsRatio_working_3-way'!X28^(1/3)*COS('OddsRatio_working_3-way'!Y28/3)</f>
        <v>0.52252271338848733</v>
      </c>
      <c r="AA28" s="11">
        <f>'OddsRatio_working_3-way'!X28^(1/3)*COS(('OddsRatio_working_3-way'!Y28+2*PI())/3)</f>
        <v>-0.35307527896893104</v>
      </c>
      <c r="AB28" s="11">
        <f>'OddsRatio_working_3-way'!X28^(1/3)*COS(('OddsRatio_working_3-way'!Y28+4*PI())/3)</f>
        <v>-0.16944743441955626</v>
      </c>
      <c r="AC28" s="11">
        <f>'OddsRatio_working_3-way'!X28^(1/3)*SIN('OddsRatio_working_3-way'!Y28/3)</f>
        <v>0.1060175854812923</v>
      </c>
      <c r="AD28" s="11">
        <f>'OddsRatio_working_3-way'!X28^(1/3)*SIN(('OddsRatio_working_3-way'!Y28+2*PI())/3)</f>
        <v>0.39950915110815921</v>
      </c>
      <c r="AE28" s="11">
        <f>'OddsRatio_working_3-way'!X28^(1/3)*SIN(('OddsRatio_working_3-way'!Y28+4*PI())/3)</f>
        <v>-0.50552673658945146</v>
      </c>
      <c r="AF28" s="11">
        <f>-'OddsRatio_working_3-way'!U28/(3*'OddsRatio_working_3-way'!X28^(1/3))*COS(('OddsRatio_working_3-way'!Y28)/3)</f>
        <v>0.52252271338848733</v>
      </c>
      <c r="AG28" s="11">
        <f>-'OddsRatio_working_3-way'!U28/(3*'OddsRatio_working_3-way'!X28^(1/3))*COS(('OddsRatio_working_3-way'!Y28+2*PI())/3)</f>
        <v>-0.35307527896893104</v>
      </c>
      <c r="AH28" s="11">
        <f>-'OddsRatio_working_3-way'!U28/(3*'OddsRatio_working_3-way'!X28^(1/3))*COS(('OddsRatio_working_3-way'!Y28+4*PI())/3)</f>
        <v>-0.16944743441955626</v>
      </c>
      <c r="AI28" s="11">
        <f>'OddsRatio_working_3-way'!U28/(3*'OddsRatio_working_3-way'!X28^(1/3))*SIN(('OddsRatio_working_3-way'!Y28)/3)</f>
        <v>-0.1060175854812923</v>
      </c>
      <c r="AJ28" s="11">
        <f>'OddsRatio_working_3-way'!U28/(3*'OddsRatio_working_3-way'!X28^(1/3))*SIN(('OddsRatio_working_3-way'!Y28+2*PI())/3)</f>
        <v>-0.39950915110815921</v>
      </c>
      <c r="AK28" s="11">
        <f>'OddsRatio_working_3-way'!U28/(3*'OddsRatio_working_3-way'!X28^(1/3))*SIN(('OddsRatio_working_3-way'!Y28+4*PI())/3)</f>
        <v>0.50552673658945146</v>
      </c>
      <c r="AL28" s="11">
        <f>'OddsRatio_working_3-way'!Z28+'OddsRatio_working_3-way'!AF28</f>
        <v>1.0450454267769747</v>
      </c>
      <c r="AM28" s="11">
        <f>'OddsRatio_working_3-way'!AA28+'OddsRatio_working_3-way'!AG28</f>
        <v>-0.70615055793786208</v>
      </c>
      <c r="AN28" s="11">
        <f>'OddsRatio_working_3-way'!AB28+'OddsRatio_working_3-way'!AH28</f>
        <v>-0.33889486883911252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1.0450454267769747</v>
      </c>
      <c r="AS28" s="11">
        <f>IF(('OddsRatio_working_3-way'!X28=0),IF(Q28&gt;0,-Q28^(1/3),(-Q28)^(1/3)),'OddsRatio_working_3-way'!AM28-'OddsRatio_working_3-way'!R28/3)</f>
        <v>-0.70615055793786208</v>
      </c>
      <c r="AT28" s="11">
        <f>IF(('OddsRatio_working_3-way'!X28=0),IF(Q28&gt;0,-Q28^(1/3),(-Q28)^(1/3)),'OddsRatio_working_3-way'!AN28-'OddsRatio_working_3-way'!R28/3)</f>
        <v>-0.33889486883911252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5.27</v>
      </c>
      <c r="B29" s="4">
        <f>IF('True_Odds_Calculator_3-way'!B30="","",'True_Odds_Calculator_3-way'!B30)</f>
        <v>4.26</v>
      </c>
      <c r="C29" s="4">
        <f>IF('True_Odds_Calculator_3-way'!C30="","",'True_Odds_Calculator_3-way'!C30)</f>
        <v>1.65</v>
      </c>
      <c r="D29" s="9">
        <f t="shared" si="13"/>
        <v>0.18162467935147852</v>
      </c>
      <c r="E29" s="9">
        <f t="shared" si="14"/>
        <v>0.22522163076543442</v>
      </c>
      <c r="F29" s="9">
        <f t="shared" si="15"/>
        <v>0.59315368988308725</v>
      </c>
      <c r="G29" s="9">
        <f t="shared" si="16"/>
        <v>1.0552364603906224</v>
      </c>
      <c r="H29" s="9">
        <f t="shared" si="17"/>
        <v>5.5058596858679572</v>
      </c>
      <c r="I29" s="9">
        <f t="shared" si="18"/>
        <v>4.4400708608734289</v>
      </c>
      <c r="J29" s="9">
        <f t="shared" si="19"/>
        <v>1.6859036992539045</v>
      </c>
      <c r="K29" s="11">
        <f t="shared" si="20"/>
        <v>0.18975332068311196</v>
      </c>
      <c r="L29" s="11">
        <f t="shared" si="21"/>
        <v>0.23474178403755869</v>
      </c>
      <c r="M29" s="11">
        <f t="shared" si="22"/>
        <v>0.60606060606060608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-0.24426130508927113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0.2208254606896935</v>
      </c>
      <c r="Q29" s="11">
        <f>2*'OddsRatio_working_3-way'!K29*'OddsRatio_working_3-way'!L29*'OddsRatio_working_3-way'!M29</f>
        <v>5.3991555180854162E-2</v>
      </c>
      <c r="R29" s="11">
        <f t="shared" si="23"/>
        <v>0</v>
      </c>
      <c r="S29" s="11">
        <f t="shared" si="24"/>
        <v>-0.90405420788604873</v>
      </c>
      <c r="T29" s="11">
        <f t="shared" si="25"/>
        <v>-0.22104014862739579</v>
      </c>
      <c r="U29" s="11">
        <f>'OddsRatio_working_3-way'!S29-'OddsRatio_working_3-way'!R29^2/3</f>
        <v>-0.90405420788604873</v>
      </c>
      <c r="V29" s="11">
        <f>'OddsRatio_working_3-way'!S29*'OddsRatio_working_3-way'!R29/3-2*'OddsRatio_working_3-way'!R29^3/27-'OddsRatio_working_3-way'!T29</f>
        <v>0.22104014862739579</v>
      </c>
      <c r="W29" s="11">
        <f>'OddsRatio_working_3-way'!V29^2+4*'OddsRatio_working_3-way'!U29^3/27</f>
        <v>-6.0607352046597014E-2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0.1654283072450255</v>
      </c>
      <c r="Y29" s="11">
        <f>IF('OddsRatio_working_3-way'!W29&gt;=0,IF('OddsRatio_working_3-way'!V29+SQRT('OddsRatio_working_3-way'!W29)&gt;0,0,PI()),ACOS('OddsRatio_working_3-way'!V29/(2*'OddsRatio_working_3-way'!X29)))</f>
        <v>0.83916493603914277</v>
      </c>
      <c r="Z29" s="11">
        <f>'OddsRatio_working_3-way'!X29^(1/3)*COS('OddsRatio_working_3-way'!Y29/3)</f>
        <v>0.52761823019531107</v>
      </c>
      <c r="AA29" s="11">
        <f>'OddsRatio_working_3-way'!X29^(1/3)*COS(('OddsRatio_working_3-way'!Y29+2*PI())/3)</f>
        <v>-0.3950638458531141</v>
      </c>
      <c r="AB29" s="11">
        <f>'OddsRatio_working_3-way'!X29^(1/3)*COS(('OddsRatio_working_3-way'!Y29+4*PI())/3)</f>
        <v>-0.13255438434219716</v>
      </c>
      <c r="AC29" s="11">
        <f>'OddsRatio_working_3-way'!X29^(1/3)*SIN('OddsRatio_working_3-way'!Y29/3)</f>
        <v>0.15155990826815172</v>
      </c>
      <c r="AD29" s="11">
        <f>'OddsRatio_working_3-way'!X29^(1/3)*SIN(('OddsRatio_working_3-way'!Y29+2*PI())/3)</f>
        <v>0.38115083671484939</v>
      </c>
      <c r="AE29" s="11">
        <f>'OddsRatio_working_3-way'!X29^(1/3)*SIN(('OddsRatio_working_3-way'!Y29+4*PI())/3)</f>
        <v>-0.53271074498300097</v>
      </c>
      <c r="AF29" s="11">
        <f>-'OddsRatio_working_3-way'!U29/(3*'OddsRatio_working_3-way'!X29^(1/3))*COS(('OddsRatio_working_3-way'!Y29)/3)</f>
        <v>0.52761823019531118</v>
      </c>
      <c r="AG29" s="11">
        <f>-'OddsRatio_working_3-way'!U29/(3*'OddsRatio_working_3-way'!X29^(1/3))*COS(('OddsRatio_working_3-way'!Y29+2*PI())/3)</f>
        <v>-0.39506384585311416</v>
      </c>
      <c r="AH29" s="11">
        <f>-'OddsRatio_working_3-way'!U29/(3*'OddsRatio_working_3-way'!X29^(1/3))*COS(('OddsRatio_working_3-way'!Y29+4*PI())/3)</f>
        <v>-0.13255438434219718</v>
      </c>
      <c r="AI29" s="11">
        <f>'OddsRatio_working_3-way'!U29/(3*'OddsRatio_working_3-way'!X29^(1/3))*SIN(('OddsRatio_working_3-way'!Y29)/3)</f>
        <v>-0.15155990826815174</v>
      </c>
      <c r="AJ29" s="11">
        <f>'OddsRatio_working_3-way'!U29/(3*'OddsRatio_working_3-way'!X29^(1/3))*SIN(('OddsRatio_working_3-way'!Y29+2*PI())/3)</f>
        <v>-0.38115083671484945</v>
      </c>
      <c r="AK29" s="11">
        <f>'OddsRatio_working_3-way'!U29/(3*'OddsRatio_working_3-way'!X29^(1/3))*SIN(('OddsRatio_working_3-way'!Y29+4*PI())/3)</f>
        <v>0.53271074498300108</v>
      </c>
      <c r="AL29" s="11">
        <f>'OddsRatio_working_3-way'!Z29+'OddsRatio_working_3-way'!AF29</f>
        <v>1.0552364603906224</v>
      </c>
      <c r="AM29" s="11">
        <f>'OddsRatio_working_3-way'!AA29+'OddsRatio_working_3-way'!AG29</f>
        <v>-0.79012769170622832</v>
      </c>
      <c r="AN29" s="11">
        <f>'OddsRatio_working_3-way'!AB29+'OddsRatio_working_3-way'!AH29</f>
        <v>-0.26510876868439437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1.0552364603906224</v>
      </c>
      <c r="AS29" s="11">
        <f>IF(('OddsRatio_working_3-way'!X29=0),IF(Q29&gt;0,-Q29^(1/3),(-Q29)^(1/3)),'OddsRatio_working_3-way'!AM29-'OddsRatio_working_3-way'!R29/3)</f>
        <v>-0.79012769170622832</v>
      </c>
      <c r="AT29" s="11">
        <f>IF(('OddsRatio_working_3-way'!X29=0),IF(Q29&gt;0,-Q29^(1/3),(-Q29)^(1/3)),'OddsRatio_working_3-way'!AN29-'OddsRatio_working_3-way'!R29/3)</f>
        <v>-0.26510876868439437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3.86</v>
      </c>
      <c r="B30" s="4">
        <f>IF('True_Odds_Calculator_3-way'!B31="","",'True_Odds_Calculator_3-way'!B31)</f>
        <v>3.27</v>
      </c>
      <c r="C30" s="4">
        <f>IF('True_Odds_Calculator_3-way'!C31="","",'True_Odds_Calculator_3-way'!C31)</f>
        <v>2.13</v>
      </c>
      <c r="D30" s="9">
        <f t="shared" si="13"/>
        <v>0.24902218120610536</v>
      </c>
      <c r="E30" s="9">
        <f t="shared" si="14"/>
        <v>0.2946736046778925</v>
      </c>
      <c r="F30" s="9">
        <f t="shared" si="15"/>
        <v>0.45630421411600203</v>
      </c>
      <c r="G30" s="9">
        <f t="shared" si="16"/>
        <v>1.0544428438028013</v>
      </c>
      <c r="H30" s="9">
        <f t="shared" si="17"/>
        <v>4.0157065332760107</v>
      </c>
      <c r="I30" s="9">
        <f t="shared" si="18"/>
        <v>3.3935852554323596</v>
      </c>
      <c r="J30" s="9">
        <f t="shared" si="19"/>
        <v>2.1915204134971655</v>
      </c>
      <c r="K30" s="11">
        <f t="shared" si="20"/>
        <v>0.2590673575129534</v>
      </c>
      <c r="L30" s="11">
        <f t="shared" si="21"/>
        <v>0.3058103975535168</v>
      </c>
      <c r="M30" s="11">
        <f t="shared" si="22"/>
        <v>0.46948356807511737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-0.27286992595131765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0.23284111614062797</v>
      </c>
      <c r="Q30" s="11">
        <f>2*'OddsRatio_working_3-way'!K30*'OddsRatio_working_3-way'!L30*'OddsRatio_working_3-way'!M30</f>
        <v>7.4390132952277324E-2</v>
      </c>
      <c r="R30" s="11">
        <f t="shared" si="23"/>
        <v>0</v>
      </c>
      <c r="S30" s="11">
        <f t="shared" si="24"/>
        <v>-0.85330442821378871</v>
      </c>
      <c r="T30" s="11">
        <f t="shared" si="25"/>
        <v>-0.27262122307149805</v>
      </c>
      <c r="U30" s="11">
        <f>'OddsRatio_working_3-way'!S30-'OddsRatio_working_3-way'!R30^2/3</f>
        <v>-0.85330442821378871</v>
      </c>
      <c r="V30" s="11">
        <f>'OddsRatio_working_3-way'!S30*'OddsRatio_working_3-way'!R30/3-2*'OddsRatio_working_3-way'!R30^3/27-'OddsRatio_working_3-way'!T30</f>
        <v>0.27262122307149805</v>
      </c>
      <c r="W30" s="11">
        <f>'OddsRatio_working_3-way'!V30^2+4*'OddsRatio_working_3-way'!U30^3/27</f>
        <v>-1.7724369221680816E-2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0.15169599573709941</v>
      </c>
      <c r="Y30" s="11">
        <f>IF('OddsRatio_working_3-way'!W30&gt;=0,IF('OddsRatio_working_3-way'!V30+SQRT('OddsRatio_working_3-way'!W30)&gt;0,0,PI()),ACOS('OddsRatio_working_3-way'!V30/(2*'OddsRatio_working_3-way'!X30)))</f>
        <v>0.45427929103946596</v>
      </c>
      <c r="Z30" s="11">
        <f>'OddsRatio_working_3-way'!X30^(1/3)*COS('OddsRatio_working_3-way'!Y30/3)</f>
        <v>0.52722142190140076</v>
      </c>
      <c r="AA30" s="11">
        <f>'OddsRatio_working_3-way'!X30^(1/3)*COS(('OddsRatio_working_3-way'!Y30+2*PI())/3)</f>
        <v>-0.33328341916307086</v>
      </c>
      <c r="AB30" s="11">
        <f>'OddsRatio_working_3-way'!X30^(1/3)*COS(('OddsRatio_working_3-way'!Y30+4*PI())/3)</f>
        <v>-0.19393800273832998</v>
      </c>
      <c r="AC30" s="11">
        <f>'OddsRatio_working_3-way'!X30^(1/3)*SIN('OddsRatio_working_3-way'!Y30/3)</f>
        <v>8.0451113683164654E-2</v>
      </c>
      <c r="AD30" s="11">
        <f>'OddsRatio_working_3-way'!X30^(1/3)*SIN(('OddsRatio_working_3-way'!Y30+2*PI())/3)</f>
        <v>0.4163615879443841</v>
      </c>
      <c r="AE30" s="11">
        <f>'OddsRatio_working_3-way'!X30^(1/3)*SIN(('OddsRatio_working_3-way'!Y30+4*PI())/3)</f>
        <v>-0.49681270162754876</v>
      </c>
      <c r="AF30" s="11">
        <f>-'OddsRatio_working_3-way'!U30/(3*'OddsRatio_working_3-way'!X30^(1/3))*COS(('OddsRatio_working_3-way'!Y30)/3)</f>
        <v>0.52722142190140064</v>
      </c>
      <c r="AG30" s="11">
        <f>-'OddsRatio_working_3-way'!U30/(3*'OddsRatio_working_3-way'!X30^(1/3))*COS(('OddsRatio_working_3-way'!Y30+2*PI())/3)</f>
        <v>-0.33328341916307075</v>
      </c>
      <c r="AH30" s="11">
        <f>-'OddsRatio_working_3-way'!U30/(3*'OddsRatio_working_3-way'!X30^(1/3))*COS(('OddsRatio_working_3-way'!Y30+4*PI())/3)</f>
        <v>-0.19393800273832995</v>
      </c>
      <c r="AI30" s="11">
        <f>'OddsRatio_working_3-way'!U30/(3*'OddsRatio_working_3-way'!X30^(1/3))*SIN(('OddsRatio_working_3-way'!Y30)/3)</f>
        <v>-8.0451113683164641E-2</v>
      </c>
      <c r="AJ30" s="11">
        <f>'OddsRatio_working_3-way'!U30/(3*'OddsRatio_working_3-way'!X30^(1/3))*SIN(('OddsRatio_working_3-way'!Y30+2*PI())/3)</f>
        <v>-0.41636158794438405</v>
      </c>
      <c r="AK30" s="11">
        <f>'OddsRatio_working_3-way'!U30/(3*'OddsRatio_working_3-way'!X30^(1/3))*SIN(('OddsRatio_working_3-way'!Y30+4*PI())/3)</f>
        <v>0.49681270162754865</v>
      </c>
      <c r="AL30" s="11">
        <f>'OddsRatio_working_3-way'!Z30+'OddsRatio_working_3-way'!AF30</f>
        <v>1.0544428438028013</v>
      </c>
      <c r="AM30" s="11">
        <f>'OddsRatio_working_3-way'!AA30+'OddsRatio_working_3-way'!AG30</f>
        <v>-0.66656683832614161</v>
      </c>
      <c r="AN30" s="11">
        <f>'OddsRatio_working_3-way'!AB30+'OddsRatio_working_3-way'!AH30</f>
        <v>-0.3878760054766599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1.0544428438028013</v>
      </c>
      <c r="AS30" s="11">
        <f>IF(('OddsRatio_working_3-way'!X30=0),IF(Q30&gt;0,-Q30^(1/3),(-Q30)^(1/3)),'OddsRatio_working_3-way'!AM30-'OddsRatio_working_3-way'!R30/3)</f>
        <v>-0.66656683832614161</v>
      </c>
      <c r="AT30" s="11">
        <f>IF(('OddsRatio_working_3-way'!X30=0),IF(Q30&gt;0,-Q30^(1/3),(-Q30)^(1/3)),'OddsRatio_working_3-way'!AN30-'OddsRatio_working_3-way'!R30/3)</f>
        <v>-0.3878760054766599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2.5099999999999998</v>
      </c>
      <c r="B31" s="4">
        <f>IF('True_Odds_Calculator_3-way'!B32="","",'True_Odds_Calculator_3-way'!B32)</f>
        <v>3.12</v>
      </c>
      <c r="C31" s="4">
        <f>IF('True_Odds_Calculator_3-way'!C32="","",'True_Odds_Calculator_3-way'!C32)</f>
        <v>3.18</v>
      </c>
      <c r="D31" s="9">
        <f t="shared" si="13"/>
        <v>0.38648690693670124</v>
      </c>
      <c r="E31" s="9">
        <f t="shared" si="14"/>
        <v>0.30972397592693557</v>
      </c>
      <c r="F31" s="9">
        <f t="shared" si="15"/>
        <v>0.30378911713636325</v>
      </c>
      <c r="G31" s="9">
        <f t="shared" si="16"/>
        <v>1.051264750083416</v>
      </c>
      <c r="H31" s="9">
        <f t="shared" si="17"/>
        <v>2.5874097726259584</v>
      </c>
      <c r="I31" s="9">
        <f t="shared" si="18"/>
        <v>3.2286812701768421</v>
      </c>
      <c r="J31" s="9">
        <f t="shared" si="19"/>
        <v>3.291757155181847</v>
      </c>
      <c r="K31" s="11">
        <f t="shared" si="20"/>
        <v>0.39840637450199207</v>
      </c>
      <c r="L31" s="11">
        <f t="shared" si="21"/>
        <v>0.32051282051282048</v>
      </c>
      <c r="M31" s="11">
        <f t="shared" si="22"/>
        <v>0.31446540880503143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-0.2802295093131747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0.23330320067898053</v>
      </c>
      <c r="Q31" s="11">
        <f>2*'OddsRatio_working_3-way'!K31*'OddsRatio_working_3-way'!L31*'OddsRatio_working_3-way'!M31</f>
        <v>8.0310912454038055E-2</v>
      </c>
      <c r="R31" s="11">
        <f t="shared" si="23"/>
        <v>0</v>
      </c>
      <c r="S31" s="11">
        <f t="shared" si="24"/>
        <v>-0.83254330084933714</v>
      </c>
      <c r="T31" s="11">
        <f t="shared" si="25"/>
        <v>-0.28658977654021933</v>
      </c>
      <c r="U31" s="11">
        <f>'OddsRatio_working_3-way'!S31-'OddsRatio_working_3-way'!R31^2/3</f>
        <v>-0.83254330084933714</v>
      </c>
      <c r="V31" s="11">
        <f>'OddsRatio_working_3-way'!S31*'OddsRatio_working_3-way'!R31/3-2*'OddsRatio_working_3-way'!R31^3/27-'OddsRatio_working_3-way'!T31</f>
        <v>0.28658977654021933</v>
      </c>
      <c r="W31" s="11">
        <f>'OddsRatio_working_3-way'!V31^2+4*'OddsRatio_working_3-way'!U31^3/27</f>
        <v>-3.3565759204927659E-3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0.14619360103802903</v>
      </c>
      <c r="Y31" s="11">
        <f>IF('OddsRatio_working_3-way'!W31&gt;=0,IF('OddsRatio_working_3-way'!V31+SQRT('OddsRatio_working_3-way'!W31)&gt;0,0,PI()),ACOS('OddsRatio_working_3-way'!V31/(2*'OddsRatio_working_3-way'!X31)))</f>
        <v>0.19946818059209703</v>
      </c>
      <c r="Z31" s="11">
        <f>'OddsRatio_working_3-way'!X31^(1/3)*COS('OddsRatio_working_3-way'!Y31/3)</f>
        <v>0.52563237504170801</v>
      </c>
      <c r="AA31" s="11">
        <f>'OddsRatio_working_3-way'!X31^(1/3)*COS(('OddsRatio_working_3-way'!Y31+2*PI())/3)</f>
        <v>-0.29312757058636618</v>
      </c>
      <c r="AB31" s="11">
        <f>'OddsRatio_working_3-way'!X31^(1/3)*COS(('OddsRatio_working_3-way'!Y31+4*PI())/3)</f>
        <v>-0.23250480445534191</v>
      </c>
      <c r="AC31" s="11">
        <f>'OddsRatio_working_3-way'!X31^(1/3)*SIN('OddsRatio_working_3-way'!Y31/3)</f>
        <v>3.5000570344766585E-2</v>
      </c>
      <c r="AD31" s="11">
        <f>'OddsRatio_working_3-way'!X31^(1/3)*SIN(('OddsRatio_working_3-way'!Y31+2*PI())/3)</f>
        <v>0.43771070466528533</v>
      </c>
      <c r="AE31" s="11">
        <f>'OddsRatio_working_3-way'!X31^(1/3)*SIN(('OddsRatio_working_3-way'!Y31+4*PI())/3)</f>
        <v>-0.472711275010052</v>
      </c>
      <c r="AF31" s="11">
        <f>-'OddsRatio_working_3-way'!U31/(3*'OddsRatio_working_3-way'!X31^(1/3))*COS(('OddsRatio_working_3-way'!Y31)/3)</f>
        <v>0.5256323750417079</v>
      </c>
      <c r="AG31" s="11">
        <f>-'OddsRatio_working_3-way'!U31/(3*'OddsRatio_working_3-way'!X31^(1/3))*COS(('OddsRatio_working_3-way'!Y31+2*PI())/3)</f>
        <v>-0.29312757058636613</v>
      </c>
      <c r="AH31" s="11">
        <f>-'OddsRatio_working_3-way'!U31/(3*'OddsRatio_working_3-way'!X31^(1/3))*COS(('OddsRatio_working_3-way'!Y31+4*PI())/3)</f>
        <v>-0.23250480445534186</v>
      </c>
      <c r="AI31" s="11">
        <f>'OddsRatio_working_3-way'!U31/(3*'OddsRatio_working_3-way'!X31^(1/3))*SIN(('OddsRatio_working_3-way'!Y31)/3)</f>
        <v>-3.5000570344766578E-2</v>
      </c>
      <c r="AJ31" s="11">
        <f>'OddsRatio_working_3-way'!U31/(3*'OddsRatio_working_3-way'!X31^(1/3))*SIN(('OddsRatio_working_3-way'!Y31+2*PI())/3)</f>
        <v>-0.43771070466528522</v>
      </c>
      <c r="AK31" s="11">
        <f>'OddsRatio_working_3-way'!U31/(3*'OddsRatio_working_3-way'!X31^(1/3))*SIN(('OddsRatio_working_3-way'!Y31+4*PI())/3)</f>
        <v>0.47271127501005189</v>
      </c>
      <c r="AL31" s="11">
        <f>'OddsRatio_working_3-way'!Z31+'OddsRatio_working_3-way'!AF31</f>
        <v>1.051264750083416</v>
      </c>
      <c r="AM31" s="11">
        <f>'OddsRatio_working_3-way'!AA31+'OddsRatio_working_3-way'!AG31</f>
        <v>-0.58625514117273236</v>
      </c>
      <c r="AN31" s="11">
        <f>'OddsRatio_working_3-way'!AB31+'OddsRatio_working_3-way'!AH31</f>
        <v>-0.46500960891068377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1.051264750083416</v>
      </c>
      <c r="AS31" s="11">
        <f>IF(('OddsRatio_working_3-way'!X31=0),IF(Q31&gt;0,-Q31^(1/3),(-Q31)^(1/3)),'OddsRatio_working_3-way'!AM31-'OddsRatio_working_3-way'!R31/3)</f>
        <v>-0.58625514117273236</v>
      </c>
      <c r="AT31" s="11">
        <f>IF(('OddsRatio_working_3-way'!X31=0),IF(Q31&gt;0,-Q31^(1/3),(-Q31)^(1/3)),'OddsRatio_working_3-way'!AN31-'OddsRatio_working_3-way'!R31/3)</f>
        <v>-0.46500960891068377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1.79</v>
      </c>
      <c r="B32" s="4">
        <f>IF('True_Odds_Calculator_3-way'!B33="","",'True_Odds_Calculator_3-way'!B33)</f>
        <v>3.5</v>
      </c>
      <c r="C32" s="4">
        <f>IF('True_Odds_Calculator_3-way'!C33="","",'True_Odds_Calculator_3-way'!C33)</f>
        <v>5.2</v>
      </c>
      <c r="D32" s="9">
        <f t="shared" si="13"/>
        <v>0.54356575419217446</v>
      </c>
      <c r="E32" s="9">
        <f t="shared" si="14"/>
        <v>0.27342645383603148</v>
      </c>
      <c r="F32" s="9">
        <f t="shared" si="15"/>
        <v>0.18300779197179415</v>
      </c>
      <c r="G32" s="9">
        <f t="shared" si="16"/>
        <v>1.0629162408691888</v>
      </c>
      <c r="H32" s="9">
        <f t="shared" si="17"/>
        <v>1.8397038302866591</v>
      </c>
      <c r="I32" s="9">
        <f t="shared" si="18"/>
        <v>3.6572906021729725</v>
      </c>
      <c r="J32" s="9">
        <f t="shared" si="19"/>
        <v>5.4642482116505935</v>
      </c>
      <c r="K32" s="11">
        <f t="shared" si="20"/>
        <v>0.55865921787709494</v>
      </c>
      <c r="L32" s="11">
        <f t="shared" si="21"/>
        <v>0.2857142857142857</v>
      </c>
      <c r="M32" s="11">
        <f t="shared" si="22"/>
        <v>0.19230769230769229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-0.25461968199398377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0.2299097550494198</v>
      </c>
      <c r="Q32" s="11">
        <f>2*'OddsRatio_working_3-way'!K32*'OddsRatio_working_3-way'!L32*'OddsRatio_working_3-way'!M32</f>
        <v>6.1391122843636792E-2</v>
      </c>
      <c r="R32" s="11">
        <f t="shared" si="23"/>
        <v>0</v>
      </c>
      <c r="S32" s="11">
        <f t="shared" si="24"/>
        <v>-0.9029535864978897</v>
      </c>
      <c r="T32" s="11">
        <f t="shared" si="25"/>
        <v>-0.24110910186859538</v>
      </c>
      <c r="U32" s="11">
        <f>'OddsRatio_working_3-way'!S32-'OddsRatio_working_3-way'!R32^2/3</f>
        <v>-0.9029535864978897</v>
      </c>
      <c r="V32" s="11">
        <f>'OddsRatio_working_3-way'!S32*'OddsRatio_working_3-way'!R32/3-2*'OddsRatio_working_3-way'!R32^3/27-'OddsRatio_working_3-way'!T32</f>
        <v>0.24110910186859538</v>
      </c>
      <c r="W32" s="11">
        <f>'OddsRatio_working_3-way'!V32^2+4*'OddsRatio_working_3-way'!U32^3/27</f>
        <v>-5.0933185421843268E-2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0.16512630349653865</v>
      </c>
      <c r="Y32" s="11">
        <f>IF('OddsRatio_working_3-way'!W32&gt;=0,IF('OddsRatio_working_3-way'!V32+SQRT('OddsRatio_working_3-way'!W32)&gt;0,0,PI()),ACOS('OddsRatio_working_3-way'!V32/(2*'OddsRatio_working_3-way'!X32)))</f>
        <v>0.75236494288509781</v>
      </c>
      <c r="Z32" s="11">
        <f>'OddsRatio_working_3-way'!X32^(1/3)*COS('OddsRatio_working_3-way'!Y32/3)</f>
        <v>0.53145812043459439</v>
      </c>
      <c r="AA32" s="11">
        <f>'OddsRatio_working_3-way'!X32^(1/3)*COS(('OddsRatio_working_3-way'!Y32+2*PI())/3)</f>
        <v>-0.38363833166177924</v>
      </c>
      <c r="AB32" s="11">
        <f>'OddsRatio_working_3-way'!X32^(1/3)*COS(('OddsRatio_working_3-way'!Y32+4*PI())/3)</f>
        <v>-0.14781978877281524</v>
      </c>
      <c r="AC32" s="11">
        <f>'OddsRatio_working_3-way'!X32^(1/3)*SIN('OddsRatio_working_3-way'!Y32/3)</f>
        <v>0.13614989921684886</v>
      </c>
      <c r="AD32" s="11">
        <f>'OddsRatio_working_3-way'!X32^(1/3)*SIN(('OddsRatio_working_3-way'!Y32+2*PI())/3)</f>
        <v>0.39218128373546401</v>
      </c>
      <c r="AE32" s="11">
        <f>'OddsRatio_working_3-way'!X32^(1/3)*SIN(('OddsRatio_working_3-way'!Y32+4*PI())/3)</f>
        <v>-0.52833118295231274</v>
      </c>
      <c r="AF32" s="11">
        <f>-'OddsRatio_working_3-way'!U32/(3*'OddsRatio_working_3-way'!X32^(1/3))*COS(('OddsRatio_working_3-way'!Y32)/3)</f>
        <v>0.53145812043459439</v>
      </c>
      <c r="AG32" s="11">
        <f>-'OddsRatio_working_3-way'!U32/(3*'OddsRatio_working_3-way'!X32^(1/3))*COS(('OddsRatio_working_3-way'!Y32+2*PI())/3)</f>
        <v>-0.38363833166177924</v>
      </c>
      <c r="AH32" s="11">
        <f>-'OddsRatio_working_3-way'!U32/(3*'OddsRatio_working_3-way'!X32^(1/3))*COS(('OddsRatio_working_3-way'!Y32+4*PI())/3)</f>
        <v>-0.14781978877281524</v>
      </c>
      <c r="AI32" s="11">
        <f>'OddsRatio_working_3-way'!U32/(3*'OddsRatio_working_3-way'!X32^(1/3))*SIN(('OddsRatio_working_3-way'!Y32)/3)</f>
        <v>-0.13614989921684886</v>
      </c>
      <c r="AJ32" s="11">
        <f>'OddsRatio_working_3-way'!U32/(3*'OddsRatio_working_3-way'!X32^(1/3))*SIN(('OddsRatio_working_3-way'!Y32+2*PI())/3)</f>
        <v>-0.39218128373546401</v>
      </c>
      <c r="AK32" s="11">
        <f>'OddsRatio_working_3-way'!U32/(3*'OddsRatio_working_3-way'!X32^(1/3))*SIN(('OddsRatio_working_3-way'!Y32+4*PI())/3)</f>
        <v>0.52833118295231274</v>
      </c>
      <c r="AL32" s="11">
        <f>'OddsRatio_working_3-way'!Z32+'OddsRatio_working_3-way'!AF32</f>
        <v>1.0629162408691888</v>
      </c>
      <c r="AM32" s="11">
        <f>'OddsRatio_working_3-way'!AA32+'OddsRatio_working_3-way'!AG32</f>
        <v>-0.76727666332355848</v>
      </c>
      <c r="AN32" s="11">
        <f>'OddsRatio_working_3-way'!AB32+'OddsRatio_working_3-way'!AH32</f>
        <v>-0.29563957754563047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1.0629162408691888</v>
      </c>
      <c r="AS32" s="11">
        <f>IF(('OddsRatio_working_3-way'!X32=0),IF(Q32&gt;0,-Q32^(1/3),(-Q32)^(1/3)),'OddsRatio_working_3-way'!AM32-'OddsRatio_working_3-way'!R32/3)</f>
        <v>-0.76727666332355848</v>
      </c>
      <c r="AT32" s="11">
        <f>IF(('OddsRatio_working_3-way'!X32=0),IF(Q32&gt;0,-Q32^(1/3),(-Q32)^(1/3)),'OddsRatio_working_3-way'!AN32-'OddsRatio_working_3-way'!R32/3)</f>
        <v>-0.29563957754563047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1.34</v>
      </c>
      <c r="B33" s="4">
        <f>IF('True_Odds_Calculator_3-way'!B34="","",'True_Odds_Calculator_3-way'!B34)</f>
        <v>5.46</v>
      </c>
      <c r="C33" s="4">
        <f>IF('True_Odds_Calculator_3-way'!C34="","",'True_Odds_Calculator_3-way'!C34)</f>
        <v>9.5399999999999991</v>
      </c>
      <c r="D33" s="9">
        <f t="shared" si="13"/>
        <v>0.73089038544915408</v>
      </c>
      <c r="E33" s="9">
        <f t="shared" si="14"/>
        <v>0.17153124084751273</v>
      </c>
      <c r="F33" s="9">
        <f t="shared" si="15"/>
        <v>9.7578373703333041E-2</v>
      </c>
      <c r="G33" s="9">
        <f t="shared" si="16"/>
        <v>1.0829241731502832</v>
      </c>
      <c r="H33" s="9">
        <f t="shared" si="17"/>
        <v>1.3681942188710965</v>
      </c>
      <c r="I33" s="9">
        <f t="shared" si="18"/>
        <v>5.8298418122502635</v>
      </c>
      <c r="J33" s="9">
        <f t="shared" si="19"/>
        <v>10.248172438703417</v>
      </c>
      <c r="K33" s="11">
        <f t="shared" si="20"/>
        <v>0.74626865671641784</v>
      </c>
      <c r="L33" s="11">
        <f t="shared" si="21"/>
        <v>0.18315018315018314</v>
      </c>
      <c r="M33" s="11">
        <f t="shared" si="22"/>
        <v>0.10482180293501049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-0.18553499234997395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0.19112170618788471</v>
      </c>
      <c r="Q33" s="11">
        <f>2*'OddsRatio_working_3-way'!K33*'OddsRatio_working_3-way'!L33*'OddsRatio_working_3-way'!M33</f>
        <v>2.8653928963700854E-2</v>
      </c>
      <c r="R33" s="11">
        <f t="shared" si="23"/>
        <v>0</v>
      </c>
      <c r="S33" s="11">
        <f t="shared" si="24"/>
        <v>-1.0301113755801523</v>
      </c>
      <c r="T33" s="11">
        <f t="shared" si="25"/>
        <v>-0.15443948659372597</v>
      </c>
      <c r="U33" s="11">
        <f>'OddsRatio_working_3-way'!S33-'OddsRatio_working_3-way'!R33^2/3</f>
        <v>-1.0301113755801523</v>
      </c>
      <c r="V33" s="11">
        <f>'OddsRatio_working_3-way'!S33*'OddsRatio_working_3-way'!R33/3-2*'OddsRatio_working_3-way'!R33^3/27-'OddsRatio_working_3-way'!T33</f>
        <v>0.15443948659372597</v>
      </c>
      <c r="W33" s="11">
        <f>'OddsRatio_working_3-way'!V33^2+4*'OddsRatio_working_3-way'!U33^3/27</f>
        <v>-0.13808644696441427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0.20120760546246005</v>
      </c>
      <c r="Y33" s="11">
        <f>IF('OddsRatio_working_3-way'!W33&gt;=0,IF('OddsRatio_working_3-way'!V33+SQRT('OddsRatio_working_3-way'!W33)&gt;0,0,PI()),ACOS('OddsRatio_working_3-way'!V33/(2*'OddsRatio_working_3-way'!X33)))</f>
        <v>1.1769084840557642</v>
      </c>
      <c r="Z33" s="11">
        <f>'OddsRatio_working_3-way'!X33^(1/3)*COS('OddsRatio_working_3-way'!Y33/3)</f>
        <v>0.54146208657514172</v>
      </c>
      <c r="AA33" s="11">
        <f>'OddsRatio_working_3-way'!X33^(1/3)*COS(('OddsRatio_working_3-way'!Y33+2*PI())/3)</f>
        <v>-0.46474637901211724</v>
      </c>
      <c r="AB33" s="11">
        <f>'OddsRatio_working_3-way'!X33^(1/3)*COS(('OddsRatio_working_3-way'!Y33+4*PI())/3)</f>
        <v>-7.6715707563024857E-2</v>
      </c>
      <c r="AC33" s="11">
        <f>'OddsRatio_working_3-way'!X33^(1/3)*SIN('OddsRatio_working_3-way'!Y33/3)</f>
        <v>0.22402961261496496</v>
      </c>
      <c r="AD33" s="11">
        <f>'OddsRatio_working_3-way'!X33^(1/3)*SIN(('OddsRatio_working_3-way'!Y33+2*PI())/3)</f>
        <v>0.35690511585271928</v>
      </c>
      <c r="AE33" s="11">
        <f>'OddsRatio_working_3-way'!X33^(1/3)*SIN(('OddsRatio_working_3-way'!Y33+4*PI())/3)</f>
        <v>-0.58093472846768424</v>
      </c>
      <c r="AF33" s="11">
        <f>-'OddsRatio_working_3-way'!U33/(3*'OddsRatio_working_3-way'!X33^(1/3))*COS(('OddsRatio_working_3-way'!Y33)/3)</f>
        <v>0.54146208657514161</v>
      </c>
      <c r="AG33" s="11">
        <f>-'OddsRatio_working_3-way'!U33/(3*'OddsRatio_working_3-way'!X33^(1/3))*COS(('OddsRatio_working_3-way'!Y33+2*PI())/3)</f>
        <v>-0.46474637901211718</v>
      </c>
      <c r="AH33" s="11">
        <f>-'OddsRatio_working_3-way'!U33/(3*'OddsRatio_working_3-way'!X33^(1/3))*COS(('OddsRatio_working_3-way'!Y33+4*PI())/3)</f>
        <v>-7.6715707563024843E-2</v>
      </c>
      <c r="AI33" s="11">
        <f>'OddsRatio_working_3-way'!U33/(3*'OddsRatio_working_3-way'!X33^(1/3))*SIN(('OddsRatio_working_3-way'!Y33)/3)</f>
        <v>-0.22402961261496493</v>
      </c>
      <c r="AJ33" s="11">
        <f>'OddsRatio_working_3-way'!U33/(3*'OddsRatio_working_3-way'!X33^(1/3))*SIN(('OddsRatio_working_3-way'!Y33+2*PI())/3)</f>
        <v>-0.35690511585271922</v>
      </c>
      <c r="AK33" s="11">
        <f>'OddsRatio_working_3-way'!U33/(3*'OddsRatio_working_3-way'!X33^(1/3))*SIN(('OddsRatio_working_3-way'!Y33+4*PI())/3)</f>
        <v>0.58093472846768412</v>
      </c>
      <c r="AL33" s="11">
        <f>'OddsRatio_working_3-way'!Z33+'OddsRatio_working_3-way'!AF33</f>
        <v>1.0829241731502832</v>
      </c>
      <c r="AM33" s="11">
        <f>'OddsRatio_working_3-way'!AA33+'OddsRatio_working_3-way'!AG33</f>
        <v>-0.92949275802423448</v>
      </c>
      <c r="AN33" s="11">
        <f>'OddsRatio_working_3-way'!AB33+'OddsRatio_working_3-way'!AH33</f>
        <v>-0.15343141512604969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1.0829241731502832</v>
      </c>
      <c r="AS33" s="11">
        <f>IF(('OddsRatio_working_3-way'!X33=0),IF(Q33&gt;0,-Q33^(1/3),(-Q33)^(1/3)),'OddsRatio_working_3-way'!AM33-'OddsRatio_working_3-way'!R33/3)</f>
        <v>-0.92949275802423448</v>
      </c>
      <c r="AT33" s="11">
        <f>IF(('OddsRatio_working_3-way'!X33=0),IF(Q33&gt;0,-Q33^(1/3),(-Q33)^(1/3)),'OddsRatio_working_3-way'!AN33-'OddsRatio_working_3-way'!R33/3)</f>
        <v>-0.15343141512604969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1.66</v>
      </c>
      <c r="B34" s="4">
        <f>IF('True_Odds_Calculator_3-way'!B35="","",'True_Odds_Calculator_3-way'!B35)</f>
        <v>4.26</v>
      </c>
      <c r="C34" s="4">
        <f>IF('True_Odds_Calculator_3-way'!C35="","",'True_Odds_Calculator_3-way'!C35)</f>
        <v>5.18</v>
      </c>
      <c r="D34" s="9">
        <f t="shared" si="13"/>
        <v>0.58967816067106738</v>
      </c>
      <c r="E34" s="9">
        <f t="shared" si="14"/>
        <v>0.225376011237513</v>
      </c>
      <c r="F34" s="9">
        <f t="shared" si="15"/>
        <v>0.18494582809141968</v>
      </c>
      <c r="G34" s="9">
        <f t="shared" si="16"/>
        <v>1.0543035133800451</v>
      </c>
      <c r="H34" s="9">
        <f t="shared" si="17"/>
        <v>1.6958403188308295</v>
      </c>
      <c r="I34" s="9">
        <f t="shared" si="18"/>
        <v>4.4370294536189476</v>
      </c>
      <c r="J34" s="9">
        <f t="shared" si="19"/>
        <v>5.4069886859285887</v>
      </c>
      <c r="K34" s="11">
        <f t="shared" si="20"/>
        <v>0.60240963855421692</v>
      </c>
      <c r="L34" s="11">
        <f t="shared" si="21"/>
        <v>0.23474178403755869</v>
      </c>
      <c r="M34" s="11">
        <f t="shared" si="22"/>
        <v>0.19305019305019305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-0.24552197588002789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0.22112486052754171</v>
      </c>
      <c r="Q34" s="11">
        <f>2*'OddsRatio_working_3-way'!K34*'OddsRatio_working_3-way'!L34*'OddsRatio_working_3-way'!M34</f>
        <v>5.4598730994454746E-2</v>
      </c>
      <c r="R34" s="11">
        <f t="shared" si="23"/>
        <v>0</v>
      </c>
      <c r="S34" s="11">
        <f t="shared" si="24"/>
        <v>-0.90063164299228515</v>
      </c>
      <c r="T34" s="11">
        <f t="shared" si="25"/>
        <v>-0.22237818345488522</v>
      </c>
      <c r="U34" s="11">
        <f>'OddsRatio_working_3-way'!S34-'OddsRatio_working_3-way'!R34^2/3</f>
        <v>-0.90063164299228515</v>
      </c>
      <c r="V34" s="11">
        <f>'OddsRatio_working_3-way'!S34*'OddsRatio_working_3-way'!R34/3-2*'OddsRatio_working_3-way'!R34^3/27-'OddsRatio_working_3-way'!T34</f>
        <v>0.22237818345488522</v>
      </c>
      <c r="W34" s="11">
        <f>'OddsRatio_working_3-way'!V34^2+4*'OddsRatio_working_3-way'!U34^3/27</f>
        <v>-5.8775494627010531E-2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0.16448978015647744</v>
      </c>
      <c r="Y34" s="11">
        <f>IF('OddsRatio_working_3-way'!W34&gt;=0,IF('OddsRatio_working_3-way'!V34+SQRT('OddsRatio_working_3-way'!W34)&gt;0,0,PI()),ACOS('OddsRatio_working_3-way'!V34/(2*'OddsRatio_working_3-way'!X34)))</f>
        <v>0.82852493033851293</v>
      </c>
      <c r="Z34" s="11">
        <f>'OddsRatio_working_3-way'!X34^(1/3)*COS('OddsRatio_working_3-way'!Y34/3)</f>
        <v>0.52715175669002257</v>
      </c>
      <c r="AA34" s="11">
        <f>'OddsRatio_working_3-way'!X34^(1/3)*COS(('OddsRatio_working_3-way'!Y34+2*PI())/3)</f>
        <v>-0.3929635895545337</v>
      </c>
      <c r="AB34" s="11">
        <f>'OddsRatio_working_3-way'!X34^(1/3)*COS(('OddsRatio_working_3-way'!Y34+4*PI())/3)</f>
        <v>-0.13418816713548901</v>
      </c>
      <c r="AC34" s="11">
        <f>'OddsRatio_working_3-way'!X34^(1/3)*SIN('OddsRatio_working_3-way'!Y34/3)</f>
        <v>0.14940405979329463</v>
      </c>
      <c r="AD34" s="11">
        <f>'OddsRatio_working_3-way'!X34^(1/3)*SIN(('OddsRatio_working_3-way'!Y34+2*PI())/3)</f>
        <v>0.38182478304650558</v>
      </c>
      <c r="AE34" s="11">
        <f>'OddsRatio_working_3-way'!X34^(1/3)*SIN(('OddsRatio_working_3-way'!Y34+4*PI())/3)</f>
        <v>-0.53122884283980021</v>
      </c>
      <c r="AF34" s="11">
        <f>-'OddsRatio_working_3-way'!U34/(3*'OddsRatio_working_3-way'!X34^(1/3))*COS(('OddsRatio_working_3-way'!Y34)/3)</f>
        <v>0.52715175669002245</v>
      </c>
      <c r="AG34" s="11">
        <f>-'OddsRatio_working_3-way'!U34/(3*'OddsRatio_working_3-way'!X34^(1/3))*COS(('OddsRatio_working_3-way'!Y34+2*PI())/3)</f>
        <v>-0.39296358955453359</v>
      </c>
      <c r="AH34" s="11">
        <f>-'OddsRatio_working_3-way'!U34/(3*'OddsRatio_working_3-way'!X34^(1/3))*COS(('OddsRatio_working_3-way'!Y34+4*PI())/3)</f>
        <v>-0.13418816713548898</v>
      </c>
      <c r="AI34" s="11">
        <f>'OddsRatio_working_3-way'!U34/(3*'OddsRatio_working_3-way'!X34^(1/3))*SIN(('OddsRatio_working_3-way'!Y34)/3)</f>
        <v>-0.1494040597932946</v>
      </c>
      <c r="AJ34" s="11">
        <f>'OddsRatio_working_3-way'!U34/(3*'OddsRatio_working_3-way'!X34^(1/3))*SIN(('OddsRatio_working_3-way'!Y34+2*PI())/3)</f>
        <v>-0.38182478304650552</v>
      </c>
      <c r="AK34" s="11">
        <f>'OddsRatio_working_3-way'!U34/(3*'OddsRatio_working_3-way'!X34^(1/3))*SIN(('OddsRatio_working_3-way'!Y34+4*PI())/3)</f>
        <v>0.5312288428398001</v>
      </c>
      <c r="AL34" s="11">
        <f>'OddsRatio_working_3-way'!Z34+'OddsRatio_working_3-way'!AF34</f>
        <v>1.0543035133800451</v>
      </c>
      <c r="AM34" s="11">
        <f>'OddsRatio_working_3-way'!AA34+'OddsRatio_working_3-way'!AG34</f>
        <v>-0.78592717910906729</v>
      </c>
      <c r="AN34" s="11">
        <f>'OddsRatio_working_3-way'!AB34+'OddsRatio_working_3-way'!AH34</f>
        <v>-0.26837633427097796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1.0543035133800451</v>
      </c>
      <c r="AS34" s="11">
        <f>IF(('OddsRatio_working_3-way'!X34=0),IF(Q34&gt;0,-Q34^(1/3),(-Q34)^(1/3)),'OddsRatio_working_3-way'!AM34-'OddsRatio_working_3-way'!R34/3)</f>
        <v>-0.78592717910906729</v>
      </c>
      <c r="AT34" s="11">
        <f>IF(('OddsRatio_working_3-way'!X34=0),IF(Q34&gt;0,-Q34^(1/3),(-Q34)^(1/3)),'OddsRatio_working_3-way'!AN34-'OddsRatio_working_3-way'!R34/3)</f>
        <v>-0.26837633427097796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2.57</v>
      </c>
      <c r="B35" s="4">
        <f>IF('True_Odds_Calculator_3-way'!B36="","",'True_Odds_Calculator_3-way'!B36)</f>
        <v>3.38</v>
      </c>
      <c r="C35" s="4">
        <f>IF('True_Odds_Calculator_3-way'!C36="","",'True_Odds_Calculator_3-way'!C36)</f>
        <v>2.91</v>
      </c>
      <c r="D35" s="9">
        <f t="shared" si="13"/>
        <v>0.3789611738417567</v>
      </c>
      <c r="E35" s="9">
        <f t="shared" si="14"/>
        <v>0.28700296521545854</v>
      </c>
      <c r="F35" s="9">
        <f t="shared" si="15"/>
        <v>0.3340358609427847</v>
      </c>
      <c r="G35" s="9">
        <f t="shared" si="16"/>
        <v>1.0438170414686334</v>
      </c>
      <c r="H35" s="9">
        <f t="shared" si="17"/>
        <v>2.6387927551057544</v>
      </c>
      <c r="I35" s="9">
        <f t="shared" si="18"/>
        <v>3.484284558695347</v>
      </c>
      <c r="J35" s="9">
        <f t="shared" si="19"/>
        <v>2.9936905492050894</v>
      </c>
      <c r="K35" s="11">
        <f t="shared" si="20"/>
        <v>0.38910505836575876</v>
      </c>
      <c r="L35" s="11">
        <f t="shared" si="21"/>
        <v>0.29585798816568049</v>
      </c>
      <c r="M35" s="11">
        <f t="shared" si="22"/>
        <v>0.3436426116838488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-0.28233658936547446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0.23182208280194253</v>
      </c>
      <c r="Q35" s="11">
        <f>2*'OddsRatio_working_3-way'!K35*'OddsRatio_working_3-way'!L35*'OddsRatio_working_3-way'!M35</f>
        <v>7.9120164778819987E-2</v>
      </c>
      <c r="R35" s="11">
        <f t="shared" si="23"/>
        <v>0</v>
      </c>
      <c r="S35" s="11">
        <f t="shared" si="24"/>
        <v>-0.82108409442411046</v>
      </c>
      <c r="T35" s="11">
        <f t="shared" si="25"/>
        <v>-0.28023347932563503</v>
      </c>
      <c r="U35" s="11">
        <f>'OddsRatio_working_3-way'!S35-'OddsRatio_working_3-way'!R35^2/3</f>
        <v>-0.82108409442411046</v>
      </c>
      <c r="V35" s="11">
        <f>'OddsRatio_working_3-way'!S35*'OddsRatio_working_3-way'!R35/3-2*'OddsRatio_working_3-way'!R35^3/27-'OddsRatio_working_3-way'!T35</f>
        <v>0.28023347932563503</v>
      </c>
      <c r="W35" s="11">
        <f>'OddsRatio_working_3-way'!V35^2+4*'OddsRatio_working_3-way'!U35^3/27</f>
        <v>-3.477749315090567E-3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0.14318567687625192</v>
      </c>
      <c r="Y35" s="11">
        <f>IF('OddsRatio_working_3-way'!W35&gt;=0,IF('OddsRatio_working_3-way'!V35+SQRT('OddsRatio_working_3-way'!W35)&gt;0,0,PI()),ACOS('OddsRatio_working_3-way'!V35/(2*'OddsRatio_working_3-way'!X35)))</f>
        <v>0.20741395519236216</v>
      </c>
      <c r="Z35" s="11">
        <f>'OddsRatio_working_3-way'!X35^(1/3)*COS('OddsRatio_working_3-way'!Y35/3)</f>
        <v>0.52190852073431671</v>
      </c>
      <c r="AA35" s="11">
        <f>'OddsRatio_working_3-way'!X35^(1/3)*COS(('OddsRatio_working_3-way'!Y35+2*PI())/3)</f>
        <v>-0.29225355100952982</v>
      </c>
      <c r="AB35" s="11">
        <f>'OddsRatio_working_3-way'!X35^(1/3)*COS(('OddsRatio_working_3-way'!Y35+4*PI())/3)</f>
        <v>-0.22965496972478713</v>
      </c>
      <c r="AC35" s="11">
        <f>'OddsRatio_working_3-way'!X35^(1/3)*SIN('OddsRatio_working_3-way'!Y35/3)</f>
        <v>3.6141307755635073E-2</v>
      </c>
      <c r="AD35" s="11">
        <f>'OddsRatio_working_3-way'!X35^(1/3)*SIN(('OddsRatio_working_3-way'!Y35+2*PI())/3)</f>
        <v>0.43391538352965808</v>
      </c>
      <c r="AE35" s="11">
        <f>'OddsRatio_working_3-way'!X35^(1/3)*SIN(('OddsRatio_working_3-way'!Y35+4*PI())/3)</f>
        <v>-0.47005669128529304</v>
      </c>
      <c r="AF35" s="11">
        <f>-'OddsRatio_working_3-way'!U35/(3*'OddsRatio_working_3-way'!X35^(1/3))*COS(('OddsRatio_working_3-way'!Y35)/3)</f>
        <v>0.52190852073431671</v>
      </c>
      <c r="AG35" s="11">
        <f>-'OddsRatio_working_3-way'!U35/(3*'OddsRatio_working_3-way'!X35^(1/3))*COS(('OddsRatio_working_3-way'!Y35+2*PI())/3)</f>
        <v>-0.29225355100952982</v>
      </c>
      <c r="AH35" s="11">
        <f>-'OddsRatio_working_3-way'!U35/(3*'OddsRatio_working_3-way'!X35^(1/3))*COS(('OddsRatio_working_3-way'!Y35+4*PI())/3)</f>
        <v>-0.22965496972478713</v>
      </c>
      <c r="AI35" s="11">
        <f>'OddsRatio_working_3-way'!U35/(3*'OddsRatio_working_3-way'!X35^(1/3))*SIN(('OddsRatio_working_3-way'!Y35)/3)</f>
        <v>-3.6141307755635073E-2</v>
      </c>
      <c r="AJ35" s="11">
        <f>'OddsRatio_working_3-way'!U35/(3*'OddsRatio_working_3-way'!X35^(1/3))*SIN(('OddsRatio_working_3-way'!Y35+2*PI())/3)</f>
        <v>-0.43391538352965808</v>
      </c>
      <c r="AK35" s="11">
        <f>'OddsRatio_working_3-way'!U35/(3*'OddsRatio_working_3-way'!X35^(1/3))*SIN(('OddsRatio_working_3-way'!Y35+4*PI())/3)</f>
        <v>0.47005669128529304</v>
      </c>
      <c r="AL35" s="11">
        <f>'OddsRatio_working_3-way'!Z35+'OddsRatio_working_3-way'!AF35</f>
        <v>1.0438170414686334</v>
      </c>
      <c r="AM35" s="11">
        <f>'OddsRatio_working_3-way'!AA35+'OddsRatio_working_3-way'!AG35</f>
        <v>-0.58450710201905964</v>
      </c>
      <c r="AN35" s="11">
        <f>'OddsRatio_working_3-way'!AB35+'OddsRatio_working_3-way'!AH35</f>
        <v>-0.45930993944957427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1.0438170414686334</v>
      </c>
      <c r="AS35" s="11">
        <f>IF(('OddsRatio_working_3-way'!X35=0),IF(Q35&gt;0,-Q35^(1/3),(-Q35)^(1/3)),'OddsRatio_working_3-way'!AM35-'OddsRatio_working_3-way'!R35/3)</f>
        <v>-0.58450710201905964</v>
      </c>
      <c r="AT35" s="11">
        <f>IF(('OddsRatio_working_3-way'!X35=0),IF(Q35&gt;0,-Q35^(1/3),(-Q35)^(1/3)),'OddsRatio_working_3-way'!AN35-'OddsRatio_working_3-way'!R35/3)</f>
        <v>-0.45930993944957427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3.58</v>
      </c>
      <c r="B36" s="4">
        <f>IF('True_Odds_Calculator_3-way'!B37="","",'True_Odds_Calculator_3-way'!B37)</f>
        <v>3.29</v>
      </c>
      <c r="C36" s="4">
        <f>IF('True_Odds_Calculator_3-way'!C37="","",'True_Odds_Calculator_3-way'!C37)</f>
        <v>2.2400000000000002</v>
      </c>
      <c r="D36" s="9">
        <f t="shared" si="13"/>
        <v>0.2702967397535655</v>
      </c>
      <c r="E36" s="9">
        <f t="shared" si="14"/>
        <v>0.29444759955024352</v>
      </c>
      <c r="F36" s="9">
        <f t="shared" si="15"/>
        <v>0.4352556606961907</v>
      </c>
      <c r="G36" s="9">
        <f t="shared" si="16"/>
        <v>1.0463711892478309</v>
      </c>
      <c r="H36" s="9">
        <f t="shared" si="17"/>
        <v>3.6996376682594039</v>
      </c>
      <c r="I36" s="9">
        <f t="shared" si="18"/>
        <v>3.3961900233775331</v>
      </c>
      <c r="J36" s="9">
        <f t="shared" si="19"/>
        <v>2.297500274667311</v>
      </c>
      <c r="K36" s="11">
        <f t="shared" si="20"/>
        <v>0.27932960893854747</v>
      </c>
      <c r="L36" s="11">
        <f t="shared" si="21"/>
        <v>0.303951367781155</v>
      </c>
      <c r="M36" s="11">
        <f t="shared" si="22"/>
        <v>0.4464285714285714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-0.27768340784548695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0.23158704822711207</v>
      </c>
      <c r="Q36" s="11">
        <f>2*'OddsRatio_working_3-way'!K36*'OddsRatio_working_3-way'!L36*'OddsRatio_working_3-way'!M36</f>
        <v>7.5805907766648778E-2</v>
      </c>
      <c r="R36" s="11">
        <f t="shared" si="23"/>
        <v>0</v>
      </c>
      <c r="S36" s="11">
        <f t="shared" si="24"/>
        <v>-0.83399670878418286</v>
      </c>
      <c r="T36" s="11">
        <f t="shared" si="25"/>
        <v>-0.27299401269531348</v>
      </c>
      <c r="U36" s="11">
        <f>'OddsRatio_working_3-way'!S36-'OddsRatio_working_3-way'!R36^2/3</f>
        <v>-0.83399670878418286</v>
      </c>
      <c r="V36" s="11">
        <f>'OddsRatio_working_3-way'!S36*'OddsRatio_working_3-way'!R36/3-2*'OddsRatio_working_3-way'!R36^3/27-'OddsRatio_working_3-way'!T36</f>
        <v>0.27299401269531348</v>
      </c>
      <c r="W36" s="11">
        <f>'OddsRatio_working_3-way'!V36^2+4*'OddsRatio_working_3-way'!U36^3/27</f>
        <v>-1.1413059603233258E-2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0.14657659309276005</v>
      </c>
      <c r="Y36" s="11">
        <f>IF('OddsRatio_working_3-way'!W36&gt;=0,IF('OddsRatio_working_3-way'!V36+SQRT('OddsRatio_working_3-way'!W36)&gt;0,0,PI()),ACOS('OddsRatio_working_3-way'!V36/(2*'OddsRatio_working_3-way'!X36)))</f>
        <v>0.37301370073738549</v>
      </c>
      <c r="Z36" s="11">
        <f>'OddsRatio_working_3-way'!X36^(1/3)*COS('OddsRatio_working_3-way'!Y36/3)</f>
        <v>0.52318559462391534</v>
      </c>
      <c r="AA36" s="11">
        <f>'OddsRatio_working_3-way'!X36^(1/3)*COS(('OddsRatio_working_3-way'!Y36+2*PI())/3)</f>
        <v>-0.31822143299710226</v>
      </c>
      <c r="AB36" s="11">
        <f>'OddsRatio_working_3-way'!X36^(1/3)*COS(('OddsRatio_working_3-way'!Y36+4*PI())/3)</f>
        <v>-0.20496416162681338</v>
      </c>
      <c r="AC36" s="11">
        <f>'OddsRatio_working_3-way'!X36^(1/3)*SIN('OddsRatio_working_3-way'!Y36/3)</f>
        <v>6.5389116113318962E-2</v>
      </c>
      <c r="AD36" s="11">
        <f>'OddsRatio_working_3-way'!X36^(1/3)*SIN(('OddsRatio_working_3-way'!Y36+2*PI())/3)</f>
        <v>0.42039745778171839</v>
      </c>
      <c r="AE36" s="11">
        <f>'OddsRatio_working_3-way'!X36^(1/3)*SIN(('OddsRatio_working_3-way'!Y36+4*PI())/3)</f>
        <v>-0.48578657389503721</v>
      </c>
      <c r="AF36" s="11">
        <f>-'OddsRatio_working_3-way'!U36/(3*'OddsRatio_working_3-way'!X36^(1/3))*COS(('OddsRatio_working_3-way'!Y36)/3)</f>
        <v>0.52318559462391545</v>
      </c>
      <c r="AG36" s="11">
        <f>-'OddsRatio_working_3-way'!U36/(3*'OddsRatio_working_3-way'!X36^(1/3))*COS(('OddsRatio_working_3-way'!Y36+2*PI())/3)</f>
        <v>-0.31822143299710232</v>
      </c>
      <c r="AH36" s="11">
        <f>-'OddsRatio_working_3-way'!U36/(3*'OddsRatio_working_3-way'!X36^(1/3))*COS(('OddsRatio_working_3-way'!Y36+4*PI())/3)</f>
        <v>-0.20496416162681341</v>
      </c>
      <c r="AI36" s="11">
        <f>'OddsRatio_working_3-way'!U36/(3*'OddsRatio_working_3-way'!X36^(1/3))*SIN(('OddsRatio_working_3-way'!Y36)/3)</f>
        <v>-6.5389116113318976E-2</v>
      </c>
      <c r="AJ36" s="11">
        <f>'OddsRatio_working_3-way'!U36/(3*'OddsRatio_working_3-way'!X36^(1/3))*SIN(('OddsRatio_working_3-way'!Y36+2*PI())/3)</f>
        <v>-0.4203974577817185</v>
      </c>
      <c r="AK36" s="11">
        <f>'OddsRatio_working_3-way'!U36/(3*'OddsRatio_working_3-way'!X36^(1/3))*SIN(('OddsRatio_working_3-way'!Y36+4*PI())/3)</f>
        <v>0.48578657389503732</v>
      </c>
      <c r="AL36" s="11">
        <f>'OddsRatio_working_3-way'!Z36+'OddsRatio_working_3-way'!AF36</f>
        <v>1.0463711892478309</v>
      </c>
      <c r="AM36" s="11">
        <f>'OddsRatio_working_3-way'!AA36+'OddsRatio_working_3-way'!AG36</f>
        <v>-0.63644286599420452</v>
      </c>
      <c r="AN36" s="11">
        <f>'OddsRatio_working_3-way'!AB36+'OddsRatio_working_3-way'!AH36</f>
        <v>-0.40992832325362683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1.0463711892478309</v>
      </c>
      <c r="AS36" s="11">
        <f>IF(('OddsRatio_working_3-way'!X36=0),IF(Q36&gt;0,-Q36^(1/3),(-Q36)^(1/3)),'OddsRatio_working_3-way'!AM36-'OddsRatio_working_3-way'!R36/3)</f>
        <v>-0.63644286599420452</v>
      </c>
      <c r="AT36" s="11">
        <f>IF(('OddsRatio_working_3-way'!X36=0),IF(Q36&gt;0,-Q36^(1/3),(-Q36)^(1/3)),'OddsRatio_working_3-way'!AN36-'OddsRatio_working_3-way'!R36/3)</f>
        <v>-0.40992832325362683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2.14</v>
      </c>
      <c r="B37" s="4">
        <f>IF('True_Odds_Calculator_3-way'!B38="","",'True_Odds_Calculator_3-way'!B38)</f>
        <v>3.25</v>
      </c>
      <c r="C37" s="4">
        <f>IF('True_Odds_Calculator_3-way'!C38="","",'True_Odds_Calculator_3-way'!C38)</f>
        <v>3.94</v>
      </c>
      <c r="D37" s="9">
        <f t="shared" si="13"/>
        <v>0.45623132592674404</v>
      </c>
      <c r="E37" s="9">
        <f t="shared" si="14"/>
        <v>0.29829589040441906</v>
      </c>
      <c r="F37" s="9">
        <f t="shared" si="15"/>
        <v>0.24547278366883674</v>
      </c>
      <c r="G37" s="9">
        <f t="shared" si="16"/>
        <v>1.0455004684468543</v>
      </c>
      <c r="H37" s="9">
        <f t="shared" si="17"/>
        <v>2.1918705340294138</v>
      </c>
      <c r="I37" s="9">
        <f t="shared" si="18"/>
        <v>3.3523760540054215</v>
      </c>
      <c r="J37" s="9">
        <f t="shared" si="19"/>
        <v>4.0737713772337525</v>
      </c>
      <c r="K37" s="11">
        <f t="shared" si="20"/>
        <v>0.46728971962616822</v>
      </c>
      <c r="L37" s="11">
        <f t="shared" si="21"/>
        <v>0.30769230769230771</v>
      </c>
      <c r="M37" s="11">
        <f t="shared" si="22"/>
        <v>0.25380710659898476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-0.27519550993150299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0.23099913512172163</v>
      </c>
      <c r="Q37" s="11">
        <f>2*'OddsRatio_working_3-way'!K37*'OddsRatio_working_3-way'!L37*'OddsRatio_working_3-way'!M37</f>
        <v>7.2985508727242215E-2</v>
      </c>
      <c r="R37" s="11">
        <f t="shared" si="23"/>
        <v>0</v>
      </c>
      <c r="S37" s="11">
        <f t="shared" si="24"/>
        <v>-0.83940008752038875</v>
      </c>
      <c r="T37" s="11">
        <f t="shared" si="25"/>
        <v>-0.26521329779475156</v>
      </c>
      <c r="U37" s="11">
        <f>'OddsRatio_working_3-way'!S37-'OddsRatio_working_3-way'!R37^2/3</f>
        <v>-0.83940008752038875</v>
      </c>
      <c r="V37" s="11">
        <f>'OddsRatio_working_3-way'!S37*'OddsRatio_working_3-way'!R37/3-2*'OddsRatio_working_3-way'!R37^3/27-'OddsRatio_working_3-way'!T37</f>
        <v>0.26521329779475156</v>
      </c>
      <c r="W37" s="11">
        <f>'OddsRatio_working_3-way'!V37^2+4*'OddsRatio_working_3-way'!U37^3/27</f>
        <v>-1.7281908448034067E-2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0.14800337983911183</v>
      </c>
      <c r="Y37" s="11">
        <f>IF('OddsRatio_working_3-way'!W37&gt;=0,IF('OddsRatio_working_3-way'!V37+SQRT('OddsRatio_working_3-way'!W37)&gt;0,0,PI()),ACOS('OddsRatio_working_3-way'!V37/(2*'OddsRatio_working_3-way'!X37)))</f>
        <v>0.46018486921646695</v>
      </c>
      <c r="Z37" s="11">
        <f>'OddsRatio_working_3-way'!X37^(1/3)*COS('OddsRatio_working_3-way'!Y37/3)</f>
        <v>0.52275023422342703</v>
      </c>
      <c r="AA37" s="11">
        <f>'OddsRatio_working_3-way'!X37^(1/3)*COS(('OddsRatio_working_3-way'!Y37+2*PI())/3)</f>
        <v>-0.33136916217707074</v>
      </c>
      <c r="AB37" s="11">
        <f>'OddsRatio_working_3-way'!X37^(1/3)*COS(('OddsRatio_working_3-way'!Y37+4*PI())/3)</f>
        <v>-0.19138107204635624</v>
      </c>
      <c r="AC37" s="11">
        <f>'OddsRatio_working_3-way'!X37^(1/3)*SIN('OddsRatio_working_3-way'!Y37/3)</f>
        <v>8.0822161520309632E-2</v>
      </c>
      <c r="AD37" s="11">
        <f>'OddsRatio_working_3-way'!X37^(1/3)*SIN(('OddsRatio_working_3-way'!Y37+2*PI())/3)</f>
        <v>0.41230390191159855</v>
      </c>
      <c r="AE37" s="11">
        <f>'OddsRatio_working_3-way'!X37^(1/3)*SIN(('OddsRatio_working_3-way'!Y37+4*PI())/3)</f>
        <v>-0.49312606343190812</v>
      </c>
      <c r="AF37" s="11">
        <f>-'OddsRatio_working_3-way'!U37/(3*'OddsRatio_working_3-way'!X37^(1/3))*COS(('OddsRatio_working_3-way'!Y37)/3)</f>
        <v>0.52275023422342715</v>
      </c>
      <c r="AG37" s="11">
        <f>-'OddsRatio_working_3-way'!U37/(3*'OddsRatio_working_3-way'!X37^(1/3))*COS(('OddsRatio_working_3-way'!Y37+2*PI())/3)</f>
        <v>-0.3313691621770708</v>
      </c>
      <c r="AH37" s="11">
        <f>-'OddsRatio_working_3-way'!U37/(3*'OddsRatio_working_3-way'!X37^(1/3))*COS(('OddsRatio_working_3-way'!Y37+4*PI())/3)</f>
        <v>-0.19138107204635627</v>
      </c>
      <c r="AI37" s="11">
        <f>'OddsRatio_working_3-way'!U37/(3*'OddsRatio_working_3-way'!X37^(1/3))*SIN(('OddsRatio_working_3-way'!Y37)/3)</f>
        <v>-8.082216152030966E-2</v>
      </c>
      <c r="AJ37" s="11">
        <f>'OddsRatio_working_3-way'!U37/(3*'OddsRatio_working_3-way'!X37^(1/3))*SIN(('OddsRatio_working_3-way'!Y37+2*PI())/3)</f>
        <v>-0.4123039019115986</v>
      </c>
      <c r="AK37" s="11">
        <f>'OddsRatio_working_3-way'!U37/(3*'OddsRatio_working_3-way'!X37^(1/3))*SIN(('OddsRatio_working_3-way'!Y37+4*PI())/3)</f>
        <v>0.49312606343190823</v>
      </c>
      <c r="AL37" s="11">
        <f>'OddsRatio_working_3-way'!Z37+'OddsRatio_working_3-way'!AF37</f>
        <v>1.0455004684468543</v>
      </c>
      <c r="AM37" s="11">
        <f>'OddsRatio_working_3-way'!AA37+'OddsRatio_working_3-way'!AG37</f>
        <v>-0.66273832435414159</v>
      </c>
      <c r="AN37" s="11">
        <f>'OddsRatio_working_3-way'!AB37+'OddsRatio_working_3-way'!AH37</f>
        <v>-0.38276214409271248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1.0455004684468543</v>
      </c>
      <c r="AS37" s="11">
        <f>IF(('OddsRatio_working_3-way'!X37=0),IF(Q37&gt;0,-Q37^(1/3),(-Q37)^(1/3)),'OddsRatio_working_3-way'!AM37-'OddsRatio_working_3-way'!R37/3)</f>
        <v>-0.66273832435414159</v>
      </c>
      <c r="AT37" s="11">
        <f>IF(('OddsRatio_working_3-way'!X37=0),IF(Q37&gt;0,-Q37^(1/3),(-Q37)^(1/3)),'OddsRatio_working_3-way'!AN37-'OddsRatio_working_3-way'!R37/3)</f>
        <v>-0.38276214409271248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2.61</v>
      </c>
      <c r="B40" s="4">
        <f>IF('True_Odds_Calculator_3-way'!B39="","",'True_Odds_Calculator_3-way'!B39)</f>
        <v>3.37</v>
      </c>
      <c r="C40" s="4">
        <f>IF('True_Odds_Calculator_3-way'!C39="","",'True_Odds_Calculator_3-way'!C39)</f>
        <v>2.88</v>
      </c>
      <c r="D40" s="9">
        <f t="shared" si="13"/>
        <v>0.3735912210499327</v>
      </c>
      <c r="E40" s="9">
        <f t="shared" si="14"/>
        <v>0.28833244911742867</v>
      </c>
      <c r="F40" s="9">
        <f t="shared" si="15"/>
        <v>0.33807632983263858</v>
      </c>
      <c r="G40" s="9">
        <f t="shared" si="16"/>
        <v>1.0414425013841031</v>
      </c>
      <c r="H40" s="9">
        <f t="shared" si="17"/>
        <v>2.6767224272284067</v>
      </c>
      <c r="I40" s="9">
        <f t="shared" si="18"/>
        <v>3.4682187282803252</v>
      </c>
      <c r="J40" s="9">
        <f t="shared" si="19"/>
        <v>2.9579119026021146</v>
      </c>
      <c r="K40" s="11">
        <f t="shared" si="20"/>
        <v>0.38314176245210729</v>
      </c>
      <c r="L40" s="11">
        <f t="shared" si="21"/>
        <v>0.29673590504451036</v>
      </c>
      <c r="M40" s="11">
        <f t="shared" si="22"/>
        <v>0.34722222222222221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-0.28318430217795831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0.23133147131237108</v>
      </c>
      <c r="Q40" s="11">
        <f>2*'OddsRatio_working_3-way'!K40*'OddsRatio_working_3-way'!L40*'OddsRatio_working_3-way'!M40</f>
        <v>7.8952720584426983E-2</v>
      </c>
      <c r="R40" s="11">
        <f t="shared" si="23"/>
        <v>0</v>
      </c>
      <c r="S40" s="11">
        <f t="shared" si="24"/>
        <v>-0.81689369620141605</v>
      </c>
      <c r="T40" s="11">
        <f t="shared" si="25"/>
        <v>-0.27880330928375974</v>
      </c>
      <c r="U40" s="11">
        <f>'OddsRatio_working_3-way'!S40-'OddsRatio_working_3-way'!R40^2/3</f>
        <v>-0.81689369620141605</v>
      </c>
      <c r="V40" s="11">
        <f>'OddsRatio_working_3-way'!S40*'OddsRatio_working_3-way'!R40/3-2*'OddsRatio_working_3-way'!R40^3/27-'OddsRatio_working_3-way'!T40</f>
        <v>0.27880330928375974</v>
      </c>
      <c r="W40" s="11">
        <f>'OddsRatio_working_3-way'!V40^2+4*'OddsRatio_working_3-way'!U40^3/27</f>
        <v>-3.0280733765248452E-3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0.14209095559192061</v>
      </c>
      <c r="Y40" s="11">
        <f>IF('OddsRatio_working_3-way'!W40&gt;=0,IF('OddsRatio_working_3-way'!V40+SQRT('OddsRatio_working_3-way'!W40)&gt;0,0,PI()),ACOS('OddsRatio_working_3-way'!V40/(2*'OddsRatio_working_3-way'!X40)))</f>
        <v>0.19486724683919832</v>
      </c>
      <c r="Z40" s="11">
        <f>'OddsRatio_working_3-way'!X40^(1/3)*COS('OddsRatio_working_3-way'!Y40/3)</f>
        <v>0.52072125069205155</v>
      </c>
      <c r="AA40" s="11">
        <f>'OddsRatio_working_3-way'!X40^(1/3)*COS(('OddsRatio_working_3-way'!Y40+2*PI())/3)</f>
        <v>-0.28969419585207212</v>
      </c>
      <c r="AB40" s="11">
        <f>'OddsRatio_working_3-way'!X40^(1/3)*COS(('OddsRatio_working_3-way'!Y40+4*PI())/3)</f>
        <v>-0.23102705483997951</v>
      </c>
      <c r="AC40" s="11">
        <f>'OddsRatio_working_3-way'!X40^(1/3)*SIN('OddsRatio_working_3-way'!Y40/3)</f>
        <v>3.3871489655917596E-2</v>
      </c>
      <c r="AD40" s="11">
        <f>'OddsRatio_working_3-way'!X40^(1/3)*SIN(('OddsRatio_working_3-way'!Y40+2*PI())/3)</f>
        <v>0.43402208656176311</v>
      </c>
      <c r="AE40" s="11">
        <f>'OddsRatio_working_3-way'!X40^(1/3)*SIN(('OddsRatio_working_3-way'!Y40+4*PI())/3)</f>
        <v>-0.46789357621768057</v>
      </c>
      <c r="AF40" s="11">
        <f>-'OddsRatio_working_3-way'!U40/(3*'OddsRatio_working_3-way'!X40^(1/3))*COS(('OddsRatio_working_3-way'!Y40)/3)</f>
        <v>0.52072125069205155</v>
      </c>
      <c r="AG40" s="11">
        <f>-'OddsRatio_working_3-way'!U40/(3*'OddsRatio_working_3-way'!X40^(1/3))*COS(('OddsRatio_working_3-way'!Y40+2*PI())/3)</f>
        <v>-0.28969419585207212</v>
      </c>
      <c r="AH40" s="11">
        <f>-'OddsRatio_working_3-way'!U40/(3*'OddsRatio_working_3-way'!X40^(1/3))*COS(('OddsRatio_working_3-way'!Y40+4*PI())/3)</f>
        <v>-0.23102705483997951</v>
      </c>
      <c r="AI40" s="11">
        <f>'OddsRatio_working_3-way'!U40/(3*'OddsRatio_working_3-way'!X40^(1/3))*SIN(('OddsRatio_working_3-way'!Y40)/3)</f>
        <v>-3.3871489655917596E-2</v>
      </c>
      <c r="AJ40" s="11">
        <f>'OddsRatio_working_3-way'!U40/(3*'OddsRatio_working_3-way'!X40^(1/3))*SIN(('OddsRatio_working_3-way'!Y40+2*PI())/3)</f>
        <v>-0.43402208656176311</v>
      </c>
      <c r="AK40" s="11">
        <f>'OddsRatio_working_3-way'!U40/(3*'OddsRatio_working_3-way'!X40^(1/3))*SIN(('OddsRatio_working_3-way'!Y40+4*PI())/3)</f>
        <v>0.46789357621768057</v>
      </c>
      <c r="AL40" s="11">
        <f>'OddsRatio_working_3-way'!Z40+'OddsRatio_working_3-way'!AF40</f>
        <v>1.0414425013841031</v>
      </c>
      <c r="AM40" s="11">
        <f>'OddsRatio_working_3-way'!AA40+'OddsRatio_working_3-way'!AG40</f>
        <v>-0.57938839170414425</v>
      </c>
      <c r="AN40" s="11">
        <f>'OddsRatio_working_3-way'!AB40+'OddsRatio_working_3-way'!AH40</f>
        <v>-0.46205410967995902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1.0414425013841031</v>
      </c>
      <c r="AS40" s="11">
        <f>IF(('OddsRatio_working_3-way'!X40=0),IF(Q40&gt;0,-Q40^(1/3),(-Q40)^(1/3)),'OddsRatio_working_3-way'!AM40-'OddsRatio_working_3-way'!R40/3)</f>
        <v>-0.57938839170414425</v>
      </c>
      <c r="AT40" s="11">
        <f>IF(('OddsRatio_working_3-way'!X40=0),IF(Q40&gt;0,-Q40^(1/3),(-Q40)^(1/3)),'OddsRatio_working_3-way'!AN40-'OddsRatio_working_3-way'!R40/3)</f>
        <v>-0.46205410967995902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1.81</v>
      </c>
      <c r="B41" s="4">
        <f>IF('True_Odds_Calculator_3-way'!B40="","",'True_Odds_Calculator_3-way'!B40)</f>
        <v>3.71</v>
      </c>
      <c r="C41" s="4">
        <f>IF('True_Odds_Calculator_3-way'!C40="","",'True_Odds_Calculator_3-way'!C40)</f>
        <v>4.78</v>
      </c>
      <c r="D41" s="9">
        <f t="shared" si="13"/>
        <v>0.53969782569506686</v>
      </c>
      <c r="E41" s="9">
        <f t="shared" si="14"/>
        <v>0.25950489843207492</v>
      </c>
      <c r="F41" s="9">
        <f t="shared" si="15"/>
        <v>0.20079727587285828</v>
      </c>
      <c r="G41" s="9">
        <f t="shared" si="16"/>
        <v>1.0529490062952906</v>
      </c>
      <c r="H41" s="9">
        <f t="shared" si="17"/>
        <v>1.8528886950991854</v>
      </c>
      <c r="I41" s="9">
        <f t="shared" si="18"/>
        <v>3.8534918070602386</v>
      </c>
      <c r="J41" s="9">
        <f t="shared" si="19"/>
        <v>4.980147243796198</v>
      </c>
      <c r="K41" s="11">
        <f t="shared" si="20"/>
        <v>0.5524861878453039</v>
      </c>
      <c r="L41" s="11">
        <f t="shared" si="21"/>
        <v>0.26954177897574122</v>
      </c>
      <c r="M41" s="11">
        <f t="shared" si="22"/>
        <v>0.20920502092050208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-0.25850308388220666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0.22742723901649495</v>
      </c>
      <c r="Q41" s="11">
        <f>2*'OddsRatio_working_3-way'!K41*'OddsRatio_working_3-way'!L41*'OddsRatio_working_3-way'!M41</f>
        <v>6.2308832607258884E-2</v>
      </c>
      <c r="R41" s="11">
        <f t="shared" si="23"/>
        <v>0</v>
      </c>
      <c r="S41" s="11">
        <f t="shared" si="24"/>
        <v>-0.87978539985282267</v>
      </c>
      <c r="T41" s="11">
        <f t="shared" si="25"/>
        <v>-0.24103709585008837</v>
      </c>
      <c r="U41" s="11">
        <f>'OddsRatio_working_3-way'!S41-'OddsRatio_working_3-way'!R41^2/3</f>
        <v>-0.87978539985282267</v>
      </c>
      <c r="V41" s="11">
        <f>'OddsRatio_working_3-way'!S41*'OddsRatio_working_3-way'!R41/3-2*'OddsRatio_working_3-way'!R41^3/27-'OddsRatio_working_3-way'!T41</f>
        <v>0.24103709585008837</v>
      </c>
      <c r="W41" s="11">
        <f>'OddsRatio_working_3-way'!V41^2+4*'OddsRatio_working_3-way'!U41^3/27</f>
        <v>-4.2786090647666981E-2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0.15881197390586743</v>
      </c>
      <c r="Y41" s="11">
        <f>IF('OddsRatio_working_3-way'!W41&gt;=0,IF('OddsRatio_working_3-way'!V41+SQRT('OddsRatio_working_3-way'!W41)&gt;0,0,PI()),ACOS('OddsRatio_working_3-way'!V41/(2*'OddsRatio_working_3-way'!X41)))</f>
        <v>0.70921136294689713</v>
      </c>
      <c r="Z41" s="11">
        <f>'OddsRatio_working_3-way'!X41^(1/3)*COS('OddsRatio_working_3-way'!Y41/3)</f>
        <v>0.52647450314764532</v>
      </c>
      <c r="AA41" s="11">
        <f>'OddsRatio_working_3-way'!X41^(1/3)*COS(('OddsRatio_working_3-way'!Y41+2*PI())/3)</f>
        <v>-0.37307712645897373</v>
      </c>
      <c r="AB41" s="11">
        <f>'OddsRatio_working_3-way'!X41^(1/3)*COS(('OddsRatio_working_3-way'!Y41+4*PI())/3)</f>
        <v>-0.15339737668867179</v>
      </c>
      <c r="AC41" s="11">
        <f>'OddsRatio_working_3-way'!X41^(1/3)*SIN('OddsRatio_working_3-way'!Y41/3)</f>
        <v>0.12683216266539363</v>
      </c>
      <c r="AD41" s="11">
        <f>'OddsRatio_working_3-way'!X41^(1/3)*SIN(('OddsRatio_working_3-way'!Y41+2*PI())/3)</f>
        <v>0.39252421283795458</v>
      </c>
      <c r="AE41" s="11">
        <f>'OddsRatio_working_3-way'!X41^(1/3)*SIN(('OddsRatio_working_3-way'!Y41+4*PI())/3)</f>
        <v>-0.51935637550334801</v>
      </c>
      <c r="AF41" s="11">
        <f>-'OddsRatio_working_3-way'!U41/(3*'OddsRatio_working_3-way'!X41^(1/3))*COS(('OddsRatio_working_3-way'!Y41)/3)</f>
        <v>0.52647450314764532</v>
      </c>
      <c r="AG41" s="11">
        <f>-'OddsRatio_working_3-way'!U41/(3*'OddsRatio_working_3-way'!X41^(1/3))*COS(('OddsRatio_working_3-way'!Y41+2*PI())/3)</f>
        <v>-0.37307712645897367</v>
      </c>
      <c r="AH41" s="11">
        <f>-'OddsRatio_working_3-way'!U41/(3*'OddsRatio_working_3-way'!X41^(1/3))*COS(('OddsRatio_working_3-way'!Y41+4*PI())/3)</f>
        <v>-0.15339737668867176</v>
      </c>
      <c r="AI41" s="11">
        <f>'OddsRatio_working_3-way'!U41/(3*'OddsRatio_working_3-way'!X41^(1/3))*SIN(('OddsRatio_working_3-way'!Y41)/3)</f>
        <v>-0.1268321626653936</v>
      </c>
      <c r="AJ41" s="11">
        <f>'OddsRatio_working_3-way'!U41/(3*'OddsRatio_working_3-way'!X41^(1/3))*SIN(('OddsRatio_working_3-way'!Y41+2*PI())/3)</f>
        <v>-0.39252421283795447</v>
      </c>
      <c r="AK41" s="11">
        <f>'OddsRatio_working_3-way'!U41/(3*'OddsRatio_working_3-way'!X41^(1/3))*SIN(('OddsRatio_working_3-way'!Y41+4*PI())/3)</f>
        <v>0.5193563755033479</v>
      </c>
      <c r="AL41" s="11">
        <f>'OddsRatio_working_3-way'!Z41+'OddsRatio_working_3-way'!AF41</f>
        <v>1.0529490062952906</v>
      </c>
      <c r="AM41" s="11">
        <f>'OddsRatio_working_3-way'!AA41+'OddsRatio_working_3-way'!AG41</f>
        <v>-0.74615425291794746</v>
      </c>
      <c r="AN41" s="11">
        <f>'OddsRatio_working_3-way'!AB41+'OddsRatio_working_3-way'!AH41</f>
        <v>-0.30679475337734352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1.0529490062952906</v>
      </c>
      <c r="AS41" s="11">
        <f>IF(('OddsRatio_working_3-way'!X41=0),IF(Q41&gt;0,-Q41^(1/3),(-Q41)^(1/3)),'OddsRatio_working_3-way'!AM41-'OddsRatio_working_3-way'!R41/3)</f>
        <v>-0.74615425291794746</v>
      </c>
      <c r="AT41" s="11">
        <f>IF(('OddsRatio_working_3-way'!X41=0),IF(Q41&gt;0,-Q41^(1/3),(-Q41)^(1/3)),'OddsRatio_working_3-way'!AN41-'OddsRatio_working_3-way'!R41/3)</f>
        <v>-0.30679475337734352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2.76</v>
      </c>
      <c r="B42" s="4">
        <f>IF('True_Odds_Calculator_3-way'!B41="","",'True_Odds_Calculator_3-way'!B41)</f>
        <v>3.46</v>
      </c>
      <c r="C42" s="4">
        <f>IF('True_Odds_Calculator_3-way'!C41="","",'True_Odds_Calculator_3-way'!C41)</f>
        <v>2.66</v>
      </c>
      <c r="D42" s="9">
        <f t="shared" si="13"/>
        <v>0.35292216544386479</v>
      </c>
      <c r="E42" s="9">
        <f t="shared" si="14"/>
        <v>0.28068494658115606</v>
      </c>
      <c r="F42" s="9">
        <f t="shared" si="15"/>
        <v>0.36639288797497932</v>
      </c>
      <c r="G42" s="9">
        <f t="shared" si="16"/>
        <v>1.0417533851433252</v>
      </c>
      <c r="H42" s="9">
        <f t="shared" si="17"/>
        <v>2.8334859578522513</v>
      </c>
      <c r="I42" s="9">
        <f t="shared" si="18"/>
        <v>3.5627133274525793</v>
      </c>
      <c r="J42" s="9">
        <f t="shared" si="19"/>
        <v>2.72931061933792</v>
      </c>
      <c r="K42" s="11">
        <f t="shared" si="20"/>
        <v>0.3623188405797102</v>
      </c>
      <c r="L42" s="11">
        <f t="shared" si="21"/>
        <v>0.28901734104046245</v>
      </c>
      <c r="M42" s="11">
        <f t="shared" si="22"/>
        <v>0.37593984962406013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-0.28293654467911433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0.23147841959762439</v>
      </c>
      <c r="Q42" s="11">
        <f>2*'OddsRatio_working_3-way'!K42*'OddsRatio_working_3-way'!L42*'OddsRatio_working_3-way'!M42</f>
        <v>7.8734156325722587E-2</v>
      </c>
      <c r="R42" s="11">
        <f t="shared" si="23"/>
        <v>0</v>
      </c>
      <c r="S42" s="11">
        <f t="shared" si="24"/>
        <v>-0.81812838938904153</v>
      </c>
      <c r="T42" s="11">
        <f t="shared" si="25"/>
        <v>-0.27827496237722504</v>
      </c>
      <c r="U42" s="11">
        <f>'OddsRatio_working_3-way'!S42-'OddsRatio_working_3-way'!R42^2/3</f>
        <v>-0.81812838938904153</v>
      </c>
      <c r="V42" s="11">
        <f>'OddsRatio_working_3-way'!S42*'OddsRatio_working_3-way'!R42/3-2*'OddsRatio_working_3-way'!R42^3/27-'OddsRatio_working_3-way'!T42</f>
        <v>0.27827496237722504</v>
      </c>
      <c r="W42" s="11">
        <f>'OddsRatio_working_3-way'!V42^2+4*'OddsRatio_working_3-way'!U42^3/27</f>
        <v>-3.689148679599491E-3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0.14241322214391253</v>
      </c>
      <c r="Y42" s="11">
        <f>IF('OddsRatio_working_3-way'!W42&gt;=0,IF('OddsRatio_working_3-way'!V42+SQRT('OddsRatio_working_3-way'!W42)&gt;0,0,PI()),ACOS('OddsRatio_working_3-way'!V42/(2*'OddsRatio_working_3-way'!X42)))</f>
        <v>0.21489712614233891</v>
      </c>
      <c r="Z42" s="11">
        <f>'OddsRatio_working_3-way'!X42^(1/3)*COS('OddsRatio_working_3-way'!Y42/3)</f>
        <v>0.52087669257166258</v>
      </c>
      <c r="AA42" s="11">
        <f>'OddsRatio_working_3-way'!X42^(1/3)*COS(('OddsRatio_working_3-way'!Y42+2*PI())/3)</f>
        <v>-0.29280655134827904</v>
      </c>
      <c r="AB42" s="11">
        <f>'OddsRatio_working_3-way'!X42^(1/3)*COS(('OddsRatio_working_3-way'!Y42+4*PI())/3)</f>
        <v>-0.2280701412233837</v>
      </c>
      <c r="AC42" s="11">
        <f>'OddsRatio_working_3-way'!X42^(1/3)*SIN('OddsRatio_working_3-way'!Y42/3)</f>
        <v>3.7375583811978363E-2</v>
      </c>
      <c r="AD42" s="11">
        <f>'OddsRatio_working_3-way'!X42^(1/3)*SIN(('OddsRatio_working_3-way'!Y42+2*PI())/3)</f>
        <v>0.43240465610028783</v>
      </c>
      <c r="AE42" s="11">
        <f>'OddsRatio_working_3-way'!X42^(1/3)*SIN(('OddsRatio_working_3-way'!Y42+4*PI())/3)</f>
        <v>-0.46978023991226614</v>
      </c>
      <c r="AF42" s="11">
        <f>-'OddsRatio_working_3-way'!U42/(3*'OddsRatio_working_3-way'!X42^(1/3))*COS(('OddsRatio_working_3-way'!Y42)/3)</f>
        <v>0.52087669257166258</v>
      </c>
      <c r="AG42" s="11">
        <f>-'OddsRatio_working_3-way'!U42/(3*'OddsRatio_working_3-way'!X42^(1/3))*COS(('OddsRatio_working_3-way'!Y42+2*PI())/3)</f>
        <v>-0.29280655134827904</v>
      </c>
      <c r="AH42" s="11">
        <f>-'OddsRatio_working_3-way'!U42/(3*'OddsRatio_working_3-way'!X42^(1/3))*COS(('OddsRatio_working_3-way'!Y42+4*PI())/3)</f>
        <v>-0.2280701412233837</v>
      </c>
      <c r="AI42" s="11">
        <f>'OddsRatio_working_3-way'!U42/(3*'OddsRatio_working_3-way'!X42^(1/3))*SIN(('OddsRatio_working_3-way'!Y42)/3)</f>
        <v>-3.7375583811978363E-2</v>
      </c>
      <c r="AJ42" s="11">
        <f>'OddsRatio_working_3-way'!U42/(3*'OddsRatio_working_3-way'!X42^(1/3))*SIN(('OddsRatio_working_3-way'!Y42+2*PI())/3)</f>
        <v>-0.43240465610028783</v>
      </c>
      <c r="AK42" s="11">
        <f>'OddsRatio_working_3-way'!U42/(3*'OddsRatio_working_3-way'!X42^(1/3))*SIN(('OddsRatio_working_3-way'!Y42+4*PI())/3)</f>
        <v>0.46978023991226614</v>
      </c>
      <c r="AL42" s="11">
        <f>'OddsRatio_working_3-way'!Z42+'OddsRatio_working_3-way'!AF42</f>
        <v>1.0417533851433252</v>
      </c>
      <c r="AM42" s="11">
        <f>'OddsRatio_working_3-way'!AA42+'OddsRatio_working_3-way'!AG42</f>
        <v>-0.58561310269655809</v>
      </c>
      <c r="AN42" s="11">
        <f>'OddsRatio_working_3-way'!AB42+'OddsRatio_working_3-way'!AH42</f>
        <v>-0.45614028244676741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1.0417533851433252</v>
      </c>
      <c r="AS42" s="11">
        <f>IF(('OddsRatio_working_3-way'!X42=0),IF(Q42&gt;0,-Q42^(1/3),(-Q42)^(1/3)),'OddsRatio_working_3-way'!AM42-'OddsRatio_working_3-way'!R42/3)</f>
        <v>-0.58561310269655809</v>
      </c>
      <c r="AT42" s="11">
        <f>IF(('OddsRatio_working_3-way'!X42=0),IF(Q42&gt;0,-Q42^(1/3),(-Q42)^(1/3)),'OddsRatio_working_3-way'!AN42-'OddsRatio_working_3-way'!R42/3)</f>
        <v>-0.45614028244676741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2.29</v>
      </c>
      <c r="B43" s="4">
        <f>IF('True_Odds_Calculator_3-way'!B42="","",'True_Odds_Calculator_3-way'!B42)</f>
        <v>3.45</v>
      </c>
      <c r="C43" s="4">
        <f>IF('True_Odds_Calculator_3-way'!C42="","",'True_Odds_Calculator_3-way'!C42)</f>
        <v>3.31</v>
      </c>
      <c r="D43" s="9">
        <f t="shared" si="13"/>
        <v>0.42600490295386673</v>
      </c>
      <c r="E43" s="9">
        <f t="shared" si="14"/>
        <v>0.28097795466497738</v>
      </c>
      <c r="F43" s="9">
        <f t="shared" si="15"/>
        <v>0.29301714238115578</v>
      </c>
      <c r="G43" s="9">
        <f t="shared" si="16"/>
        <v>1.0444890105380584</v>
      </c>
      <c r="H43" s="9">
        <f t="shared" si="17"/>
        <v>2.3473908235940955</v>
      </c>
      <c r="I43" s="9">
        <f t="shared" si="18"/>
        <v>3.5589980758182431</v>
      </c>
      <c r="J43" s="9">
        <f t="shared" si="19"/>
        <v>3.4127696143429147</v>
      </c>
      <c r="K43" s="11">
        <f t="shared" si="20"/>
        <v>0.4366812227074236</v>
      </c>
      <c r="L43" s="11">
        <f t="shared" si="21"/>
        <v>0.28985507246376813</v>
      </c>
      <c r="M43" s="11">
        <f t="shared" si="22"/>
        <v>0.30211480362537763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-0.27918057884209779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0.23135175772843933</v>
      </c>
      <c r="Q43" s="11">
        <f>2*'OddsRatio_working_3-way'!K43*'OddsRatio_working_3-way'!L43*'OddsRatio_working_3-way'!M43</f>
        <v>7.6479919910227873E-2</v>
      </c>
      <c r="R43" s="11">
        <f t="shared" si="23"/>
        <v>0</v>
      </c>
      <c r="S43" s="11">
        <f t="shared" si="24"/>
        <v>-0.82868141719589294</v>
      </c>
      <c r="T43" s="11">
        <f t="shared" si="25"/>
        <v>-0.27394427014740264</v>
      </c>
      <c r="U43" s="11">
        <f>'OddsRatio_working_3-way'!S43-'OddsRatio_working_3-way'!R43^2/3</f>
        <v>-0.82868141719589294</v>
      </c>
      <c r="V43" s="11">
        <f>'OddsRatio_working_3-way'!S43*'OddsRatio_working_3-way'!R43/3-2*'OddsRatio_working_3-way'!R43^3/27-'OddsRatio_working_3-way'!T43</f>
        <v>0.27394427014740264</v>
      </c>
      <c r="W43" s="11">
        <f>'OddsRatio_working_3-way'!V43^2+4*'OddsRatio_working_3-way'!U43^3/27</f>
        <v>-9.2606423187559239E-3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0.1451775683993132</v>
      </c>
      <c r="Y43" s="11">
        <f>IF('OddsRatio_working_3-way'!W43&gt;=0,IF('OddsRatio_working_3-way'!V43+SQRT('OddsRatio_working_3-way'!W43)&gt;0,0,PI()),ACOS('OddsRatio_working_3-way'!V43/(2*'OddsRatio_working_3-way'!X43)))</f>
        <v>0.33781821101483023</v>
      </c>
      <c r="Z43" s="11">
        <f>'OddsRatio_working_3-way'!X43^(1/3)*COS('OddsRatio_working_3-way'!Y43/3)</f>
        <v>0.52224450526902921</v>
      </c>
      <c r="AA43" s="11">
        <f>'OddsRatio_working_3-way'!X43^(1/3)*COS(('OddsRatio_working_3-way'!Y43+2*PI())/3)</f>
        <v>-0.31226774936886481</v>
      </c>
      <c r="AB43" s="11">
        <f>'OddsRatio_working_3-way'!X43^(1/3)*COS(('OddsRatio_working_3-way'!Y43+4*PI())/3)</f>
        <v>-0.20997675590016443</v>
      </c>
      <c r="AC43" s="11">
        <f>'OddsRatio_working_3-way'!X43^(1/3)*SIN('OddsRatio_working_3-way'!Y43/3)</f>
        <v>5.9057732614828488E-2</v>
      </c>
      <c r="AD43" s="11">
        <f>'OddsRatio_working_3-way'!X43^(1/3)*SIN(('OddsRatio_working_3-way'!Y43+2*PI())/3)</f>
        <v>0.42274814224240115</v>
      </c>
      <c r="AE43" s="11">
        <f>'OddsRatio_working_3-way'!X43^(1/3)*SIN(('OddsRatio_working_3-way'!Y43+4*PI())/3)</f>
        <v>-0.48180587485722959</v>
      </c>
      <c r="AF43" s="11">
        <f>-'OddsRatio_working_3-way'!U43/(3*'OddsRatio_working_3-way'!X43^(1/3))*COS(('OddsRatio_working_3-way'!Y43)/3)</f>
        <v>0.52224450526902921</v>
      </c>
      <c r="AG43" s="11">
        <f>-'OddsRatio_working_3-way'!U43/(3*'OddsRatio_working_3-way'!X43^(1/3))*COS(('OddsRatio_working_3-way'!Y43+2*PI())/3)</f>
        <v>-0.31226774936886481</v>
      </c>
      <c r="AH43" s="11">
        <f>-'OddsRatio_working_3-way'!U43/(3*'OddsRatio_working_3-way'!X43^(1/3))*COS(('OddsRatio_working_3-way'!Y43+4*PI())/3)</f>
        <v>-0.20997675590016443</v>
      </c>
      <c r="AI43" s="11">
        <f>'OddsRatio_working_3-way'!U43/(3*'OddsRatio_working_3-way'!X43^(1/3))*SIN(('OddsRatio_working_3-way'!Y43)/3)</f>
        <v>-5.9057732614828488E-2</v>
      </c>
      <c r="AJ43" s="11">
        <f>'OddsRatio_working_3-way'!U43/(3*'OddsRatio_working_3-way'!X43^(1/3))*SIN(('OddsRatio_working_3-way'!Y43+2*PI())/3)</f>
        <v>-0.42274814224240115</v>
      </c>
      <c r="AK43" s="11">
        <f>'OddsRatio_working_3-way'!U43/(3*'OddsRatio_working_3-way'!X43^(1/3))*SIN(('OddsRatio_working_3-way'!Y43+4*PI())/3)</f>
        <v>0.48180587485722959</v>
      </c>
      <c r="AL43" s="11">
        <f>'OddsRatio_working_3-way'!Z43+'OddsRatio_working_3-way'!AF43</f>
        <v>1.0444890105380584</v>
      </c>
      <c r="AM43" s="11">
        <f>'OddsRatio_working_3-way'!AA43+'OddsRatio_working_3-way'!AG43</f>
        <v>-0.62453549873772962</v>
      </c>
      <c r="AN43" s="11">
        <f>'OddsRatio_working_3-way'!AB43+'OddsRatio_working_3-way'!AH43</f>
        <v>-0.41995351180032886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1.0444890105380584</v>
      </c>
      <c r="AS43" s="11">
        <f>IF(('OddsRatio_working_3-way'!X43=0),IF(Q43&gt;0,-Q43^(1/3),(-Q43)^(1/3)),'OddsRatio_working_3-way'!AM43-'OddsRatio_working_3-way'!R43/3)</f>
        <v>-0.62453549873772962</v>
      </c>
      <c r="AT43" s="11">
        <f>IF(('OddsRatio_working_3-way'!X43=0),IF(Q43&gt;0,-Q43^(1/3),(-Q43)^(1/3)),'OddsRatio_working_3-way'!AN43-'OddsRatio_working_3-way'!R43/3)</f>
        <v>-0.41995351180032886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1.98</v>
      </c>
      <c r="B44" s="4">
        <f>IF('True_Odds_Calculator_3-way'!B43="","",'True_Odds_Calculator_3-way'!B43)</f>
        <v>4.1500000000000004</v>
      </c>
      <c r="C44" s="4">
        <f>IF('True_Odds_Calculator_3-way'!C43="","",'True_Odds_Calculator_3-way'!C43)</f>
        <v>3.55</v>
      </c>
      <c r="D44" s="9">
        <f t="shared" si="13"/>
        <v>0.49407789543618419</v>
      </c>
      <c r="E44" s="9">
        <f t="shared" si="14"/>
        <v>0.23302746214230879</v>
      </c>
      <c r="F44" s="9">
        <f t="shared" si="15"/>
        <v>0.27289464242150696</v>
      </c>
      <c r="G44" s="9">
        <f t="shared" si="16"/>
        <v>1.0448697467380641</v>
      </c>
      <c r="H44" s="9">
        <f t="shared" si="17"/>
        <v>2.0239723518033026</v>
      </c>
      <c r="I44" s="9">
        <f t="shared" si="18"/>
        <v>4.291339702224902</v>
      </c>
      <c r="J44" s="9">
        <f t="shared" si="19"/>
        <v>3.6644178541820631</v>
      </c>
      <c r="K44" s="11">
        <f t="shared" si="20"/>
        <v>0.50505050505050508</v>
      </c>
      <c r="L44" s="11">
        <f t="shared" si="21"/>
        <v>0.24096385542168672</v>
      </c>
      <c r="M44" s="11">
        <f t="shared" si="22"/>
        <v>0.28169014084507044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-0.26985792079971604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0.22899965204394185</v>
      </c>
      <c r="Q44" s="11">
        <f>2*'OddsRatio_working_3-way'!K44*'OddsRatio_working_3-way'!L44*'OddsRatio_working_3-way'!M44</f>
        <v>6.8562770073036489E-2</v>
      </c>
      <c r="R44" s="11">
        <f t="shared" si="23"/>
        <v>0</v>
      </c>
      <c r="S44" s="11">
        <f t="shared" si="24"/>
        <v>-0.84859340561621499</v>
      </c>
      <c r="T44" s="11">
        <f t="shared" si="25"/>
        <v>-0.25406988192102248</v>
      </c>
      <c r="U44" s="11">
        <f>'OddsRatio_working_3-way'!S44-'OddsRatio_working_3-way'!R44^2/3</f>
        <v>-0.84859340561621499</v>
      </c>
      <c r="V44" s="11">
        <f>'OddsRatio_working_3-way'!S44*'OddsRatio_working_3-way'!R44/3-2*'OddsRatio_working_3-way'!R44^3/27-'OddsRatio_working_3-way'!T44</f>
        <v>0.25406988192102248</v>
      </c>
      <c r="W44" s="11">
        <f>'OddsRatio_working_3-way'!V44^2+4*'OddsRatio_working_3-way'!U44^3/27</f>
        <v>-2.5979050520634345E-2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0.15044147983518097</v>
      </c>
      <c r="Y44" s="11">
        <f>IF('OddsRatio_working_3-way'!W44&gt;=0,IF('OddsRatio_working_3-way'!V44+SQRT('OddsRatio_working_3-way'!W44)&gt;0,0,PI()),ACOS('OddsRatio_working_3-way'!V44/(2*'OddsRatio_working_3-way'!X44)))</f>
        <v>0.56532540806701892</v>
      </c>
      <c r="Z44" s="11">
        <f>'OddsRatio_working_3-way'!X44^(1/3)*COS('OddsRatio_working_3-way'!Y44/3)</f>
        <v>0.52243487336903205</v>
      </c>
      <c r="AA44" s="11">
        <f>'OddsRatio_working_3-way'!X44^(1/3)*COS(('OddsRatio_working_3-way'!Y44+2*PI())/3)</f>
        <v>-0.34750013321149259</v>
      </c>
      <c r="AB44" s="11">
        <f>'OddsRatio_working_3-way'!X44^(1/3)*COS(('OddsRatio_working_3-way'!Y44+4*PI())/3)</f>
        <v>-0.17493474015753982</v>
      </c>
      <c r="AC44" s="11">
        <f>'OddsRatio_working_3-way'!X44^(1/3)*SIN('OddsRatio_working_3-way'!Y44/3)</f>
        <v>9.9630676132513446E-2</v>
      </c>
      <c r="AD44" s="11">
        <f>'OddsRatio_working_3-way'!X44^(1/3)*SIN(('OddsRatio_working_3-way'!Y44+2*PI())/3)</f>
        <v>0.40262653409423133</v>
      </c>
      <c r="AE44" s="11">
        <f>'OddsRatio_working_3-way'!X44^(1/3)*SIN(('OddsRatio_working_3-way'!Y44+4*PI())/3)</f>
        <v>-0.50225721022674463</v>
      </c>
      <c r="AF44" s="11">
        <f>-'OddsRatio_working_3-way'!U44/(3*'OddsRatio_working_3-way'!X44^(1/3))*COS(('OddsRatio_working_3-way'!Y44)/3)</f>
        <v>0.52243487336903216</v>
      </c>
      <c r="AG44" s="11">
        <f>-'OddsRatio_working_3-way'!U44/(3*'OddsRatio_working_3-way'!X44^(1/3))*COS(('OddsRatio_working_3-way'!Y44+2*PI())/3)</f>
        <v>-0.34750013321149265</v>
      </c>
      <c r="AH44" s="11">
        <f>-'OddsRatio_working_3-way'!U44/(3*'OddsRatio_working_3-way'!X44^(1/3))*COS(('OddsRatio_working_3-way'!Y44+4*PI())/3)</f>
        <v>-0.17493474015753985</v>
      </c>
      <c r="AI44" s="11">
        <f>'OddsRatio_working_3-way'!U44/(3*'OddsRatio_working_3-way'!X44^(1/3))*SIN(('OddsRatio_working_3-way'!Y44)/3)</f>
        <v>-9.963067613251346E-2</v>
      </c>
      <c r="AJ44" s="11">
        <f>'OddsRatio_working_3-way'!U44/(3*'OddsRatio_working_3-way'!X44^(1/3))*SIN(('OddsRatio_working_3-way'!Y44+2*PI())/3)</f>
        <v>-0.40262653409423138</v>
      </c>
      <c r="AK44" s="11">
        <f>'OddsRatio_working_3-way'!U44/(3*'OddsRatio_working_3-way'!X44^(1/3))*SIN(('OddsRatio_working_3-way'!Y44+4*PI())/3)</f>
        <v>0.50225721022674474</v>
      </c>
      <c r="AL44" s="11">
        <f>'OddsRatio_working_3-way'!Z44+'OddsRatio_working_3-way'!AF44</f>
        <v>1.0448697467380641</v>
      </c>
      <c r="AM44" s="11">
        <f>'OddsRatio_working_3-way'!AA44+'OddsRatio_working_3-way'!AG44</f>
        <v>-0.69500026642298529</v>
      </c>
      <c r="AN44" s="11">
        <f>'OddsRatio_working_3-way'!AB44+'OddsRatio_working_3-way'!AH44</f>
        <v>-0.3498694803150797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1.0448697467380641</v>
      </c>
      <c r="AS44" s="11">
        <f>IF(('OddsRatio_working_3-way'!X44=0),IF(Q44&gt;0,-Q44^(1/3),(-Q44)^(1/3)),'OddsRatio_working_3-way'!AM44-'OddsRatio_working_3-way'!R44/3)</f>
        <v>-0.69500026642298529</v>
      </c>
      <c r="AT44" s="11">
        <f>IF(('OddsRatio_working_3-way'!X44=0),IF(Q44&gt;0,-Q44^(1/3),(-Q44)^(1/3)),'OddsRatio_working_3-way'!AN44-'OddsRatio_working_3-way'!R44/3)</f>
        <v>-0.3498694803150797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2.35</v>
      </c>
      <c r="B45" s="4">
        <f>IF('True_Odds_Calculator_3-way'!B44="","",'True_Odds_Calculator_3-way'!B44)</f>
        <v>3.36</v>
      </c>
      <c r="C45" s="4">
        <f>IF('True_Odds_Calculator_3-way'!C44="","",'True_Odds_Calculator_3-way'!C44)</f>
        <v>3.28</v>
      </c>
      <c r="D45" s="9">
        <f t="shared" si="13"/>
        <v>0.41520085008815893</v>
      </c>
      <c r="E45" s="9">
        <f t="shared" si="14"/>
        <v>0.28883207856709286</v>
      </c>
      <c r="F45" s="9">
        <f t="shared" si="15"/>
        <v>0.29596707134474809</v>
      </c>
      <c r="G45" s="9">
        <f t="shared" si="16"/>
        <v>1.0433132672976835</v>
      </c>
      <c r="H45" s="9">
        <f t="shared" si="17"/>
        <v>2.4084729108518723</v>
      </c>
      <c r="I45" s="9">
        <f t="shared" si="18"/>
        <v>3.4622193108225332</v>
      </c>
      <c r="J45" s="9">
        <f t="shared" si="19"/>
        <v>3.3787542494387184</v>
      </c>
      <c r="K45" s="11">
        <f t="shared" si="20"/>
        <v>0.42553191489361702</v>
      </c>
      <c r="L45" s="11">
        <f t="shared" si="21"/>
        <v>0.29761904761904762</v>
      </c>
      <c r="M45" s="11">
        <f t="shared" si="22"/>
        <v>0.3048780487804878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-0.28047853806805534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0.23128413275014215</v>
      </c>
      <c r="Q45" s="11">
        <f>2*'OddsRatio_working_3-way'!K45*'OddsRatio_working_3-way'!L45*'OddsRatio_working_3-way'!M45</f>
        <v>7.7223416611065812E-2</v>
      </c>
      <c r="R45" s="11">
        <f t="shared" si="23"/>
        <v>0</v>
      </c>
      <c r="S45" s="11">
        <f t="shared" si="24"/>
        <v>-0.82460545588705025</v>
      </c>
      <c r="T45" s="11">
        <f t="shared" si="25"/>
        <v>-0.27532736423607684</v>
      </c>
      <c r="U45" s="11">
        <f>'OddsRatio_working_3-way'!S45-'OddsRatio_working_3-way'!R45^2/3</f>
        <v>-0.82460545588705025</v>
      </c>
      <c r="V45" s="11">
        <f>'OddsRatio_working_3-way'!S45*'OddsRatio_working_3-way'!R45/3-2*'OddsRatio_working_3-way'!R45^3/27-'OddsRatio_working_3-way'!T45</f>
        <v>0.27532736423607684</v>
      </c>
      <c r="W45" s="11">
        <f>'OddsRatio_working_3-way'!V45^2+4*'OddsRatio_working_3-way'!U45^3/27</f>
        <v>-7.2630499767361856E-3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0.14410777865361876</v>
      </c>
      <c r="Y45" s="11">
        <f>IF('OddsRatio_working_3-way'!W45&gt;=0,IF('OddsRatio_working_3-way'!V45+SQRT('OddsRatio_working_3-way'!W45)&gt;0,0,PI()),ACOS('OddsRatio_working_3-way'!V45/(2*'OddsRatio_working_3-way'!X45)))</f>
        <v>0.30018162747662691</v>
      </c>
      <c r="Z45" s="11">
        <f>'OddsRatio_working_3-way'!X45^(1/3)*COS('OddsRatio_working_3-way'!Y45/3)</f>
        <v>0.52165663364884185</v>
      </c>
      <c r="AA45" s="11">
        <f>'OddsRatio_working_3-way'!X45^(1/3)*COS(('OddsRatio_working_3-way'!Y45+2*PI())/3)</f>
        <v>-0.30618392727540195</v>
      </c>
      <c r="AB45" s="11">
        <f>'OddsRatio_working_3-way'!X45^(1/3)*COS(('OddsRatio_working_3-way'!Y45+4*PI())/3)</f>
        <v>-0.21547270637343996</v>
      </c>
      <c r="AC45" s="11">
        <f>'OddsRatio_working_3-way'!X45^(1/3)*SIN('OddsRatio_working_3-way'!Y45/3)</f>
        <v>5.2372147806267311E-2</v>
      </c>
      <c r="AD45" s="11">
        <f>'OddsRatio_working_3-way'!X45^(1/3)*SIN(('OddsRatio_working_3-way'!Y45+2*PI())/3)</f>
        <v>0.42558182288943552</v>
      </c>
      <c r="AE45" s="11">
        <f>'OddsRatio_working_3-way'!X45^(1/3)*SIN(('OddsRatio_working_3-way'!Y45+4*PI())/3)</f>
        <v>-0.47795397069570289</v>
      </c>
      <c r="AF45" s="11">
        <f>-'OddsRatio_working_3-way'!U45/(3*'OddsRatio_working_3-way'!X45^(1/3))*COS(('OddsRatio_working_3-way'!Y45)/3)</f>
        <v>0.52165663364884174</v>
      </c>
      <c r="AG45" s="11">
        <f>-'OddsRatio_working_3-way'!U45/(3*'OddsRatio_working_3-way'!X45^(1/3))*COS(('OddsRatio_working_3-way'!Y45+2*PI())/3)</f>
        <v>-0.30618392727540189</v>
      </c>
      <c r="AH45" s="11">
        <f>-'OddsRatio_working_3-way'!U45/(3*'OddsRatio_working_3-way'!X45^(1/3))*COS(('OddsRatio_working_3-way'!Y45+4*PI())/3)</f>
        <v>-0.21547270637343993</v>
      </c>
      <c r="AI45" s="11">
        <f>'OddsRatio_working_3-way'!U45/(3*'OddsRatio_working_3-way'!X45^(1/3))*SIN(('OddsRatio_working_3-way'!Y45)/3)</f>
        <v>-5.2372147806267297E-2</v>
      </c>
      <c r="AJ45" s="11">
        <f>'OddsRatio_working_3-way'!U45/(3*'OddsRatio_working_3-way'!X45^(1/3))*SIN(('OddsRatio_working_3-way'!Y45+2*PI())/3)</f>
        <v>-0.42558182288943547</v>
      </c>
      <c r="AK45" s="11">
        <f>'OddsRatio_working_3-way'!U45/(3*'OddsRatio_working_3-way'!X45^(1/3))*SIN(('OddsRatio_working_3-way'!Y45+4*PI())/3)</f>
        <v>0.47795397069570278</v>
      </c>
      <c r="AL45" s="11">
        <f>'OddsRatio_working_3-way'!Z45+'OddsRatio_working_3-way'!AF45</f>
        <v>1.0433132672976835</v>
      </c>
      <c r="AM45" s="11">
        <f>'OddsRatio_working_3-way'!AA45+'OddsRatio_working_3-way'!AG45</f>
        <v>-0.61236785455080378</v>
      </c>
      <c r="AN45" s="11">
        <f>'OddsRatio_working_3-way'!AB45+'OddsRatio_working_3-way'!AH45</f>
        <v>-0.43094541274687992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1.0433132672976835</v>
      </c>
      <c r="AS45" s="11">
        <f>IF(('OddsRatio_working_3-way'!X45=0),IF(Q45&gt;0,-Q45^(1/3),(-Q45)^(1/3)),'OddsRatio_working_3-way'!AM45-'OddsRatio_working_3-way'!R45/3)</f>
        <v>-0.61236785455080378</v>
      </c>
      <c r="AT45" s="11">
        <f>IF(('OddsRatio_working_3-way'!X45=0),IF(Q45&gt;0,-Q45^(1/3),(-Q45)^(1/3)),'OddsRatio_working_3-way'!AN45-'OddsRatio_working_3-way'!R45/3)</f>
        <v>-0.43094541274687992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2.1</v>
      </c>
      <c r="B46" s="4">
        <f>IF('True_Odds_Calculator_3-way'!B45="","",'True_Odds_Calculator_3-way'!B45)</f>
        <v>3.28</v>
      </c>
      <c r="C46" s="4">
        <f>IF('True_Odds_Calculator_3-way'!C45="","",'True_Odds_Calculator_3-way'!C45)</f>
        <v>4.03</v>
      </c>
      <c r="D46" s="9">
        <f t="shared" si="13"/>
        <v>0.46488463488202797</v>
      </c>
      <c r="E46" s="9">
        <f t="shared" si="14"/>
        <v>0.29534620957827312</v>
      </c>
      <c r="F46" s="9">
        <f t="shared" si="15"/>
        <v>0.23976915553969902</v>
      </c>
      <c r="G46" s="9">
        <f t="shared" si="16"/>
        <v>1.0464284625519191</v>
      </c>
      <c r="H46" s="9">
        <f t="shared" si="17"/>
        <v>2.1510713088071114</v>
      </c>
      <c r="I46" s="9">
        <f t="shared" si="18"/>
        <v>3.3858568946183762</v>
      </c>
      <c r="J46" s="9">
        <f t="shared" si="19"/>
        <v>4.1706782415323147</v>
      </c>
      <c r="K46" s="11">
        <f t="shared" si="20"/>
        <v>0.47619047619047616</v>
      </c>
      <c r="L46" s="11">
        <f t="shared" si="21"/>
        <v>0.3048780487804878</v>
      </c>
      <c r="M46" s="11">
        <f t="shared" si="22"/>
        <v>0.24813895781637715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-0.27376125055117995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0.23091909401901534</v>
      </c>
      <c r="Q46" s="11">
        <f>2*'OddsRatio_working_3-way'!K46*'OddsRatio_working_3-way'!L46*'OddsRatio_working_3-way'!M46</f>
        <v>7.204963931950556E-2</v>
      </c>
      <c r="R46" s="11">
        <f t="shared" si="23"/>
        <v>0</v>
      </c>
      <c r="S46" s="11">
        <f t="shared" si="24"/>
        <v>-0.84350540317189548</v>
      </c>
      <c r="T46" s="11">
        <f t="shared" si="25"/>
        <v>-0.26318421315815771</v>
      </c>
      <c r="U46" s="11">
        <f>'OddsRatio_working_3-way'!S46-'OddsRatio_working_3-way'!R46^2/3</f>
        <v>-0.84350540317189548</v>
      </c>
      <c r="V46" s="11">
        <f>'OddsRatio_working_3-way'!S46*'OddsRatio_working_3-way'!R46/3-2*'OddsRatio_working_3-way'!R46^3/27-'OddsRatio_working_3-way'!T46</f>
        <v>0.26318421315815771</v>
      </c>
      <c r="W46" s="11">
        <f>'OddsRatio_working_3-way'!V46^2+4*'OddsRatio_working_3-way'!U46^3/27</f>
        <v>-1.9645958224864146E-2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0.1490904828288368</v>
      </c>
      <c r="Y46" s="11">
        <f>IF('OddsRatio_working_3-way'!W46&gt;=0,IF('OddsRatio_working_3-way'!V46+SQRT('OddsRatio_working_3-way'!W46)&gt;0,0,PI()),ACOS('OddsRatio_working_3-way'!V46/(2*'OddsRatio_working_3-way'!X46)))</f>
        <v>0.48936291831782897</v>
      </c>
      <c r="Z46" s="11">
        <f>'OddsRatio_working_3-way'!X46^(1/3)*COS('OddsRatio_working_3-way'!Y46/3)</f>
        <v>0.52321423127595956</v>
      </c>
      <c r="AA46" s="11">
        <f>'OddsRatio_working_3-way'!X46^(1/3)*COS(('OddsRatio_working_3-way'!Y46+2*PI())/3)</f>
        <v>-0.33618259375045234</v>
      </c>
      <c r="AB46" s="11">
        <f>'OddsRatio_working_3-way'!X46^(1/3)*COS(('OddsRatio_working_3-way'!Y46+4*PI())/3)</f>
        <v>-0.18703163752550717</v>
      </c>
      <c r="AC46" s="11">
        <f>'OddsRatio_working_3-way'!X46^(1/3)*SIN('OddsRatio_working_3-way'!Y46/3)</f>
        <v>8.61123447263622E-2</v>
      </c>
      <c r="AD46" s="11">
        <f>'OddsRatio_working_3-way'!X46^(1/3)*SIN(('OddsRatio_working_3-way'!Y46+2*PI())/3)</f>
        <v>0.41006064354334654</v>
      </c>
      <c r="AE46" s="11">
        <f>'OddsRatio_working_3-way'!X46^(1/3)*SIN(('OddsRatio_working_3-way'!Y46+4*PI())/3)</f>
        <v>-0.49617298826970874</v>
      </c>
      <c r="AF46" s="11">
        <f>-'OddsRatio_working_3-way'!U46/(3*'OddsRatio_working_3-way'!X46^(1/3))*COS(('OddsRatio_working_3-way'!Y46)/3)</f>
        <v>0.52321423127595956</v>
      </c>
      <c r="AG46" s="11">
        <f>-'OddsRatio_working_3-way'!U46/(3*'OddsRatio_working_3-way'!X46^(1/3))*COS(('OddsRatio_working_3-way'!Y46+2*PI())/3)</f>
        <v>-0.33618259375045234</v>
      </c>
      <c r="AH46" s="11">
        <f>-'OddsRatio_working_3-way'!U46/(3*'OddsRatio_working_3-way'!X46^(1/3))*COS(('OddsRatio_working_3-way'!Y46+4*PI())/3)</f>
        <v>-0.18703163752550717</v>
      </c>
      <c r="AI46" s="11">
        <f>'OddsRatio_working_3-way'!U46/(3*'OddsRatio_working_3-way'!X46^(1/3))*SIN(('OddsRatio_working_3-way'!Y46)/3)</f>
        <v>-8.61123447263622E-2</v>
      </c>
      <c r="AJ46" s="11">
        <f>'OddsRatio_working_3-way'!U46/(3*'OddsRatio_working_3-way'!X46^(1/3))*SIN(('OddsRatio_working_3-way'!Y46+2*PI())/3)</f>
        <v>-0.41006064354334654</v>
      </c>
      <c r="AK46" s="11">
        <f>'OddsRatio_working_3-way'!U46/(3*'OddsRatio_working_3-way'!X46^(1/3))*SIN(('OddsRatio_working_3-way'!Y46+4*PI())/3)</f>
        <v>0.49617298826970874</v>
      </c>
      <c r="AL46" s="11">
        <f>'OddsRatio_working_3-way'!Z46+'OddsRatio_working_3-way'!AF46</f>
        <v>1.0464284625519191</v>
      </c>
      <c r="AM46" s="11">
        <f>'OddsRatio_working_3-way'!AA46+'OddsRatio_working_3-way'!AG46</f>
        <v>-0.67236518750090468</v>
      </c>
      <c r="AN46" s="11">
        <f>'OddsRatio_working_3-way'!AB46+'OddsRatio_working_3-way'!AH46</f>
        <v>-0.37406327505101433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1.0464284625519191</v>
      </c>
      <c r="AS46" s="11">
        <f>IF(('OddsRatio_working_3-way'!X46=0),IF(Q46&gt;0,-Q46^(1/3),(-Q46)^(1/3)),'OddsRatio_working_3-way'!AM46-'OddsRatio_working_3-way'!R46/3)</f>
        <v>-0.67236518750090468</v>
      </c>
      <c r="AT46" s="11">
        <f>IF(('OddsRatio_working_3-way'!X46=0),IF(Q46&gt;0,-Q46^(1/3),(-Q46)^(1/3)),'OddsRatio_working_3-way'!AN46-'OddsRatio_working_3-way'!R46/3)</f>
        <v>-0.37406327505101433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4.4400000000000004</v>
      </c>
      <c r="B47" s="4">
        <f>IF('True_Odds_Calculator_3-way'!B46="","",'True_Odds_Calculator_3-way'!B46)</f>
        <v>4.29</v>
      </c>
      <c r="C47" s="4">
        <f>IF('True_Odds_Calculator_3-way'!C46="","",'True_Odds_Calculator_3-way'!C46)</f>
        <v>1.75</v>
      </c>
      <c r="D47" s="9">
        <f t="shared" si="13"/>
        <v>0.21660759409011948</v>
      </c>
      <c r="E47" s="9">
        <f t="shared" si="14"/>
        <v>0.22426850591054426</v>
      </c>
      <c r="F47" s="9">
        <f t="shared" si="15"/>
        <v>0.55912389999933632</v>
      </c>
      <c r="G47" s="9">
        <f t="shared" si="16"/>
        <v>1.0513497992154917</v>
      </c>
      <c r="H47" s="9">
        <f t="shared" si="17"/>
        <v>4.6166433093012911</v>
      </c>
      <c r="I47" s="9">
        <f t="shared" si="18"/>
        <v>4.4589408394189682</v>
      </c>
      <c r="J47" s="9">
        <f t="shared" si="19"/>
        <v>1.7885123494116189</v>
      </c>
      <c r="K47" s="11">
        <f t="shared" si="20"/>
        <v>0.2252252252252252</v>
      </c>
      <c r="L47" s="11">
        <f t="shared" si="21"/>
        <v>0.23310023310023309</v>
      </c>
      <c r="M47" s="11">
        <f t="shared" si="22"/>
        <v>0.5714285714285714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-0.25464625464625468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0.22440022440022436</v>
      </c>
      <c r="Q47" s="11">
        <f>2*'OddsRatio_working_3-way'!K47*'OddsRatio_working_3-way'!L47*'OddsRatio_working_3-way'!M47</f>
        <v>6.0000060000059988E-2</v>
      </c>
      <c r="R47" s="11">
        <f t="shared" si="23"/>
        <v>0</v>
      </c>
      <c r="S47" s="11">
        <f t="shared" si="24"/>
        <v>-0.88122334535001501</v>
      </c>
      <c r="T47" s="11">
        <f t="shared" si="25"/>
        <v>-0.23562121533422861</v>
      </c>
      <c r="U47" s="11">
        <f>'OddsRatio_working_3-way'!S47-'OddsRatio_working_3-way'!R47^2/3</f>
        <v>-0.88122334535001501</v>
      </c>
      <c r="V47" s="11">
        <f>'OddsRatio_working_3-way'!S47*'OddsRatio_working_3-way'!R47/3-2*'OddsRatio_working_3-way'!R47^3/27-'OddsRatio_working_3-way'!T47</f>
        <v>0.23562121533422861</v>
      </c>
      <c r="W47" s="11">
        <f>'OddsRatio_working_3-way'!V47^2+4*'OddsRatio_working_3-way'!U47^3/27</f>
        <v>-4.5863091581151934E-2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0.15920148295220971</v>
      </c>
      <c r="Y47" s="11">
        <f>IF('OddsRatio_working_3-way'!W47&gt;=0,IF('OddsRatio_working_3-way'!V47+SQRT('OddsRatio_working_3-way'!W47)&gt;0,0,PI()),ACOS('OddsRatio_working_3-way'!V47/(2*'OddsRatio_working_3-way'!X47)))</f>
        <v>0.73771186410096434</v>
      </c>
      <c r="Z47" s="11">
        <f>'OddsRatio_working_3-way'!X47^(1/3)*COS('OddsRatio_working_3-way'!Y47/3)</f>
        <v>0.52567489960774583</v>
      </c>
      <c r="AA47" s="11">
        <f>'OddsRatio_working_3-way'!X47^(1/3)*COS(('OddsRatio_working_3-way'!Y47+2*PI())/3)</f>
        <v>-0.37709707206516652</v>
      </c>
      <c r="AB47" s="11">
        <f>'OddsRatio_working_3-way'!X47^(1/3)*COS(('OddsRatio_working_3-way'!Y47+4*PI())/3)</f>
        <v>-0.14857782754257942</v>
      </c>
      <c r="AC47" s="11">
        <f>'OddsRatio_working_3-way'!X47^(1/3)*SIN('OddsRatio_working_3-way'!Y47/3)</f>
        <v>0.13193564734012567</v>
      </c>
      <c r="AD47" s="11">
        <f>'OddsRatio_working_3-way'!X47^(1/3)*SIN(('OddsRatio_working_3-way'!Y47+2*PI())/3)</f>
        <v>0.38927999352207954</v>
      </c>
      <c r="AE47" s="11">
        <f>'OddsRatio_working_3-way'!X47^(1/3)*SIN(('OddsRatio_working_3-way'!Y47+4*PI())/3)</f>
        <v>-0.52121564086220507</v>
      </c>
      <c r="AF47" s="11">
        <f>-'OddsRatio_working_3-way'!U47/(3*'OddsRatio_working_3-way'!X47^(1/3))*COS(('OddsRatio_working_3-way'!Y47)/3)</f>
        <v>0.52567489960774583</v>
      </c>
      <c r="AG47" s="11">
        <f>-'OddsRatio_working_3-way'!U47/(3*'OddsRatio_working_3-way'!X47^(1/3))*COS(('OddsRatio_working_3-way'!Y47+2*PI())/3)</f>
        <v>-0.37709707206516652</v>
      </c>
      <c r="AH47" s="11">
        <f>-'OddsRatio_working_3-way'!U47/(3*'OddsRatio_working_3-way'!X47^(1/3))*COS(('OddsRatio_working_3-way'!Y47+4*PI())/3)</f>
        <v>-0.14857782754257942</v>
      </c>
      <c r="AI47" s="11">
        <f>'OddsRatio_working_3-way'!U47/(3*'OddsRatio_working_3-way'!X47^(1/3))*SIN(('OddsRatio_working_3-way'!Y47)/3)</f>
        <v>-0.13193564734012567</v>
      </c>
      <c r="AJ47" s="11">
        <f>'OddsRatio_working_3-way'!U47/(3*'OddsRatio_working_3-way'!X47^(1/3))*SIN(('OddsRatio_working_3-way'!Y47+2*PI())/3)</f>
        <v>-0.38927999352207954</v>
      </c>
      <c r="AK47" s="11">
        <f>'OddsRatio_working_3-way'!U47/(3*'OddsRatio_working_3-way'!X47^(1/3))*SIN(('OddsRatio_working_3-way'!Y47+4*PI())/3)</f>
        <v>0.52121564086220507</v>
      </c>
      <c r="AL47" s="11">
        <f>'OddsRatio_working_3-way'!Z47+'OddsRatio_working_3-way'!AF47</f>
        <v>1.0513497992154917</v>
      </c>
      <c r="AM47" s="11">
        <f>'OddsRatio_working_3-way'!AA47+'OddsRatio_working_3-way'!AG47</f>
        <v>-0.75419414413033303</v>
      </c>
      <c r="AN47" s="11">
        <f>'OddsRatio_working_3-way'!AB47+'OddsRatio_working_3-way'!AH47</f>
        <v>-0.29715565508515884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1.0513497992154917</v>
      </c>
      <c r="AS47" s="11">
        <f>IF(('OddsRatio_working_3-way'!X47=0),IF(Q47&gt;0,-Q47^(1/3),(-Q47)^(1/3)),'OddsRatio_working_3-way'!AM47-'OddsRatio_working_3-way'!R47/3)</f>
        <v>-0.75419414413033303</v>
      </c>
      <c r="AT47" s="11">
        <f>IF(('OddsRatio_working_3-way'!X47=0),IF(Q47&gt;0,-Q47^(1/3),(-Q47)^(1/3)),'OddsRatio_working_3-way'!AN47-'OddsRatio_working_3-way'!R47/3)</f>
        <v>-0.29715565508515884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1.85</v>
      </c>
      <c r="B48" s="4">
        <f>IF('True_Odds_Calculator_3-way'!B47="","",'True_Odds_Calculator_3-way'!B47)</f>
        <v>4.04</v>
      </c>
      <c r="C48" s="4">
        <f>IF('True_Odds_Calculator_3-way'!C47="","",'True_Odds_Calculator_3-way'!C47)</f>
        <v>4.12</v>
      </c>
      <c r="D48" s="9">
        <f t="shared" si="13"/>
        <v>0.52806872656514148</v>
      </c>
      <c r="E48" s="9">
        <f t="shared" si="14"/>
        <v>0.23830708265736519</v>
      </c>
      <c r="F48" s="9">
        <f t="shared" si="15"/>
        <v>0.23362419077749361</v>
      </c>
      <c r="G48" s="9">
        <f t="shared" si="16"/>
        <v>1.0514034157560541</v>
      </c>
      <c r="H48" s="9">
        <f t="shared" si="17"/>
        <v>1.893692903392646</v>
      </c>
      <c r="I48" s="9">
        <f t="shared" si="18"/>
        <v>4.1962663838984042</v>
      </c>
      <c r="J48" s="9">
        <f t="shared" si="19"/>
        <v>4.280378657158888</v>
      </c>
      <c r="K48" s="11">
        <f t="shared" si="20"/>
        <v>0.54054054054054046</v>
      </c>
      <c r="L48" s="11">
        <f t="shared" si="21"/>
        <v>0.24752475247524752</v>
      </c>
      <c r="M48" s="11">
        <f t="shared" si="22"/>
        <v>0.24271844660194175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-0.26181636793960172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0.22765002818833435</v>
      </c>
      <c r="Q48" s="11">
        <f>2*'OddsRatio_working_3-way'!K48*'OddsRatio_working_3-way'!L48*'OddsRatio_working_3-way'!M48</f>
        <v>6.495007936899698E-2</v>
      </c>
      <c r="R48" s="11">
        <f t="shared" si="23"/>
        <v>0</v>
      </c>
      <c r="S48" s="11">
        <f t="shared" si="24"/>
        <v>-0.86950265936333981</v>
      </c>
      <c r="T48" s="11">
        <f t="shared" si="25"/>
        <v>-0.24807493847741513</v>
      </c>
      <c r="U48" s="11">
        <f>'OddsRatio_working_3-way'!S48-'OddsRatio_working_3-way'!R48^2/3</f>
        <v>-0.86950265936333981</v>
      </c>
      <c r="V48" s="11">
        <f>'OddsRatio_working_3-way'!S48*'OddsRatio_working_3-way'!R48/3-2*'OddsRatio_working_3-way'!R48^3/27-'OddsRatio_working_3-way'!T48</f>
        <v>0.24807493847741513</v>
      </c>
      <c r="W48" s="11">
        <f>'OddsRatio_working_3-way'!V48^2+4*'OddsRatio_working_3-way'!U48^3/27</f>
        <v>-3.5847615132143698E-2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0.15603588548208791</v>
      </c>
      <c r="Y48" s="11">
        <f>IF('OddsRatio_working_3-way'!W48&gt;=0,IF('OddsRatio_working_3-way'!V48+SQRT('OddsRatio_working_3-way'!W48)&gt;0,0,PI()),ACOS('OddsRatio_working_3-way'!V48/(2*'OddsRatio_working_3-way'!X48)))</f>
        <v>0.65190558343839267</v>
      </c>
      <c r="Z48" s="11">
        <f>'OddsRatio_working_3-way'!X48^(1/3)*COS('OddsRatio_working_3-way'!Y48/3)</f>
        <v>0.52570170787802706</v>
      </c>
      <c r="AA48" s="11">
        <f>'OddsRatio_working_3-way'!X48^(1/3)*COS(('OddsRatio_working_3-way'!Y48+2*PI())/3)</f>
        <v>-0.36336926315557988</v>
      </c>
      <c r="AB48" s="11">
        <f>'OddsRatio_working_3-way'!X48^(1/3)*COS(('OddsRatio_working_3-way'!Y48+4*PI())/3)</f>
        <v>-0.16233244472244734</v>
      </c>
      <c r="AC48" s="11">
        <f>'OddsRatio_working_3-way'!X48^(1/3)*SIN('OddsRatio_working_3-way'!Y48/3)</f>
        <v>0.11606866123939498</v>
      </c>
      <c r="AD48" s="11">
        <f>'OddsRatio_working_3-way'!X48^(1/3)*SIN(('OddsRatio_working_3-way'!Y48+2*PI())/3)</f>
        <v>0.39723670321553989</v>
      </c>
      <c r="AE48" s="11">
        <f>'OddsRatio_working_3-way'!X48^(1/3)*SIN(('OddsRatio_working_3-way'!Y48+4*PI())/3)</f>
        <v>-0.51330536445493491</v>
      </c>
      <c r="AF48" s="11">
        <f>-'OddsRatio_working_3-way'!U48/(3*'OddsRatio_working_3-way'!X48^(1/3))*COS(('OddsRatio_working_3-way'!Y48)/3)</f>
        <v>0.52570170787802706</v>
      </c>
      <c r="AG48" s="11">
        <f>-'OddsRatio_working_3-way'!U48/(3*'OddsRatio_working_3-way'!X48^(1/3))*COS(('OddsRatio_working_3-way'!Y48+2*PI())/3)</f>
        <v>-0.36336926315557988</v>
      </c>
      <c r="AH48" s="11">
        <f>-'OddsRatio_working_3-way'!U48/(3*'OddsRatio_working_3-way'!X48^(1/3))*COS(('OddsRatio_working_3-way'!Y48+4*PI())/3)</f>
        <v>-0.16233244472244734</v>
      </c>
      <c r="AI48" s="11">
        <f>'OddsRatio_working_3-way'!U48/(3*'OddsRatio_working_3-way'!X48^(1/3))*SIN(('OddsRatio_working_3-way'!Y48)/3)</f>
        <v>-0.11606866123939498</v>
      </c>
      <c r="AJ48" s="11">
        <f>'OddsRatio_working_3-way'!U48/(3*'OddsRatio_working_3-way'!X48^(1/3))*SIN(('OddsRatio_working_3-way'!Y48+2*PI())/3)</f>
        <v>-0.39723670321553989</v>
      </c>
      <c r="AK48" s="11">
        <f>'OddsRatio_working_3-way'!U48/(3*'OddsRatio_working_3-way'!X48^(1/3))*SIN(('OddsRatio_working_3-way'!Y48+4*PI())/3)</f>
        <v>0.51330536445493491</v>
      </c>
      <c r="AL48" s="11">
        <f>'OddsRatio_working_3-way'!Z48+'OddsRatio_working_3-way'!AF48</f>
        <v>1.0514034157560541</v>
      </c>
      <c r="AM48" s="11">
        <f>'OddsRatio_working_3-way'!AA48+'OddsRatio_working_3-way'!AG48</f>
        <v>-0.72673852631115976</v>
      </c>
      <c r="AN48" s="11">
        <f>'OddsRatio_working_3-way'!AB48+'OddsRatio_working_3-way'!AH48</f>
        <v>-0.32466488944489469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1.0514034157560541</v>
      </c>
      <c r="AS48" s="11">
        <f>IF(('OddsRatio_working_3-way'!X48=0),IF(Q48&gt;0,-Q48^(1/3),(-Q48)^(1/3)),'OddsRatio_working_3-way'!AM48-'OddsRatio_working_3-way'!R48/3)</f>
        <v>-0.72673852631115976</v>
      </c>
      <c r="AT48" s="11">
        <f>IF(('OddsRatio_working_3-way'!X48=0),IF(Q48&gt;0,-Q48^(1/3),(-Q48)^(1/3)),'OddsRatio_working_3-way'!AN48-'OddsRatio_working_3-way'!R48/3)</f>
        <v>-0.32466488944489469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3.21</v>
      </c>
      <c r="B49" s="4">
        <f>IF('True_Odds_Calculator_3-way'!B48="","",'True_Odds_Calculator_3-way'!B48)</f>
        <v>3.76</v>
      </c>
      <c r="C49" s="4">
        <f>IF('True_Odds_Calculator_3-way'!C48="","",'True_Odds_Calculator_3-way'!C48)</f>
        <v>2.2200000000000002</v>
      </c>
      <c r="D49" s="9">
        <f t="shared" si="13"/>
        <v>0.30242582959351771</v>
      </c>
      <c r="E49" s="9">
        <f t="shared" si="14"/>
        <v>0.25768974746825402</v>
      </c>
      <c r="F49" s="9">
        <f t="shared" si="15"/>
        <v>0.4398844229382281</v>
      </c>
      <c r="G49" s="9">
        <f t="shared" si="16"/>
        <v>1.0437085397852996</v>
      </c>
      <c r="H49" s="9">
        <f t="shared" si="17"/>
        <v>3.3065958729255125</v>
      </c>
      <c r="I49" s="9">
        <f t="shared" si="18"/>
        <v>3.8806355698074273</v>
      </c>
      <c r="J49" s="9">
        <f t="shared" si="19"/>
        <v>2.2733244185380657</v>
      </c>
      <c r="K49" s="11">
        <f t="shared" si="20"/>
        <v>0.3115264797507788</v>
      </c>
      <c r="L49" s="11">
        <f t="shared" si="21"/>
        <v>0.26595744680851063</v>
      </c>
      <c r="M49" s="11">
        <f t="shared" si="22"/>
        <v>0.4504504504504504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-0.27772522970375413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0.23101745611190827</v>
      </c>
      <c r="Q49" s="11">
        <f>2*'OddsRatio_working_3-way'!K49*'OddsRatio_working_3-way'!L49*'OddsRatio_working_3-way'!M49</f>
        <v>7.4642150601585869E-2</v>
      </c>
      <c r="R49" s="11">
        <f t="shared" si="23"/>
        <v>0</v>
      </c>
      <c r="S49" s="11">
        <f t="shared" si="24"/>
        <v>-0.83182019998086443</v>
      </c>
      <c r="T49" s="11">
        <f t="shared" si="25"/>
        <v>-0.26876258480803372</v>
      </c>
      <c r="U49" s="11">
        <f>'OddsRatio_working_3-way'!S49-'OddsRatio_working_3-way'!R49^2/3</f>
        <v>-0.83182019998086443</v>
      </c>
      <c r="V49" s="11">
        <f>'OddsRatio_working_3-way'!S49*'OddsRatio_working_3-way'!R49/3-2*'OddsRatio_working_3-way'!R49^3/27-'OddsRatio_working_3-way'!T49</f>
        <v>0.26876258480803372</v>
      </c>
      <c r="W49" s="11">
        <f>'OddsRatio_working_3-way'!V49^2+4*'OddsRatio_working_3-way'!U49^3/27</f>
        <v>-1.3034386047253238E-2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0.14600317893795051</v>
      </c>
      <c r="Y49" s="11">
        <f>IF('OddsRatio_working_3-way'!W49&gt;=0,IF('OddsRatio_working_3-way'!V49+SQRT('OddsRatio_working_3-way'!W49)&gt;0,0,PI()),ACOS('OddsRatio_working_3-way'!V49/(2*'OddsRatio_working_3-way'!X49)))</f>
        <v>0.40169458180653628</v>
      </c>
      <c r="Z49" s="11">
        <f>'OddsRatio_working_3-way'!X49^(1/3)*COS('OddsRatio_working_3-way'!Y49/3)</f>
        <v>0.52185426989264982</v>
      </c>
      <c r="AA49" s="11">
        <f>'OddsRatio_working_3-way'!X49^(1/3)*COS(('OddsRatio_working_3-way'!Y49+2*PI())/3)</f>
        <v>-0.32180521590592104</v>
      </c>
      <c r="AB49" s="11">
        <f>'OddsRatio_working_3-way'!X49^(1/3)*COS(('OddsRatio_working_3-way'!Y49+4*PI())/3)</f>
        <v>-0.20004905398672893</v>
      </c>
      <c r="AC49" s="11">
        <f>'OddsRatio_working_3-way'!X49^(1/3)*SIN('OddsRatio_working_3-way'!Y49/3)</f>
        <v>7.0295952859541294E-2</v>
      </c>
      <c r="AD49" s="11">
        <f>'OddsRatio_working_3-way'!X49^(1/3)*SIN(('OddsRatio_working_3-way'!Y49+2*PI())/3)</f>
        <v>0.41679107837064489</v>
      </c>
      <c r="AE49" s="11">
        <f>'OddsRatio_working_3-way'!X49^(1/3)*SIN(('OddsRatio_working_3-way'!Y49+4*PI())/3)</f>
        <v>-0.48708703123018615</v>
      </c>
      <c r="AF49" s="11">
        <f>-'OddsRatio_working_3-way'!U49/(3*'OddsRatio_working_3-way'!X49^(1/3))*COS(('OddsRatio_working_3-way'!Y49)/3)</f>
        <v>0.52185426989264971</v>
      </c>
      <c r="AG49" s="11">
        <f>-'OddsRatio_working_3-way'!U49/(3*'OddsRatio_working_3-way'!X49^(1/3))*COS(('OddsRatio_working_3-way'!Y49+2*PI())/3)</f>
        <v>-0.32180521590592098</v>
      </c>
      <c r="AH49" s="11">
        <f>-'OddsRatio_working_3-way'!U49/(3*'OddsRatio_working_3-way'!X49^(1/3))*COS(('OddsRatio_working_3-way'!Y49+4*PI())/3)</f>
        <v>-0.20004905398672887</v>
      </c>
      <c r="AI49" s="11">
        <f>'OddsRatio_working_3-way'!U49/(3*'OddsRatio_working_3-way'!X49^(1/3))*SIN(('OddsRatio_working_3-way'!Y49)/3)</f>
        <v>-7.029595285954128E-2</v>
      </c>
      <c r="AJ49" s="11">
        <f>'OddsRatio_working_3-way'!U49/(3*'OddsRatio_working_3-way'!X49^(1/3))*SIN(('OddsRatio_working_3-way'!Y49+2*PI())/3)</f>
        <v>-0.41679107837064477</v>
      </c>
      <c r="AK49" s="11">
        <f>'OddsRatio_working_3-way'!U49/(3*'OddsRatio_working_3-way'!X49^(1/3))*SIN(('OddsRatio_working_3-way'!Y49+4*PI())/3)</f>
        <v>0.4870870312301861</v>
      </c>
      <c r="AL49" s="11">
        <f>'OddsRatio_working_3-way'!Z49+'OddsRatio_working_3-way'!AF49</f>
        <v>1.0437085397852996</v>
      </c>
      <c r="AM49" s="11">
        <f>'OddsRatio_working_3-way'!AA49+'OddsRatio_working_3-way'!AG49</f>
        <v>-0.64361043181184208</v>
      </c>
      <c r="AN49" s="11">
        <f>'OddsRatio_working_3-way'!AB49+'OddsRatio_working_3-way'!AH49</f>
        <v>-0.40009810797345779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1.0437085397852996</v>
      </c>
      <c r="AS49" s="11">
        <f>IF(('OddsRatio_working_3-way'!X49=0),IF(Q49&gt;0,-Q49^(1/3),(-Q49)^(1/3)),'OddsRatio_working_3-way'!AM49-'OddsRatio_working_3-way'!R49/3)</f>
        <v>-0.64361043181184208</v>
      </c>
      <c r="AT49" s="11">
        <f>IF(('OddsRatio_working_3-way'!X49=0),IF(Q49&gt;0,-Q49^(1/3),(-Q49)^(1/3)),'OddsRatio_working_3-way'!AN49-'OddsRatio_working_3-way'!R49/3)</f>
        <v>-0.40009810797345779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1.5</v>
      </c>
      <c r="B50" s="4">
        <f>IF('True_Odds_Calculator_3-way'!B49="","",'True_Odds_Calculator_3-way'!B49)</f>
        <v>4.6100000000000003</v>
      </c>
      <c r="C50" s="4">
        <f>IF('True_Odds_Calculator_3-way'!C49="","",'True_Odds_Calculator_3-way'!C49)</f>
        <v>6.84</v>
      </c>
      <c r="D50" s="9">
        <f t="shared" si="13"/>
        <v>0.65365940864910399</v>
      </c>
      <c r="E50" s="9">
        <f t="shared" si="14"/>
        <v>0.20723208253473227</v>
      </c>
      <c r="F50" s="9">
        <f t="shared" si="15"/>
        <v>0.13910850881616371</v>
      </c>
      <c r="G50" s="9">
        <f t="shared" si="16"/>
        <v>1.0596974105112831</v>
      </c>
      <c r="H50" s="9">
        <f t="shared" si="17"/>
        <v>1.5298487052556415</v>
      </c>
      <c r="I50" s="9">
        <f t="shared" si="18"/>
        <v>4.8255076519457321</v>
      </c>
      <c r="J50" s="9">
        <f t="shared" si="19"/>
        <v>7.1886328773858947</v>
      </c>
      <c r="K50" s="11">
        <f t="shared" si="20"/>
        <v>0.66666666666666663</v>
      </c>
      <c r="L50" s="11">
        <f t="shared" si="21"/>
        <v>0.21691973969631234</v>
      </c>
      <c r="M50" s="11">
        <f t="shared" si="22"/>
        <v>0.14619883040935672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-0.22286494737687801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0.2103656345008097</v>
      </c>
      <c r="Q50" s="11">
        <f>2*'OddsRatio_working_3-way'!K50*'OddsRatio_working_3-way'!L50*'OddsRatio_working_3-way'!M50</f>
        <v>4.228454964840396E-2</v>
      </c>
      <c r="R50" s="11">
        <f t="shared" si="23"/>
        <v>0</v>
      </c>
      <c r="S50" s="11">
        <f t="shared" si="24"/>
        <v>-0.94391530376048227</v>
      </c>
      <c r="T50" s="11">
        <f t="shared" si="25"/>
        <v>-0.18973171934884064</v>
      </c>
      <c r="U50" s="11">
        <f>'OddsRatio_working_3-way'!S50-'OddsRatio_working_3-way'!R50^2/3</f>
        <v>-0.94391530376048227</v>
      </c>
      <c r="V50" s="11">
        <f>'OddsRatio_working_3-way'!S50*'OddsRatio_working_3-way'!R50/3-2*'OddsRatio_working_3-way'!R50^3/27-'OddsRatio_working_3-way'!T50</f>
        <v>0.18973171934884064</v>
      </c>
      <c r="W50" s="11">
        <f>'OddsRatio_working_3-way'!V50^2+4*'OddsRatio_working_3-way'!U50^3/27</f>
        <v>-8.8595352704090496E-2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0.17648900676186444</v>
      </c>
      <c r="Y50" s="11">
        <f>IF('OddsRatio_working_3-way'!W50&gt;=0,IF('OddsRatio_working_3-way'!V50+SQRT('OddsRatio_working_3-way'!W50)&gt;0,0,PI()),ACOS('OddsRatio_working_3-way'!V50/(2*'OddsRatio_working_3-way'!X50)))</f>
        <v>1.003306417353377</v>
      </c>
      <c r="Z50" s="11">
        <f>'OddsRatio_working_3-way'!X50^(1/3)*COS('OddsRatio_working_3-way'!Y50/3)</f>
        <v>0.52984870525564143</v>
      </c>
      <c r="AA50" s="11">
        <f>'OddsRatio_working_3-way'!X50^(1/3)*COS(('OddsRatio_working_3-way'!Y50+2*PI())/3)</f>
        <v>-0.42437368029749412</v>
      </c>
      <c r="AB50" s="11">
        <f>'OddsRatio_working_3-way'!X50^(1/3)*COS(('OddsRatio_working_3-way'!Y50+4*PI())/3)</f>
        <v>-0.10547502495814717</v>
      </c>
      <c r="AC50" s="11">
        <f>'OddsRatio_working_3-way'!X50^(1/3)*SIN('OddsRatio_working_3-way'!Y50/3)</f>
        <v>0.18411622450438161</v>
      </c>
      <c r="AD50" s="11">
        <f>'OddsRatio_working_3-way'!X50^(1/3)*SIN(('OddsRatio_working_3-way'!Y50+2*PI())/3)</f>
        <v>0.3668043266614881</v>
      </c>
      <c r="AE50" s="11">
        <f>'OddsRatio_working_3-way'!X50^(1/3)*SIN(('OddsRatio_working_3-way'!Y50+4*PI())/3)</f>
        <v>-0.55092055116586969</v>
      </c>
      <c r="AF50" s="11">
        <f>-'OddsRatio_working_3-way'!U50/(3*'OddsRatio_working_3-way'!X50^(1/3))*COS(('OddsRatio_working_3-way'!Y50)/3)</f>
        <v>0.52984870525564154</v>
      </c>
      <c r="AG50" s="11">
        <f>-'OddsRatio_working_3-way'!U50/(3*'OddsRatio_working_3-way'!X50^(1/3))*COS(('OddsRatio_working_3-way'!Y50+2*PI())/3)</f>
        <v>-0.42437368029749417</v>
      </c>
      <c r="AH50" s="11">
        <f>-'OddsRatio_working_3-way'!U50/(3*'OddsRatio_working_3-way'!X50^(1/3))*COS(('OddsRatio_working_3-way'!Y50+4*PI())/3)</f>
        <v>-0.10547502495814719</v>
      </c>
      <c r="AI50" s="11">
        <f>'OddsRatio_working_3-way'!U50/(3*'OddsRatio_working_3-way'!X50^(1/3))*SIN(('OddsRatio_working_3-way'!Y50)/3)</f>
        <v>-0.18411622450438164</v>
      </c>
      <c r="AJ50" s="11">
        <f>'OddsRatio_working_3-way'!U50/(3*'OddsRatio_working_3-way'!X50^(1/3))*SIN(('OddsRatio_working_3-way'!Y50+2*PI())/3)</f>
        <v>-0.36680432666148816</v>
      </c>
      <c r="AK50" s="11">
        <f>'OddsRatio_working_3-way'!U50/(3*'OddsRatio_working_3-way'!X50^(1/3))*SIN(('OddsRatio_working_3-way'!Y50+4*PI())/3)</f>
        <v>0.5509205511658698</v>
      </c>
      <c r="AL50" s="11">
        <f>'OddsRatio_working_3-way'!Z50+'OddsRatio_working_3-way'!AF50</f>
        <v>1.0596974105112831</v>
      </c>
      <c r="AM50" s="11">
        <f>'OddsRatio_working_3-way'!AA50+'OddsRatio_working_3-way'!AG50</f>
        <v>-0.84874736059498823</v>
      </c>
      <c r="AN50" s="11">
        <f>'OddsRatio_working_3-way'!AB50+'OddsRatio_working_3-way'!AH50</f>
        <v>-0.21095004991629435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1.0596974105112831</v>
      </c>
      <c r="AS50" s="11">
        <f>IF(('OddsRatio_working_3-way'!X50=0),IF(Q50&gt;0,-Q50^(1/3),(-Q50)^(1/3)),'OddsRatio_working_3-way'!AM50-'OddsRatio_working_3-way'!R50/3)</f>
        <v>-0.84874736059498823</v>
      </c>
      <c r="AT50" s="11">
        <f>IF(('OddsRatio_working_3-way'!X50=0),IF(Q50&gt;0,-Q50^(1/3),(-Q50)^(1/3)),'OddsRatio_working_3-way'!AN50-'OddsRatio_working_3-way'!R50/3)</f>
        <v>-0.21095004991629435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5.13</v>
      </c>
      <c r="B51" s="4">
        <f>IF('True_Odds_Calculator_3-way'!B50="","",'True_Odds_Calculator_3-way'!B50)</f>
        <v>4.55</v>
      </c>
      <c r="C51" s="4">
        <f>IF('True_Odds_Calculator_3-way'!C50="","",'True_Odds_Calculator_3-way'!C50)</f>
        <v>1.62</v>
      </c>
      <c r="D51" s="9">
        <f t="shared" si="13"/>
        <v>0.18613223562804629</v>
      </c>
      <c r="E51" s="9">
        <f t="shared" si="14"/>
        <v>0.21015178606265109</v>
      </c>
      <c r="F51" s="9">
        <f t="shared" si="15"/>
        <v>0.60371597830930257</v>
      </c>
      <c r="G51" s="9">
        <f t="shared" si="16"/>
        <v>1.0587226442315791</v>
      </c>
      <c r="H51" s="9">
        <f t="shared" si="17"/>
        <v>5.3725245206764205</v>
      </c>
      <c r="I51" s="9">
        <f t="shared" si="18"/>
        <v>4.758465387022107</v>
      </c>
      <c r="J51" s="9">
        <f t="shared" si="19"/>
        <v>1.6564080394235794</v>
      </c>
      <c r="K51" s="11">
        <f t="shared" si="20"/>
        <v>0.19493177387914232</v>
      </c>
      <c r="L51" s="11">
        <f t="shared" si="21"/>
        <v>0.21978021978021978</v>
      </c>
      <c r="M51" s="11">
        <f t="shared" si="22"/>
        <v>0.61728395061728392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-0.24039549120770687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0.21949989461360481</v>
      </c>
      <c r="Q51" s="11">
        <f>2*'OddsRatio_working_3-way'!K51*'OddsRatio_working_3-way'!L51*'OddsRatio_working_3-way'!M51</f>
        <v>5.2891540870748148E-2</v>
      </c>
      <c r="R51" s="11">
        <f t="shared" si="23"/>
        <v>0</v>
      </c>
      <c r="S51" s="11">
        <f t="shared" si="24"/>
        <v>-0.91307825080609428</v>
      </c>
      <c r="T51" s="11">
        <f t="shared" si="25"/>
        <v>-0.22001885561592635</v>
      </c>
      <c r="U51" s="11">
        <f>'OddsRatio_working_3-way'!S51-'OddsRatio_working_3-way'!R51^2/3</f>
        <v>-0.91307825080609428</v>
      </c>
      <c r="V51" s="11">
        <f>'OddsRatio_working_3-way'!S51*'OddsRatio_working_3-way'!R51/3-2*'OddsRatio_working_3-way'!R51^3/27-'OddsRatio_working_3-way'!T51</f>
        <v>0.22001885561592635</v>
      </c>
      <c r="W51" s="11">
        <f>'OddsRatio_working_3-way'!V51^2+4*'OddsRatio_working_3-way'!U51^3/27</f>
        <v>-6.4368621115746844E-2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0.16791137390174665</v>
      </c>
      <c r="Y51" s="11">
        <f>IF('OddsRatio_working_3-way'!W51&gt;=0,IF('OddsRatio_working_3-way'!V51+SQRT('OddsRatio_working_3-way'!W51)&gt;0,0,PI()),ACOS('OddsRatio_working_3-way'!V51/(2*'OddsRatio_working_3-way'!X51)))</f>
        <v>0.85639711767214333</v>
      </c>
      <c r="Z51" s="11">
        <f>'OddsRatio_working_3-way'!X51^(1/3)*COS('OddsRatio_working_3-way'!Y51/3)</f>
        <v>0.52936132211578968</v>
      </c>
      <c r="AA51" s="11">
        <f>'OddsRatio_working_3-way'!X51^(1/3)*COS(('OddsRatio_working_3-way'!Y51+2*PI())/3)</f>
        <v>-0.39922435540062856</v>
      </c>
      <c r="AB51" s="11">
        <f>'OddsRatio_working_3-way'!X51^(1/3)*COS(('OddsRatio_working_3-way'!Y51+4*PI())/3)</f>
        <v>-0.13013696671516106</v>
      </c>
      <c r="AC51" s="11">
        <f>'OddsRatio_working_3-way'!X51^(1/3)*SIN('OddsRatio_working_3-way'!Y51/3)</f>
        <v>0.15535767629308808</v>
      </c>
      <c r="AD51" s="11">
        <f>'OddsRatio_working_3-way'!X51^(1/3)*SIN(('OddsRatio_working_3-way'!Y51+2*PI())/3)</f>
        <v>0.38076151458664709</v>
      </c>
      <c r="AE51" s="11">
        <f>'OddsRatio_working_3-way'!X51^(1/3)*SIN(('OddsRatio_working_3-way'!Y51+4*PI())/3)</f>
        <v>-0.53611919087973514</v>
      </c>
      <c r="AF51" s="11">
        <f>-'OddsRatio_working_3-way'!U51/(3*'OddsRatio_working_3-way'!X51^(1/3))*COS(('OddsRatio_working_3-way'!Y51)/3)</f>
        <v>0.52936132211578957</v>
      </c>
      <c r="AG51" s="11">
        <f>-'OddsRatio_working_3-way'!U51/(3*'OddsRatio_working_3-way'!X51^(1/3))*COS(('OddsRatio_working_3-way'!Y51+2*PI())/3)</f>
        <v>-0.39922435540062851</v>
      </c>
      <c r="AH51" s="11">
        <f>-'OddsRatio_working_3-way'!U51/(3*'OddsRatio_working_3-way'!X51^(1/3))*COS(('OddsRatio_working_3-way'!Y51+4*PI())/3)</f>
        <v>-0.13013696671516103</v>
      </c>
      <c r="AI51" s="11">
        <f>'OddsRatio_working_3-way'!U51/(3*'OddsRatio_working_3-way'!X51^(1/3))*SIN(('OddsRatio_working_3-way'!Y51)/3)</f>
        <v>-0.15535767629308805</v>
      </c>
      <c r="AJ51" s="11">
        <f>'OddsRatio_working_3-way'!U51/(3*'OddsRatio_working_3-way'!X51^(1/3))*SIN(('OddsRatio_working_3-way'!Y51+2*PI())/3)</f>
        <v>-0.38076151458664703</v>
      </c>
      <c r="AK51" s="11">
        <f>'OddsRatio_working_3-way'!U51/(3*'OddsRatio_working_3-way'!X51^(1/3))*SIN(('OddsRatio_working_3-way'!Y51+4*PI())/3)</f>
        <v>0.53611919087973503</v>
      </c>
      <c r="AL51" s="11">
        <f>'OddsRatio_working_3-way'!Z51+'OddsRatio_working_3-way'!AF51</f>
        <v>1.0587226442315791</v>
      </c>
      <c r="AM51" s="11">
        <f>'OddsRatio_working_3-way'!AA51+'OddsRatio_working_3-way'!AG51</f>
        <v>-0.79844871080125701</v>
      </c>
      <c r="AN51" s="11">
        <f>'OddsRatio_working_3-way'!AB51+'OddsRatio_working_3-way'!AH51</f>
        <v>-0.26027393343032212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1.0587226442315791</v>
      </c>
      <c r="AS51" s="11">
        <f>IF(('OddsRatio_working_3-way'!X51=0),IF(Q51&gt;0,-Q51^(1/3),(-Q51)^(1/3)),'OddsRatio_working_3-way'!AM51-'OddsRatio_working_3-way'!R51/3)</f>
        <v>-0.79844871080125701</v>
      </c>
      <c r="AT51" s="11">
        <f>IF(('OddsRatio_working_3-way'!X51=0),IF(Q51&gt;0,-Q51^(1/3),(-Q51)^(1/3)),'OddsRatio_working_3-way'!AN51-'OddsRatio_working_3-way'!R51/3)</f>
        <v>-0.26027393343032212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2.58</v>
      </c>
      <c r="B52" s="4">
        <f>IF('True_Odds_Calculator_3-way'!B51="","",'True_Odds_Calculator_3-way'!B51)</f>
        <v>3.45</v>
      </c>
      <c r="C52" s="4">
        <f>IF('True_Odds_Calculator_3-way'!C51="","",'True_Odds_Calculator_3-way'!C51)</f>
        <v>2.87</v>
      </c>
      <c r="D52" s="9">
        <f t="shared" si="13"/>
        <v>0.37841462943153653</v>
      </c>
      <c r="E52" s="9">
        <f t="shared" si="14"/>
        <v>0.28192236801086185</v>
      </c>
      <c r="F52" s="9">
        <f t="shared" si="15"/>
        <v>0.3396630025576014</v>
      </c>
      <c r="G52" s="9">
        <f t="shared" si="16"/>
        <v>1.0396227624077086</v>
      </c>
      <c r="H52" s="9">
        <f t="shared" si="17"/>
        <v>2.6426039646041799</v>
      </c>
      <c r="I52" s="9">
        <f t="shared" si="18"/>
        <v>3.5470757678988858</v>
      </c>
      <c r="J52" s="9">
        <f t="shared" si="19"/>
        <v>2.9440945657024158</v>
      </c>
      <c r="K52" s="11">
        <f t="shared" si="20"/>
        <v>0.38759689922480617</v>
      </c>
      <c r="L52" s="11">
        <f t="shared" si="21"/>
        <v>0.28985507246376813</v>
      </c>
      <c r="M52" s="11">
        <f t="shared" si="22"/>
        <v>0.34843205574912889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-0.28336361220032824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0.23095709795751718</v>
      </c>
      <c r="Q52" s="11">
        <f>2*'OddsRatio_working_3-way'!K52*'OddsRatio_working_3-way'!L52*'OddsRatio_working_3-way'!M52</f>
        <v>7.8290541680514303E-2</v>
      </c>
      <c r="R52" s="11">
        <f t="shared" si="23"/>
        <v>0</v>
      </c>
      <c r="S52" s="11">
        <f t="shared" si="24"/>
        <v>-0.81505559646182979</v>
      </c>
      <c r="T52" s="11">
        <f t="shared" si="25"/>
        <v>-0.27629003269892538</v>
      </c>
      <c r="U52" s="11">
        <f>'OddsRatio_working_3-way'!S52-'OddsRatio_working_3-way'!R52^2/3</f>
        <v>-0.81505559646182979</v>
      </c>
      <c r="V52" s="11">
        <f>'OddsRatio_working_3-way'!S52*'OddsRatio_working_3-way'!R52/3-2*'OddsRatio_working_3-way'!R52^3/27-'OddsRatio_working_3-way'!T52</f>
        <v>0.27629003269892538</v>
      </c>
      <c r="W52" s="11">
        <f>'OddsRatio_working_3-way'!V52^2+4*'OddsRatio_working_3-way'!U52^3/27</f>
        <v>-3.87925016265811E-3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0.1416116452939441</v>
      </c>
      <c r="Y52" s="11">
        <f>IF('OddsRatio_working_3-way'!W52&gt;=0,IF('OddsRatio_working_3-way'!V52+SQRT('OddsRatio_working_3-way'!W52)&gt;0,0,PI()),ACOS('OddsRatio_working_3-way'!V52/(2*'OddsRatio_working_3-way'!X52)))</f>
        <v>0.2217221854726048</v>
      </c>
      <c r="Z52" s="11">
        <f>'OddsRatio_working_3-way'!X52^(1/3)*COS('OddsRatio_working_3-way'!Y52/3)</f>
        <v>0.51981138120385417</v>
      </c>
      <c r="AA52" s="11">
        <f>'OddsRatio_working_3-way'!X52^(1/3)*COS(('OddsRatio_working_3-way'!Y52+2*PI())/3)</f>
        <v>-0.29323728362811624</v>
      </c>
      <c r="AB52" s="11">
        <f>'OddsRatio_working_3-way'!X52^(1/3)*COS(('OddsRatio_working_3-way'!Y52+4*PI())/3)</f>
        <v>-0.22657409757573804</v>
      </c>
      <c r="AC52" s="11">
        <f>'OddsRatio_working_3-way'!X52^(1/3)*SIN('OddsRatio_working_3-way'!Y52/3)</f>
        <v>3.8488008412378615E-2</v>
      </c>
      <c r="AD52" s="11">
        <f>'OddsRatio_working_3-way'!X52^(1/3)*SIN(('OddsRatio_working_3-way'!Y52+2*PI())/3)</f>
        <v>0.43092585709262515</v>
      </c>
      <c r="AE52" s="11">
        <f>'OddsRatio_working_3-way'!X52^(1/3)*SIN(('OddsRatio_working_3-way'!Y52+4*PI())/3)</f>
        <v>-0.4694138655050038</v>
      </c>
      <c r="AF52" s="11">
        <f>-'OddsRatio_working_3-way'!U52/(3*'OddsRatio_working_3-way'!X52^(1/3))*COS(('OddsRatio_working_3-way'!Y52)/3)</f>
        <v>0.51981138120385428</v>
      </c>
      <c r="AG52" s="11">
        <f>-'OddsRatio_working_3-way'!U52/(3*'OddsRatio_working_3-way'!X52^(1/3))*COS(('OddsRatio_working_3-way'!Y52+2*PI())/3)</f>
        <v>-0.2932372836281163</v>
      </c>
      <c r="AH52" s="11">
        <f>-'OddsRatio_working_3-way'!U52/(3*'OddsRatio_working_3-way'!X52^(1/3))*COS(('OddsRatio_working_3-way'!Y52+4*PI())/3)</f>
        <v>-0.2265740975757381</v>
      </c>
      <c r="AI52" s="11">
        <f>'OddsRatio_working_3-way'!U52/(3*'OddsRatio_working_3-way'!X52^(1/3))*SIN(('OddsRatio_working_3-way'!Y52)/3)</f>
        <v>-3.8488008412378621E-2</v>
      </c>
      <c r="AJ52" s="11">
        <f>'OddsRatio_working_3-way'!U52/(3*'OddsRatio_working_3-way'!X52^(1/3))*SIN(('OddsRatio_working_3-way'!Y52+2*PI())/3)</f>
        <v>-0.43092585709262526</v>
      </c>
      <c r="AK52" s="11">
        <f>'OddsRatio_working_3-way'!U52/(3*'OddsRatio_working_3-way'!X52^(1/3))*SIN(('OddsRatio_working_3-way'!Y52+4*PI())/3)</f>
        <v>0.46941386550500391</v>
      </c>
      <c r="AL52" s="11">
        <f>'OddsRatio_working_3-way'!Z52+'OddsRatio_working_3-way'!AF52</f>
        <v>1.0396227624077086</v>
      </c>
      <c r="AM52" s="11">
        <f>'OddsRatio_working_3-way'!AA52+'OddsRatio_working_3-way'!AG52</f>
        <v>-0.58647456725623259</v>
      </c>
      <c r="AN52" s="11">
        <f>'OddsRatio_working_3-way'!AB52+'OddsRatio_working_3-way'!AH52</f>
        <v>-0.45314819515147614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1.0396227624077086</v>
      </c>
      <c r="AS52" s="11">
        <f>IF(('OddsRatio_working_3-way'!X52=0),IF(Q52&gt;0,-Q52^(1/3),(-Q52)^(1/3)),'OddsRatio_working_3-way'!AM52-'OddsRatio_working_3-way'!R52/3)</f>
        <v>-0.58647456725623259</v>
      </c>
      <c r="AT52" s="11">
        <f>IF(('OddsRatio_working_3-way'!X52=0),IF(Q52&gt;0,-Q52^(1/3),(-Q52)^(1/3)),'OddsRatio_working_3-way'!AN52-'OddsRatio_working_3-way'!R52/3)</f>
        <v>-0.45314819515147614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2.4700000000000002</v>
      </c>
      <c r="B53" s="4">
        <f>IF('True_Odds_Calculator_3-way'!B52="","",'True_Odds_Calculator_3-way'!B52)</f>
        <v>3.25</v>
      </c>
      <c r="C53" s="4">
        <f>IF('True_Odds_Calculator_3-way'!C52="","",'True_Odds_Calculator_3-way'!C52)</f>
        <v>3.17</v>
      </c>
      <c r="D53" s="9">
        <f t="shared" si="13"/>
        <v>0.3947594112733297</v>
      </c>
      <c r="E53" s="9">
        <f t="shared" si="14"/>
        <v>0.2988002790815335</v>
      </c>
      <c r="F53" s="9">
        <f t="shared" si="15"/>
        <v>0.30644030964513663</v>
      </c>
      <c r="G53" s="9">
        <f t="shared" si="16"/>
        <v>1.0429853725911986</v>
      </c>
      <c r="H53" s="9">
        <f t="shared" si="17"/>
        <v>2.5331884977090624</v>
      </c>
      <c r="I53" s="9">
        <f t="shared" si="18"/>
        <v>3.3467170883301969</v>
      </c>
      <c r="J53" s="9">
        <f t="shared" si="19"/>
        <v>3.263278258522901</v>
      </c>
      <c r="K53" s="11">
        <f t="shared" si="20"/>
        <v>0.40485829959514169</v>
      </c>
      <c r="L53" s="11">
        <f t="shared" si="21"/>
        <v>0.30769230769230771</v>
      </c>
      <c r="M53" s="11">
        <f t="shared" si="22"/>
        <v>0.31545741324921134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-0.28204604243889542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0.2314598771769362</v>
      </c>
      <c r="Q53" s="11">
        <f>2*'OddsRatio_working_3-way'!K53*'OddsRatio_working_3-way'!L53*'OddsRatio_working_3-way'!M53</f>
        <v>7.8594185798620084E-2</v>
      </c>
      <c r="R53" s="11">
        <f t="shared" si="23"/>
        <v>0</v>
      </c>
      <c r="S53" s="11">
        <f t="shared" si="24"/>
        <v>-0.82064571860490265</v>
      </c>
      <c r="T53" s="11">
        <f t="shared" si="25"/>
        <v>-0.27865728984886329</v>
      </c>
      <c r="U53" s="11">
        <f>'OddsRatio_working_3-way'!S53-'OddsRatio_working_3-way'!R53^2/3</f>
        <v>-0.82064571860490265</v>
      </c>
      <c r="V53" s="11">
        <f>'OddsRatio_working_3-way'!S53*'OddsRatio_working_3-way'!R53/3-2*'OddsRatio_working_3-way'!R53^3/27-'OddsRatio_working_3-way'!T53</f>
        <v>0.27865728984886329</v>
      </c>
      <c r="W53" s="11">
        <f>'OddsRatio_working_3-way'!V53^2+4*'OddsRatio_working_3-way'!U53^3/27</f>
        <v>-4.2273843758991458E-3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0.14307102218986603</v>
      </c>
      <c r="Y53" s="11">
        <f>IF('OddsRatio_working_3-way'!W53&gt;=0,IF('OddsRatio_working_3-way'!V53+SQRT('OddsRatio_working_3-way'!W53)&gt;0,0,PI()),ACOS('OddsRatio_working_3-way'!V53/(2*'OddsRatio_working_3-way'!X53)))</f>
        <v>0.22922616279004027</v>
      </c>
      <c r="Z53" s="11">
        <f>'OddsRatio_working_3-way'!X53^(1/3)*COS('OddsRatio_working_3-way'!Y53/3)</f>
        <v>0.52149268629559931</v>
      </c>
      <c r="AA53" s="11">
        <f>'OddsRatio_working_3-way'!X53^(1/3)*COS(('OddsRatio_working_3-way'!Y53+2*PI())/3)</f>
        <v>-0.29532181503720967</v>
      </c>
      <c r="AB53" s="11">
        <f>'OddsRatio_working_3-way'!X53^(1/3)*COS(('OddsRatio_working_3-way'!Y53+4*PI())/3)</f>
        <v>-0.22617087125838972</v>
      </c>
      <c r="AC53" s="11">
        <f>'OddsRatio_working_3-way'!X53^(1/3)*SIN('OddsRatio_working_3-way'!Y53/3)</f>
        <v>3.9924316005418646E-2</v>
      </c>
      <c r="AD53" s="11">
        <f>'OddsRatio_working_3-way'!X53^(1/3)*SIN(('OddsRatio_working_3-way'!Y53+2*PI())/3)</f>
        <v>0.43166375621706876</v>
      </c>
      <c r="AE53" s="11">
        <f>'OddsRatio_working_3-way'!X53^(1/3)*SIN(('OddsRatio_working_3-way'!Y53+4*PI())/3)</f>
        <v>-0.47158807222248716</v>
      </c>
      <c r="AF53" s="11">
        <f>-'OddsRatio_working_3-way'!U53/(3*'OddsRatio_working_3-way'!X53^(1/3))*COS(('OddsRatio_working_3-way'!Y53)/3)</f>
        <v>0.52149268629559931</v>
      </c>
      <c r="AG53" s="11">
        <f>-'OddsRatio_working_3-way'!U53/(3*'OddsRatio_working_3-way'!X53^(1/3))*COS(('OddsRatio_working_3-way'!Y53+2*PI())/3)</f>
        <v>-0.29532181503720967</v>
      </c>
      <c r="AH53" s="11">
        <f>-'OddsRatio_working_3-way'!U53/(3*'OddsRatio_working_3-way'!X53^(1/3))*COS(('OddsRatio_working_3-way'!Y53+4*PI())/3)</f>
        <v>-0.22617087125838972</v>
      </c>
      <c r="AI53" s="11">
        <f>'OddsRatio_working_3-way'!U53/(3*'OddsRatio_working_3-way'!X53^(1/3))*SIN(('OddsRatio_working_3-way'!Y53)/3)</f>
        <v>-3.9924316005418646E-2</v>
      </c>
      <c r="AJ53" s="11">
        <f>'OddsRatio_working_3-way'!U53/(3*'OddsRatio_working_3-way'!X53^(1/3))*SIN(('OddsRatio_working_3-way'!Y53+2*PI())/3)</f>
        <v>-0.43166375621706876</v>
      </c>
      <c r="AK53" s="11">
        <f>'OddsRatio_working_3-way'!U53/(3*'OddsRatio_working_3-way'!X53^(1/3))*SIN(('OddsRatio_working_3-way'!Y53+4*PI())/3)</f>
        <v>0.47158807222248716</v>
      </c>
      <c r="AL53" s="11">
        <f>'OddsRatio_working_3-way'!Z53+'OddsRatio_working_3-way'!AF53</f>
        <v>1.0429853725911986</v>
      </c>
      <c r="AM53" s="11">
        <f>'OddsRatio_working_3-way'!AA53+'OddsRatio_working_3-way'!AG53</f>
        <v>-0.59064363007441933</v>
      </c>
      <c r="AN53" s="11">
        <f>'OddsRatio_working_3-way'!AB53+'OddsRatio_working_3-way'!AH53</f>
        <v>-0.45234174251677944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1.0429853725911986</v>
      </c>
      <c r="AS53" s="11">
        <f>IF(('OddsRatio_working_3-way'!X53=0),IF(Q53&gt;0,-Q53^(1/3),(-Q53)^(1/3)),'OddsRatio_working_3-way'!AM53-'OddsRatio_working_3-way'!R53/3)</f>
        <v>-0.59064363007441933</v>
      </c>
      <c r="AT53" s="11">
        <f>IF(('OddsRatio_working_3-way'!X53=0),IF(Q53&gt;0,-Q53^(1/3),(-Q53)^(1/3)),'OddsRatio_working_3-way'!AN53-'OddsRatio_working_3-way'!R53/3)</f>
        <v>-0.45234174251677944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2.87</v>
      </c>
      <c r="B54" s="4">
        <f>IF('True_Odds_Calculator_3-way'!B53="","",'True_Odds_Calculator_3-way'!B53)</f>
        <v>2.87</v>
      </c>
      <c r="C54" s="4">
        <f>IF('True_Odds_Calculator_3-way'!C53="","",'True_Odds_Calculator_3-way'!C53)</f>
        <v>2.88</v>
      </c>
      <c r="D54" s="9">
        <f t="shared" si="13"/>
        <v>0.3337282785955118</v>
      </c>
      <c r="E54" s="9">
        <f t="shared" si="14"/>
        <v>0.3337282785955118</v>
      </c>
      <c r="F54" s="9">
        <f t="shared" si="15"/>
        <v>0.33254344280897652</v>
      </c>
      <c r="G54" s="9">
        <f t="shared" si="16"/>
        <v>1.0676201599806829</v>
      </c>
      <c r="H54" s="9">
        <f t="shared" si="17"/>
        <v>2.9964496991638776</v>
      </c>
      <c r="I54" s="9">
        <f t="shared" si="18"/>
        <v>2.9964496991638776</v>
      </c>
      <c r="J54" s="9">
        <f t="shared" si="19"/>
        <v>3.0071259007636835</v>
      </c>
      <c r="K54" s="11">
        <f t="shared" si="20"/>
        <v>0.34843205574912889</v>
      </c>
      <c r="L54" s="11">
        <f t="shared" si="21"/>
        <v>0.34843205574912889</v>
      </c>
      <c r="M54" s="11">
        <f t="shared" si="22"/>
        <v>0.34722222222222221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-0.27713079084499159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0.23690816798660766</v>
      </c>
      <c r="Q54" s="11">
        <f>2*'OddsRatio_working_3-way'!K54*'OddsRatio_working_3-way'!L54*'OddsRatio_working_3-way'!M54</f>
        <v>8.4308956578863933E-2</v>
      </c>
      <c r="R54" s="11">
        <f t="shared" si="23"/>
        <v>0</v>
      </c>
      <c r="S54" s="11">
        <f t="shared" si="24"/>
        <v>-0.85486050562717231</v>
      </c>
      <c r="T54" s="11">
        <f t="shared" si="25"/>
        <v>-0.30422082050789051</v>
      </c>
      <c r="U54" s="11">
        <f>'OddsRatio_working_3-way'!S54-'OddsRatio_working_3-way'!R54^2/3</f>
        <v>-0.85486050562717231</v>
      </c>
      <c r="V54" s="11">
        <f>'OddsRatio_working_3-way'!S54*'OddsRatio_working_3-way'!R54/3-2*'OddsRatio_working_3-way'!R54^3/27-'OddsRatio_working_3-way'!T54</f>
        <v>0.30422082050789051</v>
      </c>
      <c r="W54" s="11">
        <f>'OddsRatio_working_3-way'!V54^2+4*'OddsRatio_working_3-way'!U54^3/27</f>
        <v>-8.7804167042682124E-7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0.15211113180185448</v>
      </c>
      <c r="Y54" s="11">
        <f>IF('OddsRatio_working_3-way'!W54&gt;=0,IF('OddsRatio_working_3-way'!V54+SQRT('OddsRatio_working_3-way'!W54)&gt;0,0,PI()),ACOS('OddsRatio_working_3-way'!V54/(2*'OddsRatio_working_3-way'!X54)))</f>
        <v>3.0801173063084164E-3</v>
      </c>
      <c r="Z54" s="11">
        <f>'OddsRatio_working_3-way'!X54^(1/3)*COS('OddsRatio_working_3-way'!Y54/3)</f>
        <v>0.53381007999034147</v>
      </c>
      <c r="AA54" s="11">
        <f>'OddsRatio_working_3-way'!X54^(1/3)*COS(('OddsRatio_working_3-way'!Y54+2*PI())/3)</f>
        <v>-0.26737967914438193</v>
      </c>
      <c r="AB54" s="11">
        <f>'OddsRatio_working_3-way'!X54^(1/3)*COS(('OddsRatio_working_3-way'!Y54+4*PI())/3)</f>
        <v>-0.26643040084595987</v>
      </c>
      <c r="AC54" s="11">
        <f>'OddsRatio_working_3-way'!X54^(1/3)*SIN('OddsRatio_working_3-way'!Y54/3)</f>
        <v>5.4806608113006148E-4</v>
      </c>
      <c r="AD54" s="11">
        <f>'OddsRatio_working_3-way'!X54^(1/3)*SIN(('OddsRatio_working_3-way'!Y54+2*PI())/3)</f>
        <v>0.46201905702727397</v>
      </c>
      <c r="AE54" s="11">
        <f>'OddsRatio_working_3-way'!X54^(1/3)*SIN(('OddsRatio_working_3-way'!Y54+4*PI())/3)</f>
        <v>-0.46256712310840387</v>
      </c>
      <c r="AF54" s="11">
        <f>-'OddsRatio_working_3-way'!U54/(3*'OddsRatio_working_3-way'!X54^(1/3))*COS(('OddsRatio_working_3-way'!Y54)/3)</f>
        <v>0.53381007999034147</v>
      </c>
      <c r="AG54" s="11">
        <f>-'OddsRatio_working_3-way'!U54/(3*'OddsRatio_working_3-way'!X54^(1/3))*COS(('OddsRatio_working_3-way'!Y54+2*PI())/3)</f>
        <v>-0.26737967914438193</v>
      </c>
      <c r="AH54" s="11">
        <f>-'OddsRatio_working_3-way'!U54/(3*'OddsRatio_working_3-way'!X54^(1/3))*COS(('OddsRatio_working_3-way'!Y54+4*PI())/3)</f>
        <v>-0.26643040084595987</v>
      </c>
      <c r="AI54" s="11">
        <f>'OddsRatio_working_3-way'!U54/(3*'OddsRatio_working_3-way'!X54^(1/3))*SIN(('OddsRatio_working_3-way'!Y54)/3)</f>
        <v>-5.4806608113006148E-4</v>
      </c>
      <c r="AJ54" s="11">
        <f>'OddsRatio_working_3-way'!U54/(3*'OddsRatio_working_3-way'!X54^(1/3))*SIN(('OddsRatio_working_3-way'!Y54+2*PI())/3)</f>
        <v>-0.46201905702727397</v>
      </c>
      <c r="AK54" s="11">
        <f>'OddsRatio_working_3-way'!U54/(3*'OddsRatio_working_3-way'!X54^(1/3))*SIN(('OddsRatio_working_3-way'!Y54+4*PI())/3)</f>
        <v>0.46256712310840387</v>
      </c>
      <c r="AL54" s="11">
        <f>'OddsRatio_working_3-way'!Z54+'OddsRatio_working_3-way'!AF54</f>
        <v>1.0676201599806829</v>
      </c>
      <c r="AM54" s="11">
        <f>'OddsRatio_working_3-way'!AA54+'OddsRatio_working_3-way'!AG54</f>
        <v>-0.53475935828876386</v>
      </c>
      <c r="AN54" s="11">
        <f>'OddsRatio_working_3-way'!AB54+'OddsRatio_working_3-way'!AH54</f>
        <v>-0.53286080169191974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1.0676201599806829</v>
      </c>
      <c r="AS54" s="11">
        <f>IF(('OddsRatio_working_3-way'!X54=0),IF(Q54&gt;0,-Q54^(1/3),(-Q54)^(1/3)),'OddsRatio_working_3-way'!AM54-'OddsRatio_working_3-way'!R54/3)</f>
        <v>-0.53475935828876386</v>
      </c>
      <c r="AT54" s="11">
        <f>IF(('OddsRatio_working_3-way'!X54=0),IF(Q54&gt;0,-Q54^(1/3),(-Q54)^(1/3)),'OddsRatio_working_3-way'!AN54-'OddsRatio_working_3-way'!R54/3)</f>
        <v>-0.53286080169191974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1.29</v>
      </c>
      <c r="B55" s="4">
        <f>IF('True_Odds_Calculator_3-way'!B54="","",'True_Odds_Calculator_3-way'!B54)</f>
        <v>4.92</v>
      </c>
      <c r="C55" s="4">
        <f>IF('True_Odds_Calculator_3-way'!C54="","",'True_Odds_Calculator_3-way'!C54)</f>
        <v>14.19</v>
      </c>
      <c r="D55" s="9">
        <f t="shared" si="13"/>
        <v>0.75307285788161915</v>
      </c>
      <c r="E55" s="9">
        <f t="shared" si="14"/>
        <v>0.18408728656171502</v>
      </c>
      <c r="F55" s="9">
        <f t="shared" si="15"/>
        <v>6.2839855556665603E-2</v>
      </c>
      <c r="G55" s="9">
        <f t="shared" si="16"/>
        <v>1.1306647091911701</v>
      </c>
      <c r="H55" s="9">
        <f t="shared" si="17"/>
        <v>1.3278927656654398</v>
      </c>
      <c r="I55" s="9">
        <f t="shared" si="18"/>
        <v>5.4322056600293864</v>
      </c>
      <c r="J55" s="9">
        <f t="shared" si="19"/>
        <v>15.913467514231534</v>
      </c>
      <c r="K55" s="11">
        <f t="shared" si="20"/>
        <v>0.77519379844961234</v>
      </c>
      <c r="L55" s="11">
        <f t="shared" si="21"/>
        <v>0.2032520325203252</v>
      </c>
      <c r="M55" s="11">
        <f t="shared" si="22"/>
        <v>7.0472163495419307E-2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-0.16649134123312659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0.19320218768833047</v>
      </c>
      <c r="Q55" s="11">
        <f>2*'OddsRatio_working_3-way'!K55*'OddsRatio_working_3-way'!L55*'OddsRatio_working_3-way'!M55</f>
        <v>2.2207148010152927E-2</v>
      </c>
      <c r="R55" s="11">
        <f t="shared" si="23"/>
        <v>0</v>
      </c>
      <c r="S55" s="11">
        <f t="shared" si="24"/>
        <v>-1.1604338475344642</v>
      </c>
      <c r="T55" s="11">
        <f t="shared" si="25"/>
        <v>-0.13338320086603037</v>
      </c>
      <c r="U55" s="11">
        <f>'OddsRatio_working_3-way'!S55-'OddsRatio_working_3-way'!R55^2/3</f>
        <v>-1.1604338475344642</v>
      </c>
      <c r="V55" s="11">
        <f>'OddsRatio_working_3-way'!S55*'OddsRatio_working_3-way'!R55/3-2*'OddsRatio_working_3-way'!R55^3/27-'OddsRatio_working_3-way'!T55</f>
        <v>0.13338320086603037</v>
      </c>
      <c r="W55" s="11">
        <f>'OddsRatio_working_3-way'!V55^2+4*'OddsRatio_working_3-way'!U55^3/27</f>
        <v>-0.21371233073816967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0.24057400577132054</v>
      </c>
      <c r="Y55" s="11">
        <f>IF('OddsRatio_working_3-way'!W55&gt;=0,IF('OddsRatio_working_3-way'!V55+SQRT('OddsRatio_working_3-way'!W55)&gt;0,0,PI()),ACOS('OddsRatio_working_3-way'!V55/(2*'OddsRatio_working_3-way'!X55)))</f>
        <v>1.2898982410314719</v>
      </c>
      <c r="Z55" s="11">
        <f>'OddsRatio_working_3-way'!X55^(1/3)*COS('OddsRatio_working_3-way'!Y55/3)</f>
        <v>0.56533235459558495</v>
      </c>
      <c r="AA55" s="11">
        <f>'OddsRatio_working_3-way'!X55^(1/3)*COS(('OddsRatio_working_3-way'!Y55+2*PI())/3)</f>
        <v>-0.50718334483554417</v>
      </c>
      <c r="AB55" s="11">
        <f>'OddsRatio_working_3-way'!X55^(1/3)*COS(('OddsRatio_working_3-way'!Y55+4*PI())/3)</f>
        <v>-5.8149009760040886E-2</v>
      </c>
      <c r="AC55" s="11">
        <f>'OddsRatio_working_3-way'!X55^(1/3)*SIN('OddsRatio_working_3-way'!Y55/3)</f>
        <v>0.25925009423122641</v>
      </c>
      <c r="AD55" s="11">
        <f>'OddsRatio_working_3-way'!X55^(1/3)*SIN(('OddsRatio_working_3-way'!Y55+2*PI())/3)</f>
        <v>0.35996713354543558</v>
      </c>
      <c r="AE55" s="11">
        <f>'OddsRatio_working_3-way'!X55^(1/3)*SIN(('OddsRatio_working_3-way'!Y55+4*PI())/3)</f>
        <v>-0.6192172277766621</v>
      </c>
      <c r="AF55" s="11">
        <f>-'OddsRatio_working_3-way'!U55/(3*'OddsRatio_working_3-way'!X55^(1/3))*COS(('OddsRatio_working_3-way'!Y55)/3)</f>
        <v>0.56533235459558506</v>
      </c>
      <c r="AG55" s="11">
        <f>-'OddsRatio_working_3-way'!U55/(3*'OddsRatio_working_3-way'!X55^(1/3))*COS(('OddsRatio_working_3-way'!Y55+2*PI())/3)</f>
        <v>-0.50718334483554428</v>
      </c>
      <c r="AH55" s="11">
        <f>-'OddsRatio_working_3-way'!U55/(3*'OddsRatio_working_3-way'!X55^(1/3))*COS(('OddsRatio_working_3-way'!Y55+4*PI())/3)</f>
        <v>-5.81490097600409E-2</v>
      </c>
      <c r="AI55" s="11">
        <f>'OddsRatio_working_3-way'!U55/(3*'OddsRatio_working_3-way'!X55^(1/3))*SIN(('OddsRatio_working_3-way'!Y55)/3)</f>
        <v>-0.25925009423122647</v>
      </c>
      <c r="AJ55" s="11">
        <f>'OddsRatio_working_3-way'!U55/(3*'OddsRatio_working_3-way'!X55^(1/3))*SIN(('OddsRatio_working_3-way'!Y55+2*PI())/3)</f>
        <v>-0.35996713354543569</v>
      </c>
      <c r="AK55" s="11">
        <f>'OddsRatio_working_3-way'!U55/(3*'OddsRatio_working_3-way'!X55^(1/3))*SIN(('OddsRatio_working_3-way'!Y55+4*PI())/3)</f>
        <v>0.61921722777666222</v>
      </c>
      <c r="AL55" s="11">
        <f>'OddsRatio_working_3-way'!Z55+'OddsRatio_working_3-way'!AF55</f>
        <v>1.1306647091911701</v>
      </c>
      <c r="AM55" s="11">
        <f>'OddsRatio_working_3-way'!AA55+'OddsRatio_working_3-way'!AG55</f>
        <v>-1.0143666896710886</v>
      </c>
      <c r="AN55" s="11">
        <f>'OddsRatio_working_3-way'!AB55+'OddsRatio_working_3-way'!AH55</f>
        <v>-0.11629801952008179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1.1306647091911701</v>
      </c>
      <c r="AS55" s="11">
        <f>IF(('OddsRatio_working_3-way'!X55=0),IF(Q55&gt;0,-Q55^(1/3),(-Q55)^(1/3)),'OddsRatio_working_3-way'!AM55-'OddsRatio_working_3-way'!R55/3)</f>
        <v>-1.0143666896710886</v>
      </c>
      <c r="AT55" s="11">
        <f>IF(('OddsRatio_working_3-way'!X55=0),IF(Q55&gt;0,-Q55^(1/3),(-Q55)^(1/3)),'OddsRatio_working_3-way'!AN55-'OddsRatio_working_3-way'!R55/3)</f>
        <v>-0.11629801952008179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3.86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1.94</v>
      </c>
      <c r="D56" s="9">
        <f t="shared" si="13"/>
        <v>0.24815432616307792</v>
      </c>
      <c r="E56" s="9">
        <f t="shared" si="14"/>
        <v>0.25079147985770978</v>
      </c>
      <c r="F56" s="9">
        <f t="shared" si="15"/>
        <v>0.50105419397921214</v>
      </c>
      <c r="G56" s="9">
        <f t="shared" si="16"/>
        <v>1.0593532935928969</v>
      </c>
      <c r="H56" s="9">
        <f t="shared" si="17"/>
        <v>4.0297504196756844</v>
      </c>
      <c r="I56" s="9">
        <f t="shared" si="18"/>
        <v>3.9873762879319692</v>
      </c>
      <c r="J56" s="9">
        <f t="shared" si="19"/>
        <v>1.995792095977323</v>
      </c>
      <c r="K56" s="11">
        <f t="shared" si="20"/>
        <v>0.2590673575129534</v>
      </c>
      <c r="L56" s="11">
        <f t="shared" si="21"/>
        <v>0.26178010471204188</v>
      </c>
      <c r="M56" s="11">
        <f t="shared" si="22"/>
        <v>0.51546391752577325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-0.26502729107581668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0.23142250590162347</v>
      </c>
      <c r="Q56" s="11">
        <f>2*'OddsRatio_working_3-way'!K56*'OddsRatio_working_3-way'!L56*'OddsRatio_working_3-way'!M56</f>
        <v>6.9916164924961791E-2</v>
      </c>
      <c r="R56" s="11">
        <f t="shared" si="23"/>
        <v>0</v>
      </c>
      <c r="S56" s="11">
        <f t="shared" si="24"/>
        <v>-0.87320254816859655</v>
      </c>
      <c r="T56" s="11">
        <f t="shared" si="25"/>
        <v>-0.26380741636513494</v>
      </c>
      <c r="U56" s="11">
        <f>'OddsRatio_working_3-way'!S56-'OddsRatio_working_3-way'!R56^2/3</f>
        <v>-0.87320254816859655</v>
      </c>
      <c r="V56" s="11">
        <f>'OddsRatio_working_3-way'!S56*'OddsRatio_working_3-way'!R56/3-2*'OddsRatio_working_3-way'!R56^3/27-'OddsRatio_working_3-way'!T56</f>
        <v>0.26380741636513494</v>
      </c>
      <c r="W56" s="11">
        <f>'OddsRatio_working_3-way'!V56^2+4*'OddsRatio_working_3-way'!U56^3/27</f>
        <v>-2.9042954915838207E-2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0.15703288496767634</v>
      </c>
      <c r="Y56" s="11">
        <f>IF('OddsRatio_working_3-way'!W56&gt;=0,IF('OddsRatio_working_3-way'!V56+SQRT('OddsRatio_working_3-way'!W56)&gt;0,0,PI()),ACOS('OddsRatio_working_3-way'!V56/(2*'OddsRatio_working_3-way'!X56)))</f>
        <v>0.57355905361892145</v>
      </c>
      <c r="Z56" s="11">
        <f>'OddsRatio_working_3-way'!X56^(1/3)*COS('OddsRatio_working_3-way'!Y56/3)</f>
        <v>0.52967664679644844</v>
      </c>
      <c r="AA56" s="11">
        <f>'OddsRatio_working_3-way'!X56^(1/3)*COS(('OddsRatio_working_3-way'!Y56+2*PI())/3)</f>
        <v>-0.35362246849745899</v>
      </c>
      <c r="AB56" s="11">
        <f>'OddsRatio_working_3-way'!X56^(1/3)*COS(('OddsRatio_working_3-way'!Y56+4*PI())/3)</f>
        <v>-0.17605417829898937</v>
      </c>
      <c r="AC56" s="11">
        <f>'OddsRatio_working_3-way'!X56^(1/3)*SIN('OddsRatio_working_3-way'!Y56/3)</f>
        <v>0.10251910014562804</v>
      </c>
      <c r="AD56" s="11">
        <f>'OddsRatio_working_3-way'!X56^(1/3)*SIN(('OddsRatio_working_3-way'!Y56+2*PI())/3)</f>
        <v>0.40745388184426773</v>
      </c>
      <c r="AE56" s="11">
        <f>'OddsRatio_working_3-way'!X56^(1/3)*SIN(('OddsRatio_working_3-way'!Y56+4*PI())/3)</f>
        <v>-0.50997298198989571</v>
      </c>
      <c r="AF56" s="11">
        <f>-'OddsRatio_working_3-way'!U56/(3*'OddsRatio_working_3-way'!X56^(1/3))*COS(('OddsRatio_working_3-way'!Y56)/3)</f>
        <v>0.52967664679644832</v>
      </c>
      <c r="AG56" s="11">
        <f>-'OddsRatio_working_3-way'!U56/(3*'OddsRatio_working_3-way'!X56^(1/3))*COS(('OddsRatio_working_3-way'!Y56+2*PI())/3)</f>
        <v>-0.35362246849745888</v>
      </c>
      <c r="AH56" s="11">
        <f>-'OddsRatio_working_3-way'!U56/(3*'OddsRatio_working_3-way'!X56^(1/3))*COS(('OddsRatio_working_3-way'!Y56+4*PI())/3)</f>
        <v>-0.17605417829898931</v>
      </c>
      <c r="AI56" s="11">
        <f>'OddsRatio_working_3-way'!U56/(3*'OddsRatio_working_3-way'!X56^(1/3))*SIN(('OddsRatio_working_3-way'!Y56)/3)</f>
        <v>-0.10251910014562801</v>
      </c>
      <c r="AJ56" s="11">
        <f>'OddsRatio_working_3-way'!U56/(3*'OddsRatio_working_3-way'!X56^(1/3))*SIN(('OddsRatio_working_3-way'!Y56+2*PI())/3)</f>
        <v>-0.40745388184426767</v>
      </c>
      <c r="AK56" s="11">
        <f>'OddsRatio_working_3-way'!U56/(3*'OddsRatio_working_3-way'!X56^(1/3))*SIN(('OddsRatio_working_3-way'!Y56+4*PI())/3)</f>
        <v>0.50997298198989571</v>
      </c>
      <c r="AL56" s="11">
        <f>'OddsRatio_working_3-way'!Z56+'OddsRatio_working_3-way'!AF56</f>
        <v>1.0593532935928969</v>
      </c>
      <c r="AM56" s="11">
        <f>'OddsRatio_working_3-way'!AA56+'OddsRatio_working_3-way'!AG56</f>
        <v>-0.70724493699491786</v>
      </c>
      <c r="AN56" s="11">
        <f>'OddsRatio_working_3-way'!AB56+'OddsRatio_working_3-way'!AH56</f>
        <v>-0.35210835659797868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1.0593532935928969</v>
      </c>
      <c r="AS56" s="11">
        <f>IF(('OddsRatio_working_3-way'!X56=0),IF(Q56&gt;0,-Q56^(1/3),(-Q56)^(1/3)),'OddsRatio_working_3-way'!AM56-'OddsRatio_working_3-way'!R56/3)</f>
        <v>-0.70724493699491786</v>
      </c>
      <c r="AT56" s="11">
        <f>IF(('OddsRatio_working_3-way'!X56=0),IF(Q56&gt;0,-Q56^(1/3),(-Q56)^(1/3)),'OddsRatio_working_3-way'!AN56-'OddsRatio_working_3-way'!R56/3)</f>
        <v>-0.35210835659797868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1.33</v>
      </c>
      <c r="B57" s="4">
        <f>IF('True_Odds_Calculator_3-way'!B56="","",'True_Odds_Calculator_3-way'!B56)</f>
        <v>5.85</v>
      </c>
      <c r="C57" s="4">
        <f>IF('True_Odds_Calculator_3-way'!C56="","",'True_Odds_Calculator_3-way'!C56)</f>
        <v>8.5</v>
      </c>
      <c r="D57" s="9">
        <f t="shared" si="13"/>
        <v>0.73384264850545478</v>
      </c>
      <c r="E57" s="9">
        <f t="shared" si="14"/>
        <v>0.15796682380920213</v>
      </c>
      <c r="F57" s="9">
        <f t="shared" si="15"/>
        <v>0.10819052768534301</v>
      </c>
      <c r="G57" s="9">
        <f t="shared" si="16"/>
        <v>1.0990604462876945</v>
      </c>
      <c r="H57" s="9">
        <f t="shared" si="17"/>
        <v>1.3626899472749394</v>
      </c>
      <c r="I57" s="9">
        <f t="shared" si="18"/>
        <v>6.3304431644953185</v>
      </c>
      <c r="J57" s="9">
        <f t="shared" si="19"/>
        <v>9.2429533471577088</v>
      </c>
      <c r="K57" s="11">
        <f t="shared" si="20"/>
        <v>0.75187969924812026</v>
      </c>
      <c r="L57" s="11">
        <f t="shared" si="21"/>
        <v>0.17094017094017094</v>
      </c>
      <c r="M57" s="11">
        <f t="shared" si="22"/>
        <v>0.11764705882352941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-0.1815058007008471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0.19173121340304006</v>
      </c>
      <c r="Q57" s="11">
        <f>2*'OddsRatio_working_3-way'!K57*'OddsRatio_working_3-way'!L57*'OddsRatio_working_3-way'!M57</f>
        <v>3.0241516309627764E-2</v>
      </c>
      <c r="R57" s="11">
        <f t="shared" si="23"/>
        <v>0</v>
      </c>
      <c r="S57" s="11">
        <f t="shared" si="24"/>
        <v>-1.056336561491201</v>
      </c>
      <c r="T57" s="11">
        <f t="shared" si="25"/>
        <v>-0.16661459960429037</v>
      </c>
      <c r="U57" s="11">
        <f>'OddsRatio_working_3-way'!S57-'OddsRatio_working_3-way'!R57^2/3</f>
        <v>-1.056336561491201</v>
      </c>
      <c r="V57" s="11">
        <f>'OddsRatio_working_3-way'!S57*'OddsRatio_working_3-way'!R57/3-2*'OddsRatio_working_3-way'!R57^3/27-'OddsRatio_working_3-way'!T57</f>
        <v>0.16661459960429037</v>
      </c>
      <c r="W57" s="11">
        <f>'OddsRatio_working_3-way'!V57^2+4*'OddsRatio_working_3-way'!U57^3/27</f>
        <v>-0.14686326562746682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0.20893999762417728</v>
      </c>
      <c r="Y57" s="11">
        <f>IF('OddsRatio_working_3-way'!W57&gt;=0,IF('OddsRatio_working_3-way'!V57+SQRT('OddsRatio_working_3-way'!W57)&gt;0,0,PI()),ACOS('OddsRatio_working_3-way'!V57/(2*'OddsRatio_working_3-way'!X57)))</f>
        <v>1.1606822054363048</v>
      </c>
      <c r="Z57" s="11">
        <f>'OddsRatio_working_3-way'!X57^(1/3)*COS('OddsRatio_working_3-way'!Y57/3)</f>
        <v>0.54953022314384736</v>
      </c>
      <c r="AA57" s="11">
        <f>'OddsRatio_working_3-way'!X57^(1/3)*COS(('OddsRatio_working_3-way'!Y57+2*PI())/3)</f>
        <v>-0.46866338583295269</v>
      </c>
      <c r="AB57" s="11">
        <f>'OddsRatio_working_3-way'!X57^(1/3)*COS(('OddsRatio_working_3-way'!Y57+4*PI())/3)</f>
        <v>-8.0866837310894349E-2</v>
      </c>
      <c r="AC57" s="11">
        <f>'OddsRatio_working_3-way'!X57^(1/3)*SIN('OddsRatio_working_3-way'!Y57/3)</f>
        <v>0.22389444168001807</v>
      </c>
      <c r="AD57" s="11">
        <f>'OddsRatio_working_3-way'!X57^(1/3)*SIN(('OddsRatio_working_3-way'!Y57+2*PI())/3)</f>
        <v>0.36395991254989418</v>
      </c>
      <c r="AE57" s="11">
        <f>'OddsRatio_working_3-way'!X57^(1/3)*SIN(('OddsRatio_working_3-way'!Y57+4*PI())/3)</f>
        <v>-0.58785435422991228</v>
      </c>
      <c r="AF57" s="11">
        <f>-'OddsRatio_working_3-way'!U57/(3*'OddsRatio_working_3-way'!X57^(1/3))*COS(('OddsRatio_working_3-way'!Y57)/3)</f>
        <v>0.54953022314384725</v>
      </c>
      <c r="AG57" s="11">
        <f>-'OddsRatio_working_3-way'!U57/(3*'OddsRatio_working_3-way'!X57^(1/3))*COS(('OddsRatio_working_3-way'!Y57+2*PI())/3)</f>
        <v>-0.46866338583295264</v>
      </c>
      <c r="AH57" s="11">
        <f>-'OddsRatio_working_3-way'!U57/(3*'OddsRatio_working_3-way'!X57^(1/3))*COS(('OddsRatio_working_3-way'!Y57+4*PI())/3)</f>
        <v>-8.0866837310894335E-2</v>
      </c>
      <c r="AI57" s="11">
        <f>'OddsRatio_working_3-way'!U57/(3*'OddsRatio_working_3-way'!X57^(1/3))*SIN(('OddsRatio_working_3-way'!Y57)/3)</f>
        <v>-0.22389444168001804</v>
      </c>
      <c r="AJ57" s="11">
        <f>'OddsRatio_working_3-way'!U57/(3*'OddsRatio_working_3-way'!X57^(1/3))*SIN(('OddsRatio_working_3-way'!Y57+2*PI())/3)</f>
        <v>-0.36395991254989413</v>
      </c>
      <c r="AK57" s="11">
        <f>'OddsRatio_working_3-way'!U57/(3*'OddsRatio_working_3-way'!X57^(1/3))*SIN(('OddsRatio_working_3-way'!Y57+4*PI())/3)</f>
        <v>0.58785435422991217</v>
      </c>
      <c r="AL57" s="11">
        <f>'OddsRatio_working_3-way'!Z57+'OddsRatio_working_3-way'!AF57</f>
        <v>1.0990604462876945</v>
      </c>
      <c r="AM57" s="11">
        <f>'OddsRatio_working_3-way'!AA57+'OddsRatio_working_3-way'!AG57</f>
        <v>-0.93732677166590528</v>
      </c>
      <c r="AN57" s="11">
        <f>'OddsRatio_working_3-way'!AB57+'OddsRatio_working_3-way'!AH57</f>
        <v>-0.16173367462178867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1.0990604462876945</v>
      </c>
      <c r="AS57" s="11">
        <f>IF(('OddsRatio_working_3-way'!X57=0),IF(Q57&gt;0,-Q57^(1/3),(-Q57)^(1/3)),'OddsRatio_working_3-way'!AM57-'OddsRatio_working_3-way'!R57/3)</f>
        <v>-0.93732677166590528</v>
      </c>
      <c r="AT57" s="11">
        <f>IF(('OddsRatio_working_3-way'!X57=0),IF(Q57&gt;0,-Q57^(1/3),(-Q57)^(1/3)),'OddsRatio_working_3-way'!AN57-'OddsRatio_working_3-way'!R57/3)</f>
        <v>-0.16173367462178867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2.0299999999999998</v>
      </c>
      <c r="B58" s="4">
        <f>IF('True_Odds_Calculator_3-way'!B57="","",'True_Odds_Calculator_3-way'!B57)</f>
        <v>3.64</v>
      </c>
      <c r="C58" s="4">
        <f>IF('True_Odds_Calculator_3-way'!C57="","",'True_Odds_Calculator_3-way'!C57)</f>
        <v>3.76</v>
      </c>
      <c r="D58" s="9">
        <f t="shared" si="13"/>
        <v>0.4796065935163093</v>
      </c>
      <c r="E58" s="9">
        <f t="shared" si="14"/>
        <v>0.26447476281201443</v>
      </c>
      <c r="F58" s="9">
        <f t="shared" si="15"/>
        <v>0.25591864367167638</v>
      </c>
      <c r="G58" s="9">
        <f t="shared" si="16"/>
        <v>1.0534390556857018</v>
      </c>
      <c r="H58" s="9">
        <f t="shared" si="17"/>
        <v>2.0850422273562725</v>
      </c>
      <c r="I58" s="9">
        <f t="shared" si="18"/>
        <v>3.7810791070102532</v>
      </c>
      <c r="J58" s="9">
        <f t="shared" si="19"/>
        <v>3.9074917936925373</v>
      </c>
      <c r="K58" s="11">
        <f t="shared" si="20"/>
        <v>0.49261083743842371</v>
      </c>
      <c r="L58" s="11">
        <f t="shared" si="21"/>
        <v>0.27472527472527469</v>
      </c>
      <c r="M58" s="11">
        <f t="shared" si="22"/>
        <v>0.26595744680851063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-0.27012511647245951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0.2314332245681161</v>
      </c>
      <c r="Q58" s="11">
        <f>2*'OddsRatio_working_3-way'!K58*'OddsRatio_working_3-way'!L58*'OddsRatio_working_3-way'!M58</f>
        <v>7.1985450876552434E-2</v>
      </c>
      <c r="R58" s="11">
        <f t="shared" si="23"/>
        <v>0</v>
      </c>
      <c r="S58" s="11">
        <f t="shared" si="24"/>
        <v>-0.85676307183272149</v>
      </c>
      <c r="T58" s="11">
        <f t="shared" si="25"/>
        <v>-0.2664892913943146</v>
      </c>
      <c r="U58" s="11">
        <f>'OddsRatio_working_3-way'!S58-'OddsRatio_working_3-way'!R58^2/3</f>
        <v>-0.85676307183272149</v>
      </c>
      <c r="V58" s="11">
        <f>'OddsRatio_working_3-way'!S58*'OddsRatio_working_3-way'!R58/3-2*'OddsRatio_working_3-way'!R58^3/27-'OddsRatio_working_3-way'!T58</f>
        <v>0.2664892913943146</v>
      </c>
      <c r="W58" s="11">
        <f>'OddsRatio_working_3-way'!V58^2+4*'OddsRatio_working_3-way'!U58^3/27</f>
        <v>-2.2153961622983415E-2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0.15261921901486336</v>
      </c>
      <c r="Y58" s="11">
        <f>IF('OddsRatio_working_3-way'!W58&gt;=0,IF('OddsRatio_working_3-way'!V58+SQRT('OddsRatio_working_3-way'!W58)&gt;0,0,PI()),ACOS('OddsRatio_working_3-way'!V58/(2*'OddsRatio_working_3-way'!X58)))</f>
        <v>0.50936800215557354</v>
      </c>
      <c r="Z58" s="11">
        <f>'OddsRatio_working_3-way'!X58^(1/3)*COS('OddsRatio_working_3-way'!Y58/3)</f>
        <v>0.52671952784285092</v>
      </c>
      <c r="AA58" s="11">
        <f>'OddsRatio_working_3-way'!X58^(1/3)*COS(('OddsRatio_working_3-way'!Y58+2*PI())/3)</f>
        <v>-0.34156252729928488</v>
      </c>
      <c r="AB58" s="11">
        <f>'OddsRatio_working_3-way'!X58^(1/3)*COS(('OddsRatio_working_3-way'!Y58+4*PI())/3)</f>
        <v>-0.18515700054356621</v>
      </c>
      <c r="AC58" s="11">
        <f>'OddsRatio_working_3-way'!X58^(1/3)*SIN('OddsRatio_working_3-way'!Y58/3)</f>
        <v>9.0300772975159538E-2</v>
      </c>
      <c r="AD58" s="11">
        <f>'OddsRatio_working_3-way'!X58^(1/3)*SIN(('OddsRatio_working_3-way'!Y58+2*PI())/3)</f>
        <v>0.4110021052936742</v>
      </c>
      <c r="AE58" s="11">
        <f>'OddsRatio_working_3-way'!X58^(1/3)*SIN(('OddsRatio_working_3-way'!Y58+4*PI())/3)</f>
        <v>-0.50130287826883357</v>
      </c>
      <c r="AF58" s="11">
        <f>-'OddsRatio_working_3-way'!U58/(3*'OddsRatio_working_3-way'!X58^(1/3))*COS(('OddsRatio_working_3-way'!Y58)/3)</f>
        <v>0.52671952784285081</v>
      </c>
      <c r="AG58" s="11">
        <f>-'OddsRatio_working_3-way'!U58/(3*'OddsRatio_working_3-way'!X58^(1/3))*COS(('OddsRatio_working_3-way'!Y58+2*PI())/3)</f>
        <v>-0.34156252729928482</v>
      </c>
      <c r="AH58" s="11">
        <f>-'OddsRatio_working_3-way'!U58/(3*'OddsRatio_working_3-way'!X58^(1/3))*COS(('OddsRatio_working_3-way'!Y58+4*PI())/3)</f>
        <v>-0.18515700054356618</v>
      </c>
      <c r="AI58" s="11">
        <f>'OddsRatio_working_3-way'!U58/(3*'OddsRatio_working_3-way'!X58^(1/3))*SIN(('OddsRatio_working_3-way'!Y58)/3)</f>
        <v>-9.030077297515951E-2</v>
      </c>
      <c r="AJ58" s="11">
        <f>'OddsRatio_working_3-way'!U58/(3*'OddsRatio_working_3-way'!X58^(1/3))*SIN(('OddsRatio_working_3-way'!Y58+2*PI())/3)</f>
        <v>-0.41100210529367415</v>
      </c>
      <c r="AK58" s="11">
        <f>'OddsRatio_working_3-way'!U58/(3*'OddsRatio_working_3-way'!X58^(1/3))*SIN(('OddsRatio_working_3-way'!Y58+4*PI())/3)</f>
        <v>0.50130287826883346</v>
      </c>
      <c r="AL58" s="11">
        <f>'OddsRatio_working_3-way'!Z58+'OddsRatio_working_3-way'!AF58</f>
        <v>1.0534390556857018</v>
      </c>
      <c r="AM58" s="11">
        <f>'OddsRatio_working_3-way'!AA58+'OddsRatio_working_3-way'!AG58</f>
        <v>-0.68312505459856965</v>
      </c>
      <c r="AN58" s="11">
        <f>'OddsRatio_working_3-way'!AB58+'OddsRatio_working_3-way'!AH58</f>
        <v>-0.37031400108713242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1.0534390556857018</v>
      </c>
      <c r="AS58" s="11">
        <f>IF(('OddsRatio_working_3-way'!X58=0),IF(Q58&gt;0,-Q58^(1/3),(-Q58)^(1/3)),'OddsRatio_working_3-way'!AM58-'OddsRatio_working_3-way'!R58/3)</f>
        <v>-0.68312505459856965</v>
      </c>
      <c r="AT58" s="11">
        <f>IF(('OddsRatio_working_3-way'!X58=0),IF(Q58&gt;0,-Q58^(1/3),(-Q58)^(1/3)),'OddsRatio_working_3-way'!AN58-'OddsRatio_working_3-way'!R58/3)</f>
        <v>-0.37031400108713242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4.16</v>
      </c>
      <c r="B59" s="4">
        <f>IF('True_Odds_Calculator_3-way'!B58="","",'True_Odds_Calculator_3-way'!B58)</f>
        <v>3.96</v>
      </c>
      <c r="C59" s="4">
        <f>IF('True_Odds_Calculator_3-way'!C58="","",'True_Odds_Calculator_3-way'!C58)</f>
        <v>1.86</v>
      </c>
      <c r="D59" s="9">
        <f t="shared" si="13"/>
        <v>0.23144255092343533</v>
      </c>
      <c r="E59" s="9">
        <f t="shared" si="14"/>
        <v>0.24327620534102551</v>
      </c>
      <c r="F59" s="9">
        <f t="shared" si="15"/>
        <v>0.52528124373553897</v>
      </c>
      <c r="G59" s="9">
        <f t="shared" si="16"/>
        <v>1.0508628670430831</v>
      </c>
      <c r="H59" s="9">
        <f t="shared" si="17"/>
        <v>4.3207266598561427</v>
      </c>
      <c r="I59" s="9">
        <f t="shared" si="18"/>
        <v>4.110554086447527</v>
      </c>
      <c r="J59" s="9">
        <f t="shared" si="19"/>
        <v>1.9037420656570514</v>
      </c>
      <c r="K59" s="11">
        <f t="shared" si="20"/>
        <v>0.24038461538461536</v>
      </c>
      <c r="L59" s="11">
        <f t="shared" si="21"/>
        <v>0.25252525252525254</v>
      </c>
      <c r="M59" s="11">
        <f t="shared" si="22"/>
        <v>0.5376344086021505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-0.26252809317325432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0.22780012699367536</v>
      </c>
      <c r="Q59" s="11">
        <f>2*'OddsRatio_working_3-way'!K59*'OddsRatio_working_3-way'!L59*'OddsRatio_working_3-way'!M59</f>
        <v>6.5272242691597523E-2</v>
      </c>
      <c r="R59" s="11">
        <f t="shared" si="23"/>
        <v>0</v>
      </c>
      <c r="S59" s="11">
        <f t="shared" si="24"/>
        <v>-0.8677171431071935</v>
      </c>
      <c r="T59" s="11">
        <f t="shared" si="25"/>
        <v>-0.24862955389890931</v>
      </c>
      <c r="U59" s="11">
        <f>'OddsRatio_working_3-way'!S59-'OddsRatio_working_3-way'!R59^2/3</f>
        <v>-0.8677171431071935</v>
      </c>
      <c r="V59" s="11">
        <f>'OddsRatio_working_3-way'!S59*'OddsRatio_working_3-way'!R59/3-2*'OddsRatio_working_3-way'!R59^3/27-'OddsRatio_working_3-way'!T59</f>
        <v>0.24862955389890931</v>
      </c>
      <c r="W59" s="11">
        <f>'OddsRatio_working_3-way'!V59^2+4*'OddsRatio_working_3-way'!U59^3/27</f>
        <v>-3.4973405195205712E-2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0.15555550477817906</v>
      </c>
      <c r="Y59" s="11">
        <f>IF('OddsRatio_working_3-way'!W59&gt;=0,IF('OddsRatio_working_3-way'!V59+SQRT('OddsRatio_working_3-way'!W59)&gt;0,0,PI()),ACOS('OddsRatio_working_3-way'!V59/(2*'OddsRatio_working_3-way'!X59)))</f>
        <v>0.64488868546728606</v>
      </c>
      <c r="Z59" s="11">
        <f>'OddsRatio_working_3-way'!X59^(1/3)*COS('OddsRatio_working_3-way'!Y59/3)</f>
        <v>0.52543143352154154</v>
      </c>
      <c r="AA59" s="11">
        <f>'OddsRatio_working_3-way'!X59^(1/3)*COS(('OddsRatio_working_3-way'!Y59+2*PI())/3)</f>
        <v>-0.36206682283122082</v>
      </c>
      <c r="AB59" s="11">
        <f>'OddsRatio_working_3-way'!X59^(1/3)*COS(('OddsRatio_working_3-way'!Y59+4*PI())/3)</f>
        <v>-0.1633646106903206</v>
      </c>
      <c r="AC59" s="11">
        <f>'OddsRatio_working_3-way'!X59^(1/3)*SIN('OddsRatio_working_3-way'!Y59/3)</f>
        <v>0.11472077566812279</v>
      </c>
      <c r="AD59" s="11">
        <f>'OddsRatio_working_3-way'!X59^(1/3)*SIN(('OddsRatio_working_3-way'!Y59+2*PI())/3)</f>
        <v>0.39767658154246804</v>
      </c>
      <c r="AE59" s="11">
        <f>'OddsRatio_working_3-way'!X59^(1/3)*SIN(('OddsRatio_working_3-way'!Y59+4*PI())/3)</f>
        <v>-0.51239735721059088</v>
      </c>
      <c r="AF59" s="11">
        <f>-'OddsRatio_working_3-way'!U59/(3*'OddsRatio_working_3-way'!X59^(1/3))*COS(('OddsRatio_working_3-way'!Y59)/3)</f>
        <v>0.52543143352154154</v>
      </c>
      <c r="AG59" s="11">
        <f>-'OddsRatio_working_3-way'!U59/(3*'OddsRatio_working_3-way'!X59^(1/3))*COS(('OddsRatio_working_3-way'!Y59+2*PI())/3)</f>
        <v>-0.36206682283122082</v>
      </c>
      <c r="AH59" s="11">
        <f>-'OddsRatio_working_3-way'!U59/(3*'OddsRatio_working_3-way'!X59^(1/3))*COS(('OddsRatio_working_3-way'!Y59+4*PI())/3)</f>
        <v>-0.1633646106903206</v>
      </c>
      <c r="AI59" s="11">
        <f>'OddsRatio_working_3-way'!U59/(3*'OddsRatio_working_3-way'!X59^(1/3))*SIN(('OddsRatio_working_3-way'!Y59)/3)</f>
        <v>-0.11472077566812279</v>
      </c>
      <c r="AJ59" s="11">
        <f>'OddsRatio_working_3-way'!U59/(3*'OddsRatio_working_3-way'!X59^(1/3))*SIN(('OddsRatio_working_3-way'!Y59+2*PI())/3)</f>
        <v>-0.39767658154246804</v>
      </c>
      <c r="AK59" s="11">
        <f>'OddsRatio_working_3-way'!U59/(3*'OddsRatio_working_3-way'!X59^(1/3))*SIN(('OddsRatio_working_3-way'!Y59+4*PI())/3)</f>
        <v>0.51239735721059088</v>
      </c>
      <c r="AL59" s="11">
        <f>'OddsRatio_working_3-way'!Z59+'OddsRatio_working_3-way'!AF59</f>
        <v>1.0508628670430831</v>
      </c>
      <c r="AM59" s="11">
        <f>'OddsRatio_working_3-way'!AA59+'OddsRatio_working_3-way'!AG59</f>
        <v>-0.72413364566244165</v>
      </c>
      <c r="AN59" s="11">
        <f>'OddsRatio_working_3-way'!AB59+'OddsRatio_working_3-way'!AH59</f>
        <v>-0.3267292213806412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1.0508628670430831</v>
      </c>
      <c r="AS59" s="11">
        <f>IF(('OddsRatio_working_3-way'!X59=0),IF(Q59&gt;0,-Q59^(1/3),(-Q59)^(1/3)),'OddsRatio_working_3-way'!AM59-'OddsRatio_working_3-way'!R59/3)</f>
        <v>-0.72413364566244165</v>
      </c>
      <c r="AT59" s="11">
        <f>IF(('OddsRatio_working_3-way'!X59=0),IF(Q59&gt;0,-Q59^(1/3),(-Q59)^(1/3)),'OddsRatio_working_3-way'!AN59-'OddsRatio_working_3-way'!R59/3)</f>
        <v>-0.3267292213806412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2.6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2.76</v>
      </c>
      <c r="D60" s="9">
        <f t="shared" si="13"/>
        <v>0.37476300886159913</v>
      </c>
      <c r="E60" s="9">
        <f t="shared" si="14"/>
        <v>0.27252673237037806</v>
      </c>
      <c r="F60" s="9">
        <f t="shared" si="15"/>
        <v>0.35271025876802276</v>
      </c>
      <c r="G60" s="9">
        <f t="shared" si="16"/>
        <v>1.0427206266929452</v>
      </c>
      <c r="H60" s="9">
        <f t="shared" si="17"/>
        <v>2.668353002708713</v>
      </c>
      <c r="I60" s="9">
        <f t="shared" si="18"/>
        <v>3.6693648043339389</v>
      </c>
      <c r="J60" s="9">
        <f t="shared" si="19"/>
        <v>2.8351883029795828</v>
      </c>
      <c r="K60" s="11">
        <f t="shared" si="20"/>
        <v>0.38461538461538458</v>
      </c>
      <c r="L60" s="11">
        <f t="shared" si="21"/>
        <v>0.2808988764044944</v>
      </c>
      <c r="M60" s="11">
        <f t="shared" si="22"/>
        <v>0.3623188405797102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-0.28218906968296309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0.23173374419099874</v>
      </c>
      <c r="Q60" s="11">
        <f>2*'OddsRatio_working_3-way'!K60*'OddsRatio_working_3-way'!L60*'OddsRatio_working_3-way'!M60</f>
        <v>7.8288427091553633E-2</v>
      </c>
      <c r="R60" s="11">
        <f t="shared" si="23"/>
        <v>0</v>
      </c>
      <c r="S60" s="11">
        <f t="shared" si="24"/>
        <v>-0.8212002840909095</v>
      </c>
      <c r="T60" s="11">
        <f t="shared" si="25"/>
        <v>-0.27743252840909105</v>
      </c>
      <c r="U60" s="11">
        <f>'OddsRatio_working_3-way'!S60-'OddsRatio_working_3-way'!R60^2/3</f>
        <v>-0.8212002840909095</v>
      </c>
      <c r="V60" s="11">
        <f>'OddsRatio_working_3-way'!S60*'OddsRatio_working_3-way'!R60/3-2*'OddsRatio_working_3-way'!R60^3/27-'OddsRatio_working_3-way'!T60</f>
        <v>0.27743252840909105</v>
      </c>
      <c r="W60" s="11">
        <f>'OddsRatio_working_3-way'!V60^2+4*'OddsRatio_working_3-way'!U60^3/27</f>
        <v>-5.0745638657065245E-3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0.14321607075077822</v>
      </c>
      <c r="Y60" s="11">
        <f>IF('OddsRatio_working_3-way'!W60&gt;=0,IF('OddsRatio_working_3-way'!V60+SQRT('OddsRatio_working_3-way'!W60)&gt;0,0,PI()),ACOS('OddsRatio_working_3-way'!V60/(2*'OddsRatio_working_3-way'!X60)))</f>
        <v>0.25133893278314456</v>
      </c>
      <c r="Z60" s="11">
        <f>'OddsRatio_working_3-way'!X60^(1/3)*COS('OddsRatio_working_3-way'!Y60/3)</f>
        <v>0.52136031334647259</v>
      </c>
      <c r="AA60" s="11">
        <f>'OddsRatio_working_3-way'!X60^(1/3)*COS(('OddsRatio_working_3-way'!Y60+2*PI())/3)</f>
        <v>-0.29859636393580796</v>
      </c>
      <c r="AB60" s="11">
        <f>'OddsRatio_working_3-way'!X60^(1/3)*COS(('OddsRatio_working_3-way'!Y60+4*PI())/3)</f>
        <v>-0.22276394941066452</v>
      </c>
      <c r="AC60" s="11">
        <f>'OddsRatio_working_3-way'!X60^(1/3)*SIN('OddsRatio_working_3-way'!Y60/3)</f>
        <v>4.3781864939390853E-2</v>
      </c>
      <c r="AD60" s="11">
        <f>'OddsRatio_working_3-way'!X60^(1/3)*SIN(('OddsRatio_working_3-way'!Y60+2*PI())/3)</f>
        <v>0.42962034341336502</v>
      </c>
      <c r="AE60" s="11">
        <f>'OddsRatio_working_3-way'!X60^(1/3)*SIN(('OddsRatio_working_3-way'!Y60+4*PI())/3)</f>
        <v>-0.47340220835275587</v>
      </c>
      <c r="AF60" s="11">
        <f>-'OddsRatio_working_3-way'!U60/(3*'OddsRatio_working_3-way'!X60^(1/3))*COS(('OddsRatio_working_3-way'!Y60)/3)</f>
        <v>0.52136031334647248</v>
      </c>
      <c r="AG60" s="11">
        <f>-'OddsRatio_working_3-way'!U60/(3*'OddsRatio_working_3-way'!X60^(1/3))*COS(('OddsRatio_working_3-way'!Y60+2*PI())/3)</f>
        <v>-0.29859636393580791</v>
      </c>
      <c r="AH60" s="11">
        <f>-'OddsRatio_working_3-way'!U60/(3*'OddsRatio_working_3-way'!X60^(1/3))*COS(('OddsRatio_working_3-way'!Y60+4*PI())/3)</f>
        <v>-0.22276394941066449</v>
      </c>
      <c r="AI60" s="11">
        <f>'OddsRatio_working_3-way'!U60/(3*'OddsRatio_working_3-way'!X60^(1/3))*SIN(('OddsRatio_working_3-way'!Y60)/3)</f>
        <v>-4.378186493939084E-2</v>
      </c>
      <c r="AJ60" s="11">
        <f>'OddsRatio_working_3-way'!U60/(3*'OddsRatio_working_3-way'!X60^(1/3))*SIN(('OddsRatio_working_3-way'!Y60+2*PI())/3)</f>
        <v>-0.42962034341336497</v>
      </c>
      <c r="AK60" s="11">
        <f>'OddsRatio_working_3-way'!U60/(3*'OddsRatio_working_3-way'!X60^(1/3))*SIN(('OddsRatio_working_3-way'!Y60+4*PI())/3)</f>
        <v>0.47340220835275576</v>
      </c>
      <c r="AL60" s="11">
        <f>'OddsRatio_working_3-way'!Z60+'OddsRatio_working_3-way'!AF60</f>
        <v>1.0427206266929452</v>
      </c>
      <c r="AM60" s="11">
        <f>'OddsRatio_working_3-way'!AA60+'OddsRatio_working_3-way'!AG60</f>
        <v>-0.59719272787161581</v>
      </c>
      <c r="AN60" s="11">
        <f>'OddsRatio_working_3-way'!AB60+'OddsRatio_working_3-way'!AH60</f>
        <v>-0.44552789882132904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1.0427206266929452</v>
      </c>
      <c r="AS60" s="11">
        <f>IF(('OddsRatio_working_3-way'!X60=0),IF(Q60&gt;0,-Q60^(1/3),(-Q60)^(1/3)),'OddsRatio_working_3-way'!AM60-'OddsRatio_working_3-way'!R60/3)</f>
        <v>-0.59719272787161581</v>
      </c>
      <c r="AT60" s="11">
        <f>IF(('OddsRatio_working_3-way'!X60=0),IF(Q60&gt;0,-Q60^(1/3),(-Q60)^(1/3)),'OddsRatio_working_3-way'!AN60-'OddsRatio_working_3-way'!R60/3)</f>
        <v>-0.44552789882132904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2.0299999999999998</v>
      </c>
      <c r="B61" s="4">
        <f>IF('True_Odds_Calculator_3-way'!B60="","",'True_Odds_Calculator_3-way'!B60)</f>
        <v>4.26</v>
      </c>
      <c r="C61" s="4">
        <f>IF('True_Odds_Calculator_3-way'!C60="","",'True_Odds_Calculator_3-way'!C60)</f>
        <v>3.26</v>
      </c>
      <c r="D61" s="9">
        <f t="shared" si="13"/>
        <v>0.47924499924160069</v>
      </c>
      <c r="E61" s="9">
        <f t="shared" si="14"/>
        <v>0.22526629486687927</v>
      </c>
      <c r="F61" s="9">
        <f t="shared" si="15"/>
        <v>0.29548870589151982</v>
      </c>
      <c r="G61" s="9">
        <f t="shared" si="16"/>
        <v>1.0549664162947396</v>
      </c>
      <c r="H61" s="9">
        <f t="shared" si="17"/>
        <v>2.0866154087835818</v>
      </c>
      <c r="I61" s="9">
        <f t="shared" si="18"/>
        <v>4.4391905171208519</v>
      </c>
      <c r="J61" s="9">
        <f t="shared" si="19"/>
        <v>3.3842241008261116</v>
      </c>
      <c r="K61" s="11">
        <f t="shared" si="20"/>
        <v>0.49261083743842371</v>
      </c>
      <c r="L61" s="11">
        <f t="shared" si="21"/>
        <v>0.23474178403755869</v>
      </c>
      <c r="M61" s="11">
        <f t="shared" si="22"/>
        <v>0.30674846625766872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-0.26917828811952149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0.23233683179395109</v>
      </c>
      <c r="Q61" s="11">
        <f>2*'OddsRatio_working_3-way'!K61*'OddsRatio_working_3-way'!L61*'OddsRatio_working_3-way'!M61</f>
        <v>7.0942544059221707E-2</v>
      </c>
      <c r="R61" s="11">
        <f t="shared" si="23"/>
        <v>0</v>
      </c>
      <c r="S61" s="11">
        <f t="shared" si="24"/>
        <v>-0.86313362573577279</v>
      </c>
      <c r="T61" s="11">
        <f t="shared" si="25"/>
        <v>-0.26355225213306038</v>
      </c>
      <c r="U61" s="11">
        <f>'OddsRatio_working_3-way'!S61-'OddsRatio_working_3-way'!R61^2/3</f>
        <v>-0.86313362573577279</v>
      </c>
      <c r="V61" s="11">
        <f>'OddsRatio_working_3-way'!S61*'OddsRatio_working_3-way'!R61/3-2*'OddsRatio_working_3-way'!R61^3/27-'OddsRatio_working_3-way'!T61</f>
        <v>0.26355225213306038</v>
      </c>
      <c r="W61" s="11">
        <f>'OddsRatio_working_3-way'!V61^2+4*'OddsRatio_working_3-way'!U61^3/27</f>
        <v>-2.5804544343438596E-2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0.15432460428253722</v>
      </c>
      <c r="Y61" s="11">
        <f>IF('OddsRatio_working_3-way'!W61&gt;=0,IF('OddsRatio_working_3-way'!V61+SQRT('OddsRatio_working_3-way'!W61)&gt;0,0,PI()),ACOS('OddsRatio_working_3-way'!V61/(2*'OddsRatio_working_3-way'!X61)))</f>
        <v>0.54738336173321267</v>
      </c>
      <c r="Z61" s="11">
        <f>'OddsRatio_working_3-way'!X61^(1/3)*COS('OddsRatio_working_3-way'!Y61/3)</f>
        <v>0.52748320814736993</v>
      </c>
      <c r="AA61" s="11">
        <f>'OddsRatio_working_3-way'!X61^(1/3)*COS(('OddsRatio_working_3-way'!Y61+2*PI())/3)</f>
        <v>-0.3480298314596138</v>
      </c>
      <c r="AB61" s="11">
        <f>'OddsRatio_working_3-way'!X61^(1/3)*COS(('OddsRatio_working_3-way'!Y61+4*PI())/3)</f>
        <v>-0.17945337668775604</v>
      </c>
      <c r="AC61" s="11">
        <f>'OddsRatio_working_3-way'!X61^(1/3)*SIN('OddsRatio_working_3-way'!Y61/3)</f>
        <v>9.7327661541564914E-2</v>
      </c>
      <c r="AD61" s="11">
        <f>'OddsRatio_working_3-way'!X61^(1/3)*SIN(('OddsRatio_working_3-way'!Y61+2*PI())/3)</f>
        <v>0.40815002755455476</v>
      </c>
      <c r="AE61" s="11">
        <f>'OddsRatio_working_3-way'!X61^(1/3)*SIN(('OddsRatio_working_3-way'!Y61+4*PI())/3)</f>
        <v>-0.50547768909611956</v>
      </c>
      <c r="AF61" s="11">
        <f>-'OddsRatio_working_3-way'!U61/(3*'OddsRatio_working_3-way'!X61^(1/3))*COS(('OddsRatio_working_3-way'!Y61)/3)</f>
        <v>0.52748320814736971</v>
      </c>
      <c r="AG61" s="11">
        <f>-'OddsRatio_working_3-way'!U61/(3*'OddsRatio_working_3-way'!X61^(1/3))*COS(('OddsRatio_working_3-way'!Y61+2*PI())/3)</f>
        <v>-0.34802983145961369</v>
      </c>
      <c r="AH61" s="11">
        <f>-'OddsRatio_working_3-way'!U61/(3*'OddsRatio_working_3-way'!X61^(1/3))*COS(('OddsRatio_working_3-way'!Y61+4*PI())/3)</f>
        <v>-0.17945337668775596</v>
      </c>
      <c r="AI61" s="11">
        <f>'OddsRatio_working_3-way'!U61/(3*'OddsRatio_working_3-way'!X61^(1/3))*SIN(('OddsRatio_working_3-way'!Y61)/3)</f>
        <v>-9.7327661541564872E-2</v>
      </c>
      <c r="AJ61" s="11">
        <f>'OddsRatio_working_3-way'!U61/(3*'OddsRatio_working_3-way'!X61^(1/3))*SIN(('OddsRatio_working_3-way'!Y61+2*PI())/3)</f>
        <v>-0.4081500275545546</v>
      </c>
      <c r="AK61" s="11">
        <f>'OddsRatio_working_3-way'!U61/(3*'OddsRatio_working_3-way'!X61^(1/3))*SIN(('OddsRatio_working_3-way'!Y61+4*PI())/3)</f>
        <v>0.50547768909611934</v>
      </c>
      <c r="AL61" s="11">
        <f>'OddsRatio_working_3-way'!Z61+'OddsRatio_working_3-way'!AF61</f>
        <v>1.0549664162947396</v>
      </c>
      <c r="AM61" s="11">
        <f>'OddsRatio_working_3-way'!AA61+'OddsRatio_working_3-way'!AG61</f>
        <v>-0.6960596629192275</v>
      </c>
      <c r="AN61" s="11">
        <f>'OddsRatio_working_3-way'!AB61+'OddsRatio_working_3-way'!AH61</f>
        <v>-0.35890675337551203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1.0549664162947396</v>
      </c>
      <c r="AS61" s="11">
        <f>IF(('OddsRatio_working_3-way'!X61=0),IF(Q61&gt;0,-Q61^(1/3),(-Q61)^(1/3)),'OddsRatio_working_3-way'!AM61-'OddsRatio_working_3-way'!R61/3)</f>
        <v>-0.6960596629192275</v>
      </c>
      <c r="AT61" s="11">
        <f>IF(('OddsRatio_working_3-way'!X61=0),IF(Q61&gt;0,-Q61^(1/3),(-Q61)^(1/3)),'OddsRatio_working_3-way'!AN61-'OddsRatio_working_3-way'!R61/3)</f>
        <v>-0.35890675337551203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2.6</v>
      </c>
      <c r="B62" s="4">
        <f>IF('True_Odds_Calculator_3-way'!B61="","",'True_Odds_Calculator_3-way'!B61)</f>
        <v>3.63</v>
      </c>
      <c r="C62" s="4">
        <f>IF('True_Odds_Calculator_3-way'!C61="","",'True_Odds_Calculator_3-way'!C61)</f>
        <v>2.68</v>
      </c>
      <c r="D62" s="9">
        <f t="shared" si="13"/>
        <v>0.37285779717908718</v>
      </c>
      <c r="E62" s="9">
        <f t="shared" si="14"/>
        <v>0.2656206759774159</v>
      </c>
      <c r="F62" s="9">
        <f t="shared" si="15"/>
        <v>0.3615215268434967</v>
      </c>
      <c r="G62" s="9">
        <f t="shared" si="16"/>
        <v>1.0512422691131396</v>
      </c>
      <c r="H62" s="9">
        <f t="shared" si="17"/>
        <v>2.6819876305810237</v>
      </c>
      <c r="I62" s="9">
        <f t="shared" si="18"/>
        <v>3.7647671677675567</v>
      </c>
      <c r="J62" s="9">
        <f t="shared" si="19"/>
        <v>2.7660870121100749</v>
      </c>
      <c r="K62" s="11">
        <f t="shared" si="20"/>
        <v>0.38461538461538458</v>
      </c>
      <c r="L62" s="11">
        <f t="shared" si="21"/>
        <v>0.27548209366391185</v>
      </c>
      <c r="M62" s="11">
        <f t="shared" si="22"/>
        <v>0.37313432835820892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-0.27949255629038527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0.23365372754789307</v>
      </c>
      <c r="Q62" s="11">
        <f>2*'OddsRatio_working_3-way'!K62*'OddsRatio_working_3-way'!L62*'OddsRatio_working_3-way'!M62</f>
        <v>7.9070635379997645E-2</v>
      </c>
      <c r="R62" s="11">
        <f t="shared" si="23"/>
        <v>0</v>
      </c>
      <c r="S62" s="11">
        <f t="shared" si="24"/>
        <v>-0.83599266702878883</v>
      </c>
      <c r="T62" s="11">
        <f t="shared" si="25"/>
        <v>-0.28290783994206048</v>
      </c>
      <c r="U62" s="11">
        <f>'OddsRatio_working_3-way'!S62-'OddsRatio_working_3-way'!R62^2/3</f>
        <v>-0.83599266702878883</v>
      </c>
      <c r="V62" s="11">
        <f>'OddsRatio_working_3-way'!S62*'OddsRatio_working_3-way'!R62/3-2*'OddsRatio_working_3-way'!R62^3/27-'OddsRatio_working_3-way'!T62</f>
        <v>0.28290783994206048</v>
      </c>
      <c r="W62" s="11">
        <f>'OddsRatio_working_3-way'!V62^2+4*'OddsRatio_working_3-way'!U62^3/27</f>
        <v>-6.5204402003720408E-3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0.14710309828573848</v>
      </c>
      <c r="Y62" s="11">
        <f>IF('OddsRatio_working_3-way'!W62&gt;=0,IF('OddsRatio_working_3-way'!V62+SQRT('OddsRatio_working_3-way'!W62)&gt;0,0,PI()),ACOS('OddsRatio_working_3-way'!V62/(2*'OddsRatio_working_3-way'!X62)))</f>
        <v>0.27803307641946895</v>
      </c>
      <c r="Z62" s="11">
        <f>'OddsRatio_working_3-way'!X62^(1/3)*COS('OddsRatio_working_3-way'!Y62/3)</f>
        <v>0.52562113455656978</v>
      </c>
      <c r="AA62" s="11">
        <f>'OddsRatio_working_3-way'!X62^(1/3)*COS(('OddsRatio_working_3-way'!Y62+2*PI())/3)</f>
        <v>-0.30511876905755581</v>
      </c>
      <c r="AB62" s="11">
        <f>'OddsRatio_working_3-way'!X62^(1/3)*COS(('OddsRatio_working_3-way'!Y62+4*PI())/3)</f>
        <v>-0.22050236549901406</v>
      </c>
      <c r="AC62" s="11">
        <f>'OddsRatio_working_3-way'!X62^(1/3)*SIN('OddsRatio_working_3-way'!Y62/3)</f>
        <v>4.8853303372382327E-2</v>
      </c>
      <c r="AD62" s="11">
        <f>'OddsRatio_working_3-way'!X62^(1/3)*SIN(('OddsRatio_working_3-way'!Y62+2*PI())/3)</f>
        <v>0.430774603605797</v>
      </c>
      <c r="AE62" s="11">
        <f>'OddsRatio_working_3-way'!X62^(1/3)*SIN(('OddsRatio_working_3-way'!Y62+4*PI())/3)</f>
        <v>-0.47962790697817914</v>
      </c>
      <c r="AF62" s="11">
        <f>-'OddsRatio_working_3-way'!U62/(3*'OddsRatio_working_3-way'!X62^(1/3))*COS(('OddsRatio_working_3-way'!Y62)/3)</f>
        <v>0.52562113455656978</v>
      </c>
      <c r="AG62" s="11">
        <f>-'OddsRatio_working_3-way'!U62/(3*'OddsRatio_working_3-way'!X62^(1/3))*COS(('OddsRatio_working_3-way'!Y62+2*PI())/3)</f>
        <v>-0.30511876905755581</v>
      </c>
      <c r="AH62" s="11">
        <f>-'OddsRatio_working_3-way'!U62/(3*'OddsRatio_working_3-way'!X62^(1/3))*COS(('OddsRatio_working_3-way'!Y62+4*PI())/3)</f>
        <v>-0.22050236549901406</v>
      </c>
      <c r="AI62" s="11">
        <f>'OddsRatio_working_3-way'!U62/(3*'OddsRatio_working_3-way'!X62^(1/3))*SIN(('OddsRatio_working_3-way'!Y62)/3)</f>
        <v>-4.8853303372382327E-2</v>
      </c>
      <c r="AJ62" s="11">
        <f>'OddsRatio_working_3-way'!U62/(3*'OddsRatio_working_3-way'!X62^(1/3))*SIN(('OddsRatio_working_3-way'!Y62+2*PI())/3)</f>
        <v>-0.430774603605797</v>
      </c>
      <c r="AK62" s="11">
        <f>'OddsRatio_working_3-way'!U62/(3*'OddsRatio_working_3-way'!X62^(1/3))*SIN(('OddsRatio_working_3-way'!Y62+4*PI())/3)</f>
        <v>0.47962790697817914</v>
      </c>
      <c r="AL62" s="11">
        <f>'OddsRatio_working_3-way'!Z62+'OddsRatio_working_3-way'!AF62</f>
        <v>1.0512422691131396</v>
      </c>
      <c r="AM62" s="11">
        <f>'OddsRatio_working_3-way'!AA62+'OddsRatio_working_3-way'!AG62</f>
        <v>-0.61023753811511161</v>
      </c>
      <c r="AN62" s="11">
        <f>'OddsRatio_working_3-way'!AB62+'OddsRatio_working_3-way'!AH62</f>
        <v>-0.44100473099802812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1.0512422691131396</v>
      </c>
      <c r="AS62" s="11">
        <f>IF(('OddsRatio_working_3-way'!X62=0),IF(Q62&gt;0,-Q62^(1/3),(-Q62)^(1/3)),'OddsRatio_working_3-way'!AM62-'OddsRatio_working_3-way'!R62/3)</f>
        <v>-0.61023753811511161</v>
      </c>
      <c r="AT62" s="11">
        <f>IF(('OddsRatio_working_3-way'!X62=0),IF(Q62&gt;0,-Q62^(1/3),(-Q62)^(1/3)),'OddsRatio_working_3-way'!AN62-'OddsRatio_working_3-way'!R62/3)</f>
        <v>-0.44100473099802812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1.55</v>
      </c>
      <c r="B63" s="4">
        <f>IF('True_Odds_Calculator_3-way'!B62="","",'True_Odds_Calculator_3-way'!B62)</f>
        <v>4.54</v>
      </c>
      <c r="C63" s="4">
        <f>IF('True_Odds_Calculator_3-way'!C62="","",'True_Odds_Calculator_3-way'!C62)</f>
        <v>5.98</v>
      </c>
      <c r="D63" s="9">
        <f t="shared" si="13"/>
        <v>0.63110095237319319</v>
      </c>
      <c r="E63" s="9">
        <f t="shared" si="14"/>
        <v>0.20998415724715114</v>
      </c>
      <c r="F63" s="9">
        <f t="shared" si="15"/>
        <v>0.15891489037965548</v>
      </c>
      <c r="G63" s="9">
        <f t="shared" si="16"/>
        <v>1.0627864505947124</v>
      </c>
      <c r="H63" s="9">
        <f t="shared" si="17"/>
        <v>1.584532547827092</v>
      </c>
      <c r="I63" s="9">
        <f t="shared" si="18"/>
        <v>4.7622640351052823</v>
      </c>
      <c r="J63" s="9">
        <f t="shared" si="19"/>
        <v>6.292676523961668</v>
      </c>
      <c r="K63" s="11">
        <f t="shared" si="20"/>
        <v>0.64516129032258063</v>
      </c>
      <c r="L63" s="11">
        <f t="shared" si="21"/>
        <v>0.22026431718061673</v>
      </c>
      <c r="M63" s="11">
        <f t="shared" si="22"/>
        <v>0.16722408026755853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-0.23041277756416978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0.21553537132680911</v>
      </c>
      <c r="Q63" s="11">
        <f>2*'OddsRatio_working_3-way'!K63*'OddsRatio_working_3-way'!L63*'OddsRatio_working_3-way'!M63</f>
        <v>4.7527094008116673E-2</v>
      </c>
      <c r="R63" s="11">
        <f t="shared" si="23"/>
        <v>0</v>
      </c>
      <c r="S63" s="11">
        <f t="shared" si="24"/>
        <v>-0.93543150516807894</v>
      </c>
      <c r="T63" s="11">
        <f t="shared" si="25"/>
        <v>-0.20626935064345733</v>
      </c>
      <c r="U63" s="11">
        <f>'OddsRatio_working_3-way'!S63-'OddsRatio_working_3-way'!R63^2/3</f>
        <v>-0.93543150516807894</v>
      </c>
      <c r="V63" s="11">
        <f>'OddsRatio_working_3-way'!S63*'OddsRatio_working_3-way'!R63/3-2*'OddsRatio_working_3-way'!R63^3/27-'OddsRatio_working_3-way'!T63</f>
        <v>0.20626935064345733</v>
      </c>
      <c r="W63" s="11">
        <f>'OddsRatio_working_3-way'!V63^2+4*'OddsRatio_working_3-way'!U63^3/27</f>
        <v>-7.8717043159764674E-2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0.17411496789092992</v>
      </c>
      <c r="Y63" s="11">
        <f>IF('OddsRatio_working_3-way'!W63&gt;=0,IF('OddsRatio_working_3-way'!V63+SQRT('OddsRatio_working_3-way'!W63)&gt;0,0,PI()),ACOS('OddsRatio_working_3-way'!V63/(2*'OddsRatio_working_3-way'!X63)))</f>
        <v>0.9368403948833921</v>
      </c>
      <c r="Z63" s="11">
        <f>'OddsRatio_working_3-way'!X63^(1/3)*COS('OddsRatio_working_3-way'!Y63/3)</f>
        <v>0.53139322529735622</v>
      </c>
      <c r="AA63" s="11">
        <f>'OddsRatio_working_3-way'!X63^(1/3)*COS(('OddsRatio_working_3-way'!Y63+2*PI())/3)</f>
        <v>-0.41426917530098845</v>
      </c>
      <c r="AB63" s="11">
        <f>'OddsRatio_working_3-way'!X63^(1/3)*COS(('OddsRatio_working_3-way'!Y63+4*PI())/3)</f>
        <v>-0.1171240499963677</v>
      </c>
      <c r="AC63" s="11">
        <f>'OddsRatio_working_3-way'!X63^(1/3)*SIN('OddsRatio_working_3-way'!Y63/3)</f>
        <v>0.17155681808300785</v>
      </c>
      <c r="AD63" s="11">
        <f>'OddsRatio_working_3-way'!X63^(1/3)*SIN(('OddsRatio_working_3-way'!Y63+2*PI())/3)</f>
        <v>0.37442162346495422</v>
      </c>
      <c r="AE63" s="11">
        <f>'OddsRatio_working_3-way'!X63^(1/3)*SIN(('OddsRatio_working_3-way'!Y63+4*PI())/3)</f>
        <v>-0.54597844154796193</v>
      </c>
      <c r="AF63" s="11">
        <f>-'OddsRatio_working_3-way'!U63/(3*'OddsRatio_working_3-way'!X63^(1/3))*COS(('OddsRatio_working_3-way'!Y63)/3)</f>
        <v>0.53139322529735622</v>
      </c>
      <c r="AG63" s="11">
        <f>-'OddsRatio_working_3-way'!U63/(3*'OddsRatio_working_3-way'!X63^(1/3))*COS(('OddsRatio_working_3-way'!Y63+2*PI())/3)</f>
        <v>-0.41426917530098845</v>
      </c>
      <c r="AH63" s="11">
        <f>-'OddsRatio_working_3-way'!U63/(3*'OddsRatio_working_3-way'!X63^(1/3))*COS(('OddsRatio_working_3-way'!Y63+4*PI())/3)</f>
        <v>-0.1171240499963677</v>
      </c>
      <c r="AI63" s="11">
        <f>'OddsRatio_working_3-way'!U63/(3*'OddsRatio_working_3-way'!X63^(1/3))*SIN(('OddsRatio_working_3-way'!Y63)/3)</f>
        <v>-0.17155681808300785</v>
      </c>
      <c r="AJ63" s="11">
        <f>'OddsRatio_working_3-way'!U63/(3*'OddsRatio_working_3-way'!X63^(1/3))*SIN(('OddsRatio_working_3-way'!Y63+2*PI())/3)</f>
        <v>-0.37442162346495422</v>
      </c>
      <c r="AK63" s="11">
        <f>'OddsRatio_working_3-way'!U63/(3*'OddsRatio_working_3-way'!X63^(1/3))*SIN(('OddsRatio_working_3-way'!Y63+4*PI())/3)</f>
        <v>0.54597844154796193</v>
      </c>
      <c r="AL63" s="11">
        <f>'OddsRatio_working_3-way'!Z63+'OddsRatio_working_3-way'!AF63</f>
        <v>1.0627864505947124</v>
      </c>
      <c r="AM63" s="11">
        <f>'OddsRatio_working_3-way'!AA63+'OddsRatio_working_3-way'!AG63</f>
        <v>-0.82853835060197689</v>
      </c>
      <c r="AN63" s="11">
        <f>'OddsRatio_working_3-way'!AB63+'OddsRatio_working_3-way'!AH63</f>
        <v>-0.23424809999273541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1.0627864505947124</v>
      </c>
      <c r="AS63" s="11">
        <f>IF(('OddsRatio_working_3-way'!X63=0),IF(Q63&gt;0,-Q63^(1/3),(-Q63)^(1/3)),'OddsRatio_working_3-way'!AM63-'OddsRatio_working_3-way'!R63/3)</f>
        <v>-0.82853835060197689</v>
      </c>
      <c r="AT63" s="11">
        <f>IF(('OddsRatio_working_3-way'!X63=0),IF(Q63&gt;0,-Q63^(1/3),(-Q63)^(1/3)),'OddsRatio_working_3-way'!AN63-'OddsRatio_working_3-way'!R63/3)</f>
        <v>-0.23424809999273541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1.87</v>
      </c>
      <c r="B64" s="4">
        <f>IF('True_Odds_Calculator_3-way'!B63="","",'True_Odds_Calculator_3-way'!B63)</f>
        <v>3.98</v>
      </c>
      <c r="C64" s="4">
        <f>IF('True_Odds_Calculator_3-way'!C63="","",'True_Odds_Calculator_3-way'!C63)</f>
        <v>4.09</v>
      </c>
      <c r="D64" s="9">
        <f t="shared" si="13"/>
        <v>0.52244345262860203</v>
      </c>
      <c r="E64" s="9">
        <f t="shared" si="14"/>
        <v>0.24207236704365065</v>
      </c>
      <c r="F64" s="9">
        <f t="shared" si="15"/>
        <v>0.23548418032774726</v>
      </c>
      <c r="G64" s="9">
        <f t="shared" si="16"/>
        <v>1.0506698264270877</v>
      </c>
      <c r="H64" s="9">
        <f t="shared" si="17"/>
        <v>1.9140827489915668</v>
      </c>
      <c r="I64" s="9">
        <f t="shared" si="18"/>
        <v>4.1309960827527226</v>
      </c>
      <c r="J64" s="9">
        <f t="shared" si="19"/>
        <v>4.2465697636597008</v>
      </c>
      <c r="K64" s="11">
        <f t="shared" si="20"/>
        <v>0.53475935828876997</v>
      </c>
      <c r="L64" s="11">
        <f t="shared" si="21"/>
        <v>0.25125628140703515</v>
      </c>
      <c r="M64" s="11">
        <f t="shared" si="22"/>
        <v>0.24449877750611249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-0.2631758349820833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0.22798773491688668</v>
      </c>
      <c r="Q64" s="11">
        <f>2*'OddsRatio_working_3-way'!K64*'OddsRatio_working_3-way'!L64*'OddsRatio_working_3-way'!M64</f>
        <v>6.5702517267114305E-2</v>
      </c>
      <c r="R64" s="11">
        <f t="shared" si="23"/>
        <v>0</v>
      </c>
      <c r="S64" s="11">
        <f t="shared" si="24"/>
        <v>-0.86629433485945928</v>
      </c>
      <c r="T64" s="11">
        <f t="shared" si="25"/>
        <v>-0.24965254606900841</v>
      </c>
      <c r="U64" s="11">
        <f>'OddsRatio_working_3-way'!S64-'OddsRatio_working_3-way'!R64^2/3</f>
        <v>-0.86629433485945928</v>
      </c>
      <c r="V64" s="11">
        <f>'OddsRatio_working_3-way'!S64*'OddsRatio_working_3-way'!R64/3-2*'OddsRatio_working_3-way'!R64^3/27-'OddsRatio_working_3-way'!T64</f>
        <v>0.24965254606900841</v>
      </c>
      <c r="W64" s="11">
        <f>'OddsRatio_working_3-way'!V64^2+4*'OddsRatio_working_3-way'!U64^3/27</f>
        <v>-3.3988322638245312E-2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0.15517306177054677</v>
      </c>
      <c r="Y64" s="11">
        <f>IF('OddsRatio_working_3-way'!W64&gt;=0,IF('OddsRatio_working_3-way'!V64+SQRT('OddsRatio_working_3-way'!W64)&gt;0,0,PI()),ACOS('OddsRatio_working_3-way'!V64/(2*'OddsRatio_working_3-way'!X64)))</f>
        <v>0.63607658743267059</v>
      </c>
      <c r="Z64" s="11">
        <f>'OddsRatio_working_3-way'!X64^(1/3)*COS('OddsRatio_working_3-way'!Y64/3)</f>
        <v>0.52533491321354397</v>
      </c>
      <c r="AA64" s="11">
        <f>'OddsRatio_working_3-way'!X64^(1/3)*COS(('OddsRatio_working_3-way'!Y64+2*PI())/3)</f>
        <v>-0.36060113535955618</v>
      </c>
      <c r="AB64" s="11">
        <f>'OddsRatio_working_3-way'!X64^(1/3)*COS(('OddsRatio_working_3-way'!Y64+4*PI())/3)</f>
        <v>-0.16473377785398774</v>
      </c>
      <c r="AC64" s="11">
        <f>'OddsRatio_working_3-way'!X64^(1/3)*SIN('OddsRatio_working_3-way'!Y64/3)</f>
        <v>0.11308407158130057</v>
      </c>
      <c r="AD64" s="11">
        <f>'OddsRatio_working_3-way'!X64^(1/3)*SIN(('OddsRatio_working_3-way'!Y64+2*PI())/3)</f>
        <v>0.3984113445471722</v>
      </c>
      <c r="AE64" s="11">
        <f>'OddsRatio_working_3-way'!X64^(1/3)*SIN(('OddsRatio_working_3-way'!Y64+4*PI())/3)</f>
        <v>-0.51149541612847282</v>
      </c>
      <c r="AF64" s="11">
        <f>-'OddsRatio_working_3-way'!U64/(3*'OddsRatio_working_3-way'!X64^(1/3))*COS(('OddsRatio_working_3-way'!Y64)/3)</f>
        <v>0.52533491321354386</v>
      </c>
      <c r="AG64" s="11">
        <f>-'OddsRatio_working_3-way'!U64/(3*'OddsRatio_working_3-way'!X64^(1/3))*COS(('OddsRatio_working_3-way'!Y64+2*PI())/3)</f>
        <v>-0.36060113535955601</v>
      </c>
      <c r="AH64" s="11">
        <f>-'OddsRatio_working_3-way'!U64/(3*'OddsRatio_working_3-way'!X64^(1/3))*COS(('OddsRatio_working_3-way'!Y64+4*PI())/3)</f>
        <v>-0.16473377785398768</v>
      </c>
      <c r="AI64" s="11">
        <f>'OddsRatio_working_3-way'!U64/(3*'OddsRatio_working_3-way'!X64^(1/3))*SIN(('OddsRatio_working_3-way'!Y64)/3)</f>
        <v>-0.11308407158130052</v>
      </c>
      <c r="AJ64" s="11">
        <f>'OddsRatio_working_3-way'!U64/(3*'OddsRatio_working_3-way'!X64^(1/3))*SIN(('OddsRatio_working_3-way'!Y64+2*PI())/3)</f>
        <v>-0.39841134454717203</v>
      </c>
      <c r="AK64" s="11">
        <f>'OddsRatio_working_3-way'!U64/(3*'OddsRatio_working_3-way'!X64^(1/3))*SIN(('OddsRatio_working_3-way'!Y64+4*PI())/3)</f>
        <v>0.5114954161284726</v>
      </c>
      <c r="AL64" s="11">
        <f>'OddsRatio_working_3-way'!Z64+'OddsRatio_working_3-way'!AF64</f>
        <v>1.0506698264270877</v>
      </c>
      <c r="AM64" s="11">
        <f>'OddsRatio_working_3-way'!AA64+'OddsRatio_working_3-way'!AG64</f>
        <v>-0.72120227071911214</v>
      </c>
      <c r="AN64" s="11">
        <f>'OddsRatio_working_3-way'!AB64+'OddsRatio_working_3-way'!AH64</f>
        <v>-0.32946755570797542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1.0506698264270877</v>
      </c>
      <c r="AS64" s="11">
        <f>IF(('OddsRatio_working_3-way'!X64=0),IF(Q64&gt;0,-Q64^(1/3),(-Q64)^(1/3)),'OddsRatio_working_3-way'!AM64-'OddsRatio_working_3-way'!R64/3)</f>
        <v>-0.72120227071911214</v>
      </c>
      <c r="AT64" s="11">
        <f>IF(('OddsRatio_working_3-way'!X64=0),IF(Q64&gt;0,-Q64^(1/3),(-Q64)^(1/3)),'OddsRatio_working_3-way'!AN64-'OddsRatio_working_3-way'!R64/3)</f>
        <v>-0.32946755570797542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2.08</v>
      </c>
      <c r="B65" s="4">
        <f>IF('True_Odds_Calculator_3-way'!B64="","",'True_Odds_Calculator_3-way'!B64)</f>
        <v>3.76</v>
      </c>
      <c r="C65" s="4">
        <f>IF('True_Odds_Calculator_3-way'!C64="","",'True_Odds_Calculator_3-way'!C64)</f>
        <v>3.56</v>
      </c>
      <c r="D65" s="9">
        <f t="shared" si="13"/>
        <v>0.47004999983890072</v>
      </c>
      <c r="E65" s="9">
        <f t="shared" si="14"/>
        <v>0.25765105686411738</v>
      </c>
      <c r="F65" s="9">
        <f t="shared" si="15"/>
        <v>0.27229894329698212</v>
      </c>
      <c r="G65" s="9">
        <f t="shared" si="16"/>
        <v>1.0439196782507927</v>
      </c>
      <c r="H65" s="9">
        <f t="shared" si="17"/>
        <v>2.1274332525108561</v>
      </c>
      <c r="I65" s="9">
        <f t="shared" si="18"/>
        <v>3.8812183119721886</v>
      </c>
      <c r="J65" s="9">
        <f t="shared" si="19"/>
        <v>3.6724343763220286</v>
      </c>
      <c r="K65" s="11">
        <f t="shared" si="20"/>
        <v>0.48076923076923073</v>
      </c>
      <c r="L65" s="11">
        <f t="shared" si="21"/>
        <v>0.26595744680851063</v>
      </c>
      <c r="M65" s="11">
        <f t="shared" si="22"/>
        <v>0.2808988764044944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-0.27407638978282078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0.22986814763051916</v>
      </c>
      <c r="Q65" s="11">
        <f>2*'OddsRatio_working_3-way'!K65*'OddsRatio_working_3-way'!L65*'OddsRatio_working_3-way'!M65</f>
        <v>7.1833796134537234E-2</v>
      </c>
      <c r="R65" s="11">
        <f t="shared" si="23"/>
        <v>0</v>
      </c>
      <c r="S65" s="11">
        <f t="shared" si="24"/>
        <v>-0.83870101986043955</v>
      </c>
      <c r="T65" s="11">
        <f t="shared" si="25"/>
        <v>-0.26209406870638735</v>
      </c>
      <c r="U65" s="11">
        <f>'OddsRatio_working_3-way'!S65-'OddsRatio_working_3-way'!R65^2/3</f>
        <v>-0.83870101986043955</v>
      </c>
      <c r="V65" s="11">
        <f>'OddsRatio_working_3-way'!S65*'OddsRatio_working_3-way'!R65/3-2*'OddsRatio_working_3-way'!R65^3/27-'OddsRatio_working_3-way'!T65</f>
        <v>0.26209406870638735</v>
      </c>
      <c r="W65" s="11">
        <f>'OddsRatio_working_3-way'!V65^2+4*'OddsRatio_working_3-way'!U65^3/27</f>
        <v>-1.8707968596226393E-2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0.14781852847942886</v>
      </c>
      <c r="Y65" s="11">
        <f>IF('OddsRatio_working_3-way'!W65&gt;=0,IF('OddsRatio_working_3-way'!V65+SQRT('OddsRatio_working_3-way'!W65)&gt;0,0,PI()),ACOS('OddsRatio_working_3-way'!V65/(2*'OddsRatio_working_3-way'!X65)))</f>
        <v>0.48098427884202333</v>
      </c>
      <c r="Z65" s="11">
        <f>'OddsRatio_working_3-way'!X65^(1/3)*COS('OddsRatio_working_3-way'!Y65/3)</f>
        <v>0.52195983912539634</v>
      </c>
      <c r="AA65" s="11">
        <f>'OddsRatio_working_3-way'!X65^(1/3)*COS(('OddsRatio_working_3-way'!Y65+2*PI())/3)</f>
        <v>-0.33408053324174075</v>
      </c>
      <c r="AB65" s="11">
        <f>'OddsRatio_working_3-way'!X65^(1/3)*COS(('OddsRatio_working_3-way'!Y65+4*PI())/3)</f>
        <v>-0.18787930588365576</v>
      </c>
      <c r="AC65" s="11">
        <f>'OddsRatio_working_3-way'!X65^(1/3)*SIN('OddsRatio_working_3-way'!Y65/3)</f>
        <v>8.4409317971044187E-2</v>
      </c>
      <c r="AD65" s="11">
        <f>'OddsRatio_working_3-way'!X65^(1/3)*SIN(('OddsRatio_working_3-way'!Y65+2*PI())/3)</f>
        <v>0.40982582145231</v>
      </c>
      <c r="AE65" s="11">
        <f>'OddsRatio_working_3-way'!X65^(1/3)*SIN(('OddsRatio_working_3-way'!Y65+4*PI())/3)</f>
        <v>-0.49423513942335406</v>
      </c>
      <c r="AF65" s="11">
        <f>-'OddsRatio_working_3-way'!U65/(3*'OddsRatio_working_3-way'!X65^(1/3))*COS(('OddsRatio_working_3-way'!Y65)/3)</f>
        <v>0.52195983912539623</v>
      </c>
      <c r="AG65" s="11">
        <f>-'OddsRatio_working_3-way'!U65/(3*'OddsRatio_working_3-way'!X65^(1/3))*COS(('OddsRatio_working_3-way'!Y65+2*PI())/3)</f>
        <v>-0.33408053324174064</v>
      </c>
      <c r="AH65" s="11">
        <f>-'OddsRatio_working_3-way'!U65/(3*'OddsRatio_working_3-way'!X65^(1/3))*COS(('OddsRatio_working_3-way'!Y65+4*PI())/3)</f>
        <v>-0.18787930588365573</v>
      </c>
      <c r="AI65" s="11">
        <f>'OddsRatio_working_3-way'!U65/(3*'OddsRatio_working_3-way'!X65^(1/3))*SIN(('OddsRatio_working_3-way'!Y65)/3)</f>
        <v>-8.4409317971044173E-2</v>
      </c>
      <c r="AJ65" s="11">
        <f>'OddsRatio_working_3-way'!U65/(3*'OddsRatio_working_3-way'!X65^(1/3))*SIN(('OddsRatio_working_3-way'!Y65+2*PI())/3)</f>
        <v>-0.40982582145230989</v>
      </c>
      <c r="AK65" s="11">
        <f>'OddsRatio_working_3-way'!U65/(3*'OddsRatio_working_3-way'!X65^(1/3))*SIN(('OddsRatio_working_3-way'!Y65+4*PI())/3)</f>
        <v>0.49423513942335395</v>
      </c>
      <c r="AL65" s="11">
        <f>'OddsRatio_working_3-way'!Z65+'OddsRatio_working_3-way'!AF65</f>
        <v>1.0439196782507927</v>
      </c>
      <c r="AM65" s="11">
        <f>'OddsRatio_working_3-way'!AA65+'OddsRatio_working_3-way'!AG65</f>
        <v>-0.66816106648348139</v>
      </c>
      <c r="AN65" s="11">
        <f>'OddsRatio_working_3-way'!AB65+'OddsRatio_working_3-way'!AH65</f>
        <v>-0.37575861176731151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1.0439196782507927</v>
      </c>
      <c r="AS65" s="11">
        <f>IF(('OddsRatio_working_3-way'!X65=0),IF(Q65&gt;0,-Q65^(1/3),(-Q65)^(1/3)),'OddsRatio_working_3-way'!AM65-'OddsRatio_working_3-way'!R65/3)</f>
        <v>-0.66816106648348139</v>
      </c>
      <c r="AT65" s="11">
        <f>IF(('OddsRatio_working_3-way'!X65=0),IF(Q65&gt;0,-Q65^(1/3),(-Q65)^(1/3)),'OddsRatio_working_3-way'!AN65-'OddsRatio_working_3-way'!R65/3)</f>
        <v>-0.37575861176731151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2.19</v>
      </c>
      <c r="B66" s="4">
        <f>IF('True_Odds_Calculator_3-way'!B65="","",'True_Odds_Calculator_3-way'!B65)</f>
        <v>3.08</v>
      </c>
      <c r="C66" s="4">
        <f>IF('True_Odds_Calculator_3-way'!C65="","",'True_Odds_Calculator_3-way'!C65)</f>
        <v>3.79</v>
      </c>
      <c r="D66" s="9">
        <f t="shared" si="13"/>
        <v>0.4395732156208923</v>
      </c>
      <c r="E66" s="9">
        <f t="shared" si="14"/>
        <v>0.30974560140307095</v>
      </c>
      <c r="F66" s="9">
        <f t="shared" si="15"/>
        <v>0.25068118297603698</v>
      </c>
      <c r="G66" s="9">
        <f t="shared" si="16"/>
        <v>1.0713730065747868</v>
      </c>
      <c r="H66" s="9">
        <f t="shared" si="17"/>
        <v>2.274933877823996</v>
      </c>
      <c r="I66" s="9">
        <f t="shared" si="18"/>
        <v>3.2284558536755563</v>
      </c>
      <c r="J66" s="9">
        <f t="shared" si="19"/>
        <v>3.9891306883436544</v>
      </c>
      <c r="K66" s="11">
        <f t="shared" si="20"/>
        <v>0.45662100456621008</v>
      </c>
      <c r="L66" s="11">
        <f t="shared" si="21"/>
        <v>0.32467532467532467</v>
      </c>
      <c r="M66" s="11">
        <f t="shared" si="22"/>
        <v>0.26385224274406333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-0.27013475193617609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0.23704924850694176</v>
      </c>
      <c r="Q66" s="11">
        <f>2*'OddsRatio_working_3-way'!K66*'OddsRatio_working_3-way'!L66*'OddsRatio_working_3-way'!M66</f>
        <v>7.823407541483228E-2</v>
      </c>
      <c r="R66" s="11">
        <f t="shared" si="23"/>
        <v>0</v>
      </c>
      <c r="S66" s="11">
        <f t="shared" si="24"/>
        <v>-0.87752222477080122</v>
      </c>
      <c r="T66" s="11">
        <f t="shared" si="25"/>
        <v>-0.28961129530389484</v>
      </c>
      <c r="U66" s="11">
        <f>'OddsRatio_working_3-way'!S66-'OddsRatio_working_3-way'!R66^2/3</f>
        <v>-0.87752222477080122</v>
      </c>
      <c r="V66" s="11">
        <f>'OddsRatio_working_3-way'!S66*'OddsRatio_working_3-way'!R66/3-2*'OddsRatio_working_3-way'!R66^3/27-'OddsRatio_working_3-way'!T66</f>
        <v>0.28961129530389484</v>
      </c>
      <c r="W66" s="11">
        <f>'OddsRatio_working_3-way'!V66^2+4*'OddsRatio_working_3-way'!U66^3/27</f>
        <v>-1.6233716197226064E-2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0.15819957219033956</v>
      </c>
      <c r="Y66" s="11">
        <f>IF('OddsRatio_working_3-way'!W66&gt;=0,IF('OddsRatio_working_3-way'!V66+SQRT('OddsRatio_working_3-way'!W66)&gt;0,0,PI()),ACOS('OddsRatio_working_3-way'!V66/(2*'OddsRatio_working_3-way'!X66)))</f>
        <v>0.41445662923106763</v>
      </c>
      <c r="Z66" s="11">
        <f>'OddsRatio_working_3-way'!X66^(1/3)*COS('OddsRatio_working_3-way'!Y66/3)</f>
        <v>0.53568650328739342</v>
      </c>
      <c r="AA66" s="11">
        <f>'OddsRatio_working_3-way'!X66^(1/3)*COS(('OddsRatio_working_3-way'!Y66+2*PI())/3)</f>
        <v>-0.3323454519123264</v>
      </c>
      <c r="AB66" s="11">
        <f>'OddsRatio_working_3-way'!X66^(1/3)*COS(('OddsRatio_working_3-way'!Y66+4*PI())/3)</f>
        <v>-0.20334105137506689</v>
      </c>
      <c r="AC66" s="11">
        <f>'OddsRatio_working_3-way'!X66^(1/3)*SIN('OddsRatio_working_3-way'!Y66/3)</f>
        <v>7.4480725376833062E-2</v>
      </c>
      <c r="AD66" s="11">
        <f>'OddsRatio_working_3-way'!X66^(1/3)*SIN(('OddsRatio_working_3-way'!Y66+2*PI())/3)</f>
        <v>0.42667775762292237</v>
      </c>
      <c r="AE66" s="11">
        <f>'OddsRatio_working_3-way'!X66^(1/3)*SIN(('OddsRatio_working_3-way'!Y66+4*PI())/3)</f>
        <v>-0.50115848299975541</v>
      </c>
      <c r="AF66" s="11">
        <f>-'OddsRatio_working_3-way'!U66/(3*'OddsRatio_working_3-way'!X66^(1/3))*COS(('OddsRatio_working_3-way'!Y66)/3)</f>
        <v>0.53568650328739342</v>
      </c>
      <c r="AG66" s="11">
        <f>-'OddsRatio_working_3-way'!U66/(3*'OddsRatio_working_3-way'!X66^(1/3))*COS(('OddsRatio_working_3-way'!Y66+2*PI())/3)</f>
        <v>-0.3323454519123264</v>
      </c>
      <c r="AH66" s="11">
        <f>-'OddsRatio_working_3-way'!U66/(3*'OddsRatio_working_3-way'!X66^(1/3))*COS(('OddsRatio_working_3-way'!Y66+4*PI())/3)</f>
        <v>-0.20334105137506689</v>
      </c>
      <c r="AI66" s="11">
        <f>'OddsRatio_working_3-way'!U66/(3*'OddsRatio_working_3-way'!X66^(1/3))*SIN(('OddsRatio_working_3-way'!Y66)/3)</f>
        <v>-7.4480725376833062E-2</v>
      </c>
      <c r="AJ66" s="11">
        <f>'OddsRatio_working_3-way'!U66/(3*'OddsRatio_working_3-way'!X66^(1/3))*SIN(('OddsRatio_working_3-way'!Y66+2*PI())/3)</f>
        <v>-0.42667775762292237</v>
      </c>
      <c r="AK66" s="11">
        <f>'OddsRatio_working_3-way'!U66/(3*'OddsRatio_working_3-way'!X66^(1/3))*SIN(('OddsRatio_working_3-way'!Y66+4*PI())/3)</f>
        <v>0.50115848299975541</v>
      </c>
      <c r="AL66" s="11">
        <f>'OddsRatio_working_3-way'!Z66+'OddsRatio_working_3-way'!AF66</f>
        <v>1.0713730065747868</v>
      </c>
      <c r="AM66" s="11">
        <f>'OddsRatio_working_3-way'!AA66+'OddsRatio_working_3-way'!AG66</f>
        <v>-0.66469090382465279</v>
      </c>
      <c r="AN66" s="11">
        <f>'OddsRatio_working_3-way'!AB66+'OddsRatio_working_3-way'!AH66</f>
        <v>-0.40668210275013378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1.0713730065747868</v>
      </c>
      <c r="AS66" s="11">
        <f>IF(('OddsRatio_working_3-way'!X66=0),IF(Q66&gt;0,-Q66^(1/3),(-Q66)^(1/3)),'OddsRatio_working_3-way'!AM66-'OddsRatio_working_3-way'!R66/3)</f>
        <v>-0.66469090382465279</v>
      </c>
      <c r="AT66" s="11">
        <f>IF(('OddsRatio_working_3-way'!X66=0),IF(Q66&gt;0,-Q66^(1/3),(-Q66)^(1/3)),'OddsRatio_working_3-way'!AN66-'OddsRatio_working_3-way'!R66/3)</f>
        <v>-0.40668210275013378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2.14</v>
      </c>
      <c r="B67" s="4">
        <f>IF('True_Odds_Calculator_3-way'!B66="","",'True_Odds_Calculator_3-way'!B66)</f>
        <v>3.17</v>
      </c>
      <c r="C67" s="4">
        <f>IF('True_Odds_Calculator_3-way'!C66="","",'True_Odds_Calculator_3-way'!C66)</f>
        <v>3.81</v>
      </c>
      <c r="D67" s="9">
        <f t="shared" si="13"/>
        <v>0.45006682525423286</v>
      </c>
      <c r="E67" s="9">
        <f t="shared" si="14"/>
        <v>0.3006720633176147</v>
      </c>
      <c r="F67" s="9">
        <f t="shared" si="15"/>
        <v>0.24926111142815249</v>
      </c>
      <c r="G67" s="9">
        <f t="shared" si="16"/>
        <v>1.0718353245305683</v>
      </c>
      <c r="H67" s="9">
        <f t="shared" si="17"/>
        <v>2.2218922699648478</v>
      </c>
      <c r="I67" s="9">
        <f t="shared" si="18"/>
        <v>3.3258826542313336</v>
      </c>
      <c r="J67" s="9">
        <f t="shared" si="19"/>
        <v>4.0118572619308965</v>
      </c>
      <c r="K67" s="11">
        <f t="shared" si="20"/>
        <v>0.46728971962616822</v>
      </c>
      <c r="L67" s="11">
        <f t="shared" si="21"/>
        <v>0.31545741324921134</v>
      </c>
      <c r="M67" s="11">
        <f t="shared" si="22"/>
        <v>0.26246719160104987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-0.26895083307546264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0.23678457687408608</v>
      </c>
      <c r="Q67" s="11">
        <f>2*'OddsRatio_working_3-way'!K67*'OddsRatio_working_3-way'!L67*'OddsRatio_working_3-way'!M67</f>
        <v>7.7380580677805899E-2</v>
      </c>
      <c r="R67" s="11">
        <f t="shared" si="23"/>
        <v>0</v>
      </c>
      <c r="S67" s="11">
        <f t="shared" si="24"/>
        <v>-0.88040097948924623</v>
      </c>
      <c r="T67" s="11">
        <f t="shared" si="25"/>
        <v>-0.28771273839517847</v>
      </c>
      <c r="U67" s="11">
        <f>'OddsRatio_working_3-way'!S67-'OddsRatio_working_3-way'!R67^2/3</f>
        <v>-0.88040097948924623</v>
      </c>
      <c r="V67" s="11">
        <f>'OddsRatio_working_3-way'!S67*'OddsRatio_working_3-way'!R67/3-2*'OddsRatio_working_3-way'!R67^3/27-'OddsRatio_working_3-way'!T67</f>
        <v>0.28771273839517847</v>
      </c>
      <c r="W67" s="11">
        <f>'OddsRatio_working_3-way'!V67^2+4*'OddsRatio_working_3-way'!U67^3/27</f>
        <v>-1.8318266103681258E-2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0.15897868248489613</v>
      </c>
      <c r="Y67" s="11">
        <f>IF('OddsRatio_working_3-way'!W67&gt;=0,IF('OddsRatio_working_3-way'!V67+SQRT('OddsRatio_working_3-way'!W67)&gt;0,0,PI()),ACOS('OddsRatio_working_3-way'!V67/(2*'OddsRatio_working_3-way'!X67)))</f>
        <v>0.43970245761785298</v>
      </c>
      <c r="Z67" s="11">
        <f>'OddsRatio_working_3-way'!X67^(1/3)*COS('OddsRatio_working_3-way'!Y67/3)</f>
        <v>0.53591766226528414</v>
      </c>
      <c r="AA67" s="11">
        <f>'OddsRatio_working_3-way'!X67^(1/3)*COS(('OddsRatio_working_3-way'!Y67+2*PI())/3)</f>
        <v>-0.33647480975366306</v>
      </c>
      <c r="AB67" s="11">
        <f>'OddsRatio_working_3-way'!X67^(1/3)*COS(('OddsRatio_working_3-way'!Y67+4*PI())/3)</f>
        <v>-0.19944285251162125</v>
      </c>
      <c r="AC67" s="11">
        <f>'OddsRatio_working_3-way'!X67^(1/3)*SIN('OddsRatio_working_3-way'!Y67/3)</f>
        <v>7.9115437401274247E-2</v>
      </c>
      <c r="AD67" s="11">
        <f>'OddsRatio_working_3-way'!X67^(1/3)*SIN(('OddsRatio_working_3-way'!Y67+2*PI())/3)</f>
        <v>0.42456059115786804</v>
      </c>
      <c r="AE67" s="11">
        <f>'OddsRatio_working_3-way'!X67^(1/3)*SIN(('OddsRatio_working_3-way'!Y67+4*PI())/3)</f>
        <v>-0.50367602855914217</v>
      </c>
      <c r="AF67" s="11">
        <f>-'OddsRatio_working_3-way'!U67/(3*'OddsRatio_working_3-way'!X67^(1/3))*COS(('OddsRatio_working_3-way'!Y67)/3)</f>
        <v>0.53591766226528403</v>
      </c>
      <c r="AG67" s="11">
        <f>-'OddsRatio_working_3-way'!U67/(3*'OddsRatio_working_3-way'!X67^(1/3))*COS(('OddsRatio_working_3-way'!Y67+2*PI())/3)</f>
        <v>-0.33647480975366301</v>
      </c>
      <c r="AH67" s="11">
        <f>-'OddsRatio_working_3-way'!U67/(3*'OddsRatio_working_3-way'!X67^(1/3))*COS(('OddsRatio_working_3-way'!Y67+4*PI())/3)</f>
        <v>-0.19944285251162122</v>
      </c>
      <c r="AI67" s="11">
        <f>'OddsRatio_working_3-way'!U67/(3*'OddsRatio_working_3-way'!X67^(1/3))*SIN(('OddsRatio_working_3-way'!Y67)/3)</f>
        <v>-7.9115437401274233E-2</v>
      </c>
      <c r="AJ67" s="11">
        <f>'OddsRatio_working_3-way'!U67/(3*'OddsRatio_working_3-way'!X67^(1/3))*SIN(('OddsRatio_working_3-way'!Y67+2*PI())/3)</f>
        <v>-0.42456059115786793</v>
      </c>
      <c r="AK67" s="11">
        <f>'OddsRatio_working_3-way'!U67/(3*'OddsRatio_working_3-way'!X67^(1/3))*SIN(('OddsRatio_working_3-way'!Y67+4*PI())/3)</f>
        <v>0.50367602855914206</v>
      </c>
      <c r="AL67" s="11">
        <f>'OddsRatio_working_3-way'!Z67+'OddsRatio_working_3-way'!AF67</f>
        <v>1.0718353245305683</v>
      </c>
      <c r="AM67" s="11">
        <f>'OddsRatio_working_3-way'!AA67+'OddsRatio_working_3-way'!AG67</f>
        <v>-0.67294961950732612</v>
      </c>
      <c r="AN67" s="11">
        <f>'OddsRatio_working_3-way'!AB67+'OddsRatio_working_3-way'!AH67</f>
        <v>-0.3988857050232425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1.0718353245305683</v>
      </c>
      <c r="AS67" s="11">
        <f>IF(('OddsRatio_working_3-way'!X67=0),IF(Q67&gt;0,-Q67^(1/3),(-Q67)^(1/3)),'OddsRatio_working_3-way'!AM67-'OddsRatio_working_3-way'!R67/3)</f>
        <v>-0.67294961950732612</v>
      </c>
      <c r="AT67" s="11">
        <f>IF(('OddsRatio_working_3-way'!X67=0),IF(Q67&gt;0,-Q67^(1/3),(-Q67)^(1/3)),'OddsRatio_working_3-way'!AN67-'OddsRatio_working_3-way'!R67/3)</f>
        <v>-0.3988857050232425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1.78</v>
      </c>
      <c r="B68" s="4">
        <f>IF('True_Odds_Calculator_3-way'!B67="","",'True_Odds_Calculator_3-way'!B67)</f>
        <v>3.67</v>
      </c>
      <c r="C68" s="4">
        <f>IF('True_Odds_Calculator_3-way'!C67="","",'True_Odds_Calculator_3-way'!C67)</f>
        <v>4.7</v>
      </c>
      <c r="D68" s="9">
        <f t="shared" ref="D68:D131" si="26">(K68/(AR68+K68-(AR68*K68)))</f>
        <v>0.54259496140711028</v>
      </c>
      <c r="E68" s="9">
        <f t="shared" ref="E68:E131" si="27">(L68/(AR68+L68-(AR68*L68)))</f>
        <v>0.2573579945908086</v>
      </c>
      <c r="F68" s="9">
        <f t="shared" ref="F68:F131" si="28">(M68/(AR68+M68-(AR68*M68)))</f>
        <v>0.20004704400208095</v>
      </c>
      <c r="G68" s="9">
        <f t="shared" ref="G68:G131" si="29">AR68</f>
        <v>1.0807632909527531</v>
      </c>
      <c r="H68" s="9">
        <f t="shared" ref="H68:H131" si="30">IF(A68="","",1/D68)</f>
        <v>1.8429953669431471</v>
      </c>
      <c r="I68" s="9">
        <f t="shared" ref="I68:I131" si="31">IF(B68="","",1/E68)</f>
        <v>3.8856379868438502</v>
      </c>
      <c r="J68" s="9">
        <f t="shared" ref="J68:J131" si="32">IF(C68="","",1/F68)</f>
        <v>4.9988241765251864</v>
      </c>
      <c r="K68" s="11">
        <f t="shared" ref="K68:K131" si="33">1/A68</f>
        <v>0.5617977528089888</v>
      </c>
      <c r="L68" s="11">
        <f t="shared" ref="L68:L131" si="34">1/B68</f>
        <v>0.27247956403269757</v>
      </c>
      <c r="M68" s="11">
        <f t="shared" ref="M68:M131" si="35">1/C68</f>
        <v>0.21276595744680851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-0.2509710707867121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0.23287459751778483</v>
      </c>
      <c r="Q68" s="11">
        <f>2*'OddsRatio_working_3-way'!K68*'OddsRatio_working_3-way'!L68*'OddsRatio_working_3-way'!M68</f>
        <v>6.5139747557422328E-2</v>
      </c>
      <c r="R68" s="11">
        <f t="shared" ref="R68:R131" si="36">O68/N68</f>
        <v>0</v>
      </c>
      <c r="S68" s="11">
        <f t="shared" ref="S68:S131" si="37">P68/N68</f>
        <v>-0.9278941863211535</v>
      </c>
      <c r="T68" s="11">
        <f t="shared" ref="T68:T131" si="38">Q68/N68</f>
        <v>-0.25955082134857438</v>
      </c>
      <c r="U68" s="11">
        <f>'OddsRatio_working_3-way'!S68-'OddsRatio_working_3-way'!R68^2/3</f>
        <v>-0.9278941863211535</v>
      </c>
      <c r="V68" s="11">
        <f>'OddsRatio_working_3-way'!S68*'OddsRatio_working_3-way'!R68/3-2*'OddsRatio_working_3-way'!R68^3/27-'OddsRatio_working_3-way'!T68</f>
        <v>0.25955082134857438</v>
      </c>
      <c r="W68" s="11">
        <f>'OddsRatio_working_3-way'!V68^2+4*'OddsRatio_working_3-way'!U68^3/27</f>
        <v>-5.0989727882222113E-2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0.17201479350984736</v>
      </c>
      <c r="Y68" s="11">
        <f>IF('OddsRatio_working_3-way'!W68&gt;=0,IF('OddsRatio_working_3-way'!V68+SQRT('OddsRatio_working_3-way'!W68)&gt;0,0,PI()),ACOS('OddsRatio_working_3-way'!V68/(2*'OddsRatio_working_3-way'!X68)))</f>
        <v>0.71599075749704055</v>
      </c>
      <c r="Z68" s="11">
        <f>'OddsRatio_working_3-way'!X68^(1/3)*COS('OddsRatio_working_3-way'!Y68/3)</f>
        <v>0.54038164547637657</v>
      </c>
      <c r="AA68" s="11">
        <f>'OddsRatio_working_3-way'!X68^(1/3)*COS(('OddsRatio_working_3-way'!Y68+2*PI())/3)</f>
        <v>-0.38405172254348208</v>
      </c>
      <c r="AB68" s="11">
        <f>'OddsRatio_working_3-way'!X68^(1/3)*COS(('OddsRatio_working_3-way'!Y68+4*PI())/3)</f>
        <v>-0.15632992293289466</v>
      </c>
      <c r="AC68" s="11">
        <f>'OddsRatio_working_3-way'!X68^(1/3)*SIN('OddsRatio_working_3-way'!Y68/3)</f>
        <v>0.13147524230551882</v>
      </c>
      <c r="AD68" s="11">
        <f>'OddsRatio_working_3-way'!X68^(1/3)*SIN(('OddsRatio_working_3-way'!Y68+2*PI())/3)</f>
        <v>0.40224661156861907</v>
      </c>
      <c r="AE68" s="11">
        <f>'OddsRatio_working_3-way'!X68^(1/3)*SIN(('OddsRatio_working_3-way'!Y68+4*PI())/3)</f>
        <v>-0.53372185387413773</v>
      </c>
      <c r="AF68" s="11">
        <f>-'OddsRatio_working_3-way'!U68/(3*'OddsRatio_working_3-way'!X68^(1/3))*COS(('OddsRatio_working_3-way'!Y68)/3)</f>
        <v>0.54038164547637646</v>
      </c>
      <c r="AG68" s="11">
        <f>-'OddsRatio_working_3-way'!U68/(3*'OddsRatio_working_3-way'!X68^(1/3))*COS(('OddsRatio_working_3-way'!Y68+2*PI())/3)</f>
        <v>-0.38405172254348197</v>
      </c>
      <c r="AH68" s="11">
        <f>-'OddsRatio_working_3-way'!U68/(3*'OddsRatio_working_3-way'!X68^(1/3))*COS(('OddsRatio_working_3-way'!Y68+4*PI())/3)</f>
        <v>-0.1563299229328946</v>
      </c>
      <c r="AI68" s="11">
        <f>'OddsRatio_working_3-way'!U68/(3*'OddsRatio_working_3-way'!X68^(1/3))*SIN(('OddsRatio_working_3-way'!Y68)/3)</f>
        <v>-0.1314752423055188</v>
      </c>
      <c r="AJ68" s="11">
        <f>'OddsRatio_working_3-way'!U68/(3*'OddsRatio_working_3-way'!X68^(1/3))*SIN(('OddsRatio_working_3-way'!Y68+2*PI())/3)</f>
        <v>-0.40224661156861896</v>
      </c>
      <c r="AK68" s="11">
        <f>'OddsRatio_working_3-way'!U68/(3*'OddsRatio_working_3-way'!X68^(1/3))*SIN(('OddsRatio_working_3-way'!Y68+4*PI())/3)</f>
        <v>0.53372185387413762</v>
      </c>
      <c r="AL68" s="11">
        <f>'OddsRatio_working_3-way'!Z68+'OddsRatio_working_3-way'!AF68</f>
        <v>1.0807632909527531</v>
      </c>
      <c r="AM68" s="11">
        <f>'OddsRatio_working_3-way'!AA68+'OddsRatio_working_3-way'!AG68</f>
        <v>-0.76810344508696404</v>
      </c>
      <c r="AN68" s="11">
        <f>'OddsRatio_working_3-way'!AB68+'OddsRatio_working_3-way'!AH68</f>
        <v>-0.31265984586578927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1.0807632909527531</v>
      </c>
      <c r="AS68" s="11">
        <f>IF(('OddsRatio_working_3-way'!X68=0),IF(Q68&gt;0,-Q68^(1/3),(-Q68)^(1/3)),'OddsRatio_working_3-way'!AM68-'OddsRatio_working_3-way'!R68/3)</f>
        <v>-0.76810344508696404</v>
      </c>
      <c r="AT68" s="11">
        <f>IF(('OddsRatio_working_3-way'!X68=0),IF(Q68&gt;0,-Q68^(1/3),(-Q68)^(1/3)),'OddsRatio_working_3-way'!AN68-'OddsRatio_working_3-way'!R68/3)</f>
        <v>-0.31265984586578927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3.47</v>
      </c>
      <c r="C69" s="4">
        <f>IF('True_Odds_Calculator_3-way'!C68="","",'True_Odds_Calculator_3-way'!C68)</f>
        <v>4.8600000000000003</v>
      </c>
      <c r="D69" s="9">
        <f t="shared" si="26"/>
        <v>0.5335896420640639</v>
      </c>
      <c r="E69" s="9">
        <f t="shared" si="27"/>
        <v>0.2728167981374407</v>
      </c>
      <c r="F69" s="9">
        <f t="shared" si="28"/>
        <v>0.19359355979849546</v>
      </c>
      <c r="G69" s="9">
        <f t="shared" si="29"/>
        <v>1.07913499685569</v>
      </c>
      <c r="H69" s="9">
        <f t="shared" si="30"/>
        <v>1.8740993474531087</v>
      </c>
      <c r="I69" s="9">
        <f t="shared" si="31"/>
        <v>3.6654634422335541</v>
      </c>
      <c r="J69" s="9">
        <f t="shared" si="32"/>
        <v>5.1654610878629637</v>
      </c>
      <c r="K69" s="11">
        <f t="shared" si="33"/>
        <v>0.5524861878453039</v>
      </c>
      <c r="L69" s="11">
        <f t="shared" si="34"/>
        <v>0.28818443804034583</v>
      </c>
      <c r="M69" s="11">
        <f t="shared" si="35"/>
        <v>0.20576131687242796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-0.2530025846375934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0.23391274897211067</v>
      </c>
      <c r="Q69" s="11">
        <f>2*'OddsRatio_working_3-way'!K69*'OddsRatio_working_3-way'!L69*'OddsRatio_working_3-way'!M69</f>
        <v>6.5521778423560426E-2</v>
      </c>
      <c r="R69" s="11">
        <f t="shared" si="36"/>
        <v>0</v>
      </c>
      <c r="S69" s="11">
        <f t="shared" si="37"/>
        <v>-0.92454687491502341</v>
      </c>
      <c r="T69" s="11">
        <f t="shared" si="38"/>
        <v>-0.2589767156624716</v>
      </c>
      <c r="U69" s="11">
        <f>'OddsRatio_working_3-way'!S69-'OddsRatio_working_3-way'!R69^2/3</f>
        <v>-0.92454687491502341</v>
      </c>
      <c r="V69" s="11">
        <f>'OddsRatio_working_3-way'!S69*'OddsRatio_working_3-way'!R69/3-2*'OddsRatio_working_3-way'!R69^3/27-'OddsRatio_working_3-way'!T69</f>
        <v>0.2589767156624716</v>
      </c>
      <c r="W69" s="11">
        <f>'OddsRatio_working_3-way'!V69^2+4*'OddsRatio_working_3-way'!U69^3/27</f>
        <v>-5.001114655563707E-2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0.17108483700415836</v>
      </c>
      <c r="Y69" s="11">
        <f>IF('OddsRatio_working_3-way'!W69&gt;=0,IF('OddsRatio_working_3-way'!V69+SQRT('OddsRatio_working_3-way'!W69)&gt;0,0,PI()),ACOS('OddsRatio_working_3-way'!V69/(2*'OddsRatio_working_3-way'!X69)))</f>
        <v>0.71229126921050845</v>
      </c>
      <c r="Z69" s="11">
        <f>'OddsRatio_working_3-way'!X69^(1/3)*COS('OddsRatio_working_3-way'!Y69/3)</f>
        <v>0.53956749842784502</v>
      </c>
      <c r="AA69" s="11">
        <f>'OddsRatio_working_3-way'!X69^(1/3)*COS(('OddsRatio_working_3-way'!Y69+2*PI())/3)</f>
        <v>-0.38286294583732422</v>
      </c>
      <c r="AB69" s="11">
        <f>'OddsRatio_working_3-way'!X69^(1/3)*COS(('OddsRatio_working_3-way'!Y69+4*PI())/3)</f>
        <v>-0.15670455259052088</v>
      </c>
      <c r="AC69" s="11">
        <f>'OddsRatio_working_3-way'!X69^(1/3)*SIN('OddsRatio_working_3-way'!Y69/3)</f>
        <v>0.13057260922053518</v>
      </c>
      <c r="AD69" s="11">
        <f>'OddsRatio_working_3-way'!X69^(1/3)*SIN(('OddsRatio_working_3-way'!Y69+2*PI())/3)</f>
        <v>0.40199285608466634</v>
      </c>
      <c r="AE69" s="11">
        <f>'OddsRatio_working_3-way'!X69^(1/3)*SIN(('OddsRatio_working_3-way'!Y69+4*PI())/3)</f>
        <v>-0.53256546530520155</v>
      </c>
      <c r="AF69" s="11">
        <f>-'OddsRatio_working_3-way'!U69/(3*'OddsRatio_working_3-way'!X69^(1/3))*COS(('OddsRatio_working_3-way'!Y69)/3)</f>
        <v>0.53956749842784502</v>
      </c>
      <c r="AG69" s="11">
        <f>-'OddsRatio_working_3-way'!U69/(3*'OddsRatio_working_3-way'!X69^(1/3))*COS(('OddsRatio_working_3-way'!Y69+2*PI())/3)</f>
        <v>-0.38286294583732422</v>
      </c>
      <c r="AH69" s="11">
        <f>-'OddsRatio_working_3-way'!U69/(3*'OddsRatio_working_3-way'!X69^(1/3))*COS(('OddsRatio_working_3-way'!Y69+4*PI())/3)</f>
        <v>-0.15670455259052088</v>
      </c>
      <c r="AI69" s="11">
        <f>'OddsRatio_working_3-way'!U69/(3*'OddsRatio_working_3-way'!X69^(1/3))*SIN(('OddsRatio_working_3-way'!Y69)/3)</f>
        <v>-0.13057260922053518</v>
      </c>
      <c r="AJ69" s="11">
        <f>'OddsRatio_working_3-way'!U69/(3*'OddsRatio_working_3-way'!X69^(1/3))*SIN(('OddsRatio_working_3-way'!Y69+2*PI())/3)</f>
        <v>-0.40199285608466634</v>
      </c>
      <c r="AK69" s="11">
        <f>'OddsRatio_working_3-way'!U69/(3*'OddsRatio_working_3-way'!X69^(1/3))*SIN(('OddsRatio_working_3-way'!Y69+4*PI())/3)</f>
        <v>0.53256546530520155</v>
      </c>
      <c r="AL69" s="11">
        <f>'OddsRatio_working_3-way'!Z69+'OddsRatio_working_3-way'!AF69</f>
        <v>1.07913499685569</v>
      </c>
      <c r="AM69" s="11">
        <f>'OddsRatio_working_3-way'!AA69+'OddsRatio_working_3-way'!AG69</f>
        <v>-0.76572589167464844</v>
      </c>
      <c r="AN69" s="11">
        <f>'OddsRatio_working_3-way'!AB69+'OddsRatio_working_3-way'!AH69</f>
        <v>-0.31340910518104176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1.07913499685569</v>
      </c>
      <c r="AS69" s="11">
        <f>IF(('OddsRatio_working_3-way'!X69=0),IF(Q69&gt;0,-Q69^(1/3),(-Q69)^(1/3)),'OddsRatio_working_3-way'!AM69-'OddsRatio_working_3-way'!R69/3)</f>
        <v>-0.76572589167464844</v>
      </c>
      <c r="AT69" s="11">
        <f>IF(('OddsRatio_working_3-way'!X69=0),IF(Q69&gt;0,-Q69^(1/3),(-Q69)^(1/3)),'OddsRatio_working_3-way'!AN69-'OddsRatio_working_3-way'!R69/3)</f>
        <v>-0.31340910518104176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1.83</v>
      </c>
      <c r="B70" s="4">
        <f>IF('True_Odds_Calculator_3-way'!B69="","",'True_Odds_Calculator_3-way'!B69)</f>
        <v>3.5</v>
      </c>
      <c r="C70" s="4">
        <f>IF('True_Odds_Calculator_3-way'!C69="","",'True_Odds_Calculator_3-way'!C69)</f>
        <v>4.6900000000000004</v>
      </c>
      <c r="D70" s="9">
        <f t="shared" si="26"/>
        <v>0.52806252192008551</v>
      </c>
      <c r="E70" s="9">
        <f t="shared" si="27"/>
        <v>0.2708622789940755</v>
      </c>
      <c r="F70" s="9">
        <f t="shared" si="28"/>
        <v>0.2010751990858391</v>
      </c>
      <c r="G70" s="9">
        <f t="shared" si="29"/>
        <v>1.0767652457385886</v>
      </c>
      <c r="H70" s="9">
        <f t="shared" si="30"/>
        <v>1.8937151539630288</v>
      </c>
      <c r="I70" s="9">
        <f t="shared" si="31"/>
        <v>3.691913114346471</v>
      </c>
      <c r="J70" s="9">
        <f t="shared" si="32"/>
        <v>4.9732637567753919</v>
      </c>
      <c r="K70" s="11">
        <f t="shared" si="33"/>
        <v>0.54644808743169393</v>
      </c>
      <c r="L70" s="11">
        <f t="shared" si="34"/>
        <v>0.2857142857142857</v>
      </c>
      <c r="M70" s="11">
        <f t="shared" si="35"/>
        <v>0.21321961620469082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-0.25488981988684889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0.23369269410724897</v>
      </c>
      <c r="Q70" s="11">
        <f>2*'OddsRatio_working_3-way'!K70*'OddsRatio_working_3-way'!L70*'OddsRatio_working_3-way'!M70</f>
        <v>6.6579115130270344E-2</v>
      </c>
      <c r="R70" s="11">
        <f t="shared" si="36"/>
        <v>0</v>
      </c>
      <c r="S70" s="11">
        <f t="shared" si="37"/>
        <v>-0.91683808404349065</v>
      </c>
      <c r="T70" s="11">
        <f t="shared" si="38"/>
        <v>-0.26120743135142177</v>
      </c>
      <c r="U70" s="11">
        <f>'OddsRatio_working_3-way'!S70-'OddsRatio_working_3-way'!R70^2/3</f>
        <v>-0.91683808404349065</v>
      </c>
      <c r="V70" s="11">
        <f>'OddsRatio_working_3-way'!S70*'OddsRatio_working_3-way'!R70/3-2*'OddsRatio_working_3-way'!R70^3/27-'OddsRatio_working_3-way'!T70</f>
        <v>0.26120743135142177</v>
      </c>
      <c r="W70" s="11">
        <f>'OddsRatio_working_3-way'!V70^2+4*'OddsRatio_working_3-way'!U70^3/27</f>
        <v>-4.5946503744251396E-2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0.16894956787267845</v>
      </c>
      <c r="Y70" s="11">
        <f>IF('OddsRatio_working_3-way'!W70&gt;=0,IF('OddsRatio_working_3-way'!V70+SQRT('OddsRatio_working_3-way'!W70)&gt;0,0,PI()),ACOS('OddsRatio_working_3-way'!V70/(2*'OddsRatio_working_3-way'!X70)))</f>
        <v>0.68718669125901954</v>
      </c>
      <c r="Z70" s="11">
        <f>'OddsRatio_working_3-way'!X70^(1/3)*COS('OddsRatio_working_3-way'!Y70/3)</f>
        <v>0.53838262286929439</v>
      </c>
      <c r="AA70" s="11">
        <f>'OddsRatio_working_3-way'!X70^(1/3)*COS(('OddsRatio_working_3-way'!Y70+2*PI())/3)</f>
        <v>-0.37790025566260432</v>
      </c>
      <c r="AB70" s="11">
        <f>'OddsRatio_working_3-way'!X70^(1/3)*COS(('OddsRatio_working_3-way'!Y70+4*PI())/3)</f>
        <v>-0.16048236720669026</v>
      </c>
      <c r="AC70" s="11">
        <f>'OddsRatio_working_3-way'!X70^(1/3)*SIN('OddsRatio_working_3-way'!Y70/3)</f>
        <v>0.12552627642666206</v>
      </c>
      <c r="AD70" s="11">
        <f>'OddsRatio_working_3-way'!X70^(1/3)*SIN(('OddsRatio_working_3-way'!Y70+2*PI())/3)</f>
        <v>0.4034898901475748</v>
      </c>
      <c r="AE70" s="11">
        <f>'OddsRatio_working_3-way'!X70^(1/3)*SIN(('OddsRatio_working_3-way'!Y70+4*PI())/3)</f>
        <v>-0.52901616657423689</v>
      </c>
      <c r="AF70" s="11">
        <f>-'OddsRatio_working_3-way'!U70/(3*'OddsRatio_working_3-way'!X70^(1/3))*COS(('OddsRatio_working_3-way'!Y70)/3)</f>
        <v>0.53838262286929417</v>
      </c>
      <c r="AG70" s="11">
        <f>-'OddsRatio_working_3-way'!U70/(3*'OddsRatio_working_3-way'!X70^(1/3))*COS(('OddsRatio_working_3-way'!Y70+2*PI())/3)</f>
        <v>-0.37790025566260416</v>
      </c>
      <c r="AH70" s="11">
        <f>-'OddsRatio_working_3-way'!U70/(3*'OddsRatio_working_3-way'!X70^(1/3))*COS(('OddsRatio_working_3-way'!Y70+4*PI())/3)</f>
        <v>-0.16048236720669018</v>
      </c>
      <c r="AI70" s="11">
        <f>'OddsRatio_working_3-way'!U70/(3*'OddsRatio_working_3-way'!X70^(1/3))*SIN(('OddsRatio_working_3-way'!Y70)/3)</f>
        <v>-0.125526276426662</v>
      </c>
      <c r="AJ70" s="11">
        <f>'OddsRatio_working_3-way'!U70/(3*'OddsRatio_working_3-way'!X70^(1/3))*SIN(('OddsRatio_working_3-way'!Y70+2*PI())/3)</f>
        <v>-0.40348989014757464</v>
      </c>
      <c r="AK70" s="11">
        <f>'OddsRatio_working_3-way'!U70/(3*'OddsRatio_working_3-way'!X70^(1/3))*SIN(('OddsRatio_working_3-way'!Y70+4*PI())/3)</f>
        <v>0.52901616657423667</v>
      </c>
      <c r="AL70" s="11">
        <f>'OddsRatio_working_3-way'!Z70+'OddsRatio_working_3-way'!AF70</f>
        <v>1.0767652457385886</v>
      </c>
      <c r="AM70" s="11">
        <f>'OddsRatio_working_3-way'!AA70+'OddsRatio_working_3-way'!AG70</f>
        <v>-0.75580051132520842</v>
      </c>
      <c r="AN70" s="11">
        <f>'OddsRatio_working_3-way'!AB70+'OddsRatio_working_3-way'!AH70</f>
        <v>-0.32096473441338047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1.0767652457385886</v>
      </c>
      <c r="AS70" s="11">
        <f>IF(('OddsRatio_working_3-way'!X70=0),IF(Q70&gt;0,-Q70^(1/3),(-Q70)^(1/3)),'OddsRatio_working_3-way'!AM70-'OddsRatio_working_3-way'!R70/3)</f>
        <v>-0.75580051132520842</v>
      </c>
      <c r="AT70" s="11">
        <f>IF(('OddsRatio_working_3-way'!X70=0),IF(Q70&gt;0,-Q70^(1/3),(-Q70)^(1/3)),'OddsRatio_working_3-way'!AN70-'OddsRatio_working_3-way'!R70/3)</f>
        <v>-0.32096473441338047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4.33</v>
      </c>
      <c r="B71" s="4">
        <f>IF('True_Odds_Calculator_3-way'!B70="","",'True_Odds_Calculator_3-way'!B70)</f>
        <v>3.22</v>
      </c>
      <c r="C71" s="4">
        <f>IF('True_Odds_Calculator_3-way'!C70="","",'True_Odds_Calculator_3-way'!C70)</f>
        <v>1.98</v>
      </c>
      <c r="D71" s="9">
        <f t="shared" si="26"/>
        <v>0.21818526734843127</v>
      </c>
      <c r="E71" s="9">
        <f t="shared" si="27"/>
        <v>0.29508617322471681</v>
      </c>
      <c r="F71" s="9">
        <f t="shared" si="28"/>
        <v>0.48672855942685184</v>
      </c>
      <c r="G71" s="9">
        <f t="shared" si="29"/>
        <v>1.0760543177259263</v>
      </c>
      <c r="H71" s="9">
        <f t="shared" si="30"/>
        <v>4.5832608780273354</v>
      </c>
      <c r="I71" s="9">
        <f t="shared" si="31"/>
        <v>3.3888405853515562</v>
      </c>
      <c r="J71" s="9">
        <f t="shared" si="32"/>
        <v>2.0545332313714075</v>
      </c>
      <c r="K71" s="11">
        <f t="shared" si="33"/>
        <v>0.23094688221709006</v>
      </c>
      <c r="L71" s="11">
        <f t="shared" si="34"/>
        <v>0.3105590062111801</v>
      </c>
      <c r="M71" s="11">
        <f t="shared" si="35"/>
        <v>0.50505050505050508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-0.26243051054779132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0.23653979874483944</v>
      </c>
      <c r="Q71" s="11">
        <f>2*'OddsRatio_working_3-way'!K71*'OddsRatio_working_3-way'!L71*'OddsRatio_working_3-way'!M71</f>
        <v>7.2447105281727237E-2</v>
      </c>
      <c r="R71" s="11">
        <f t="shared" si="36"/>
        <v>0</v>
      </c>
      <c r="S71" s="11">
        <f t="shared" si="37"/>
        <v>-0.90134260018429935</v>
      </c>
      <c r="T71" s="11">
        <f t="shared" si="38"/>
        <v>-0.27606205212382828</v>
      </c>
      <c r="U71" s="11">
        <f>'OddsRatio_working_3-way'!S71-'OddsRatio_working_3-way'!R71^2/3</f>
        <v>-0.90134260018429935</v>
      </c>
      <c r="V71" s="11">
        <f>'OddsRatio_working_3-way'!S71*'OddsRatio_working_3-way'!R71/3-2*'OddsRatio_working_3-way'!R71^3/27-'OddsRatio_working_3-way'!T71</f>
        <v>0.27606205212382828</v>
      </c>
      <c r="W71" s="11">
        <f>'OddsRatio_working_3-way'!V71^2+4*'OddsRatio_working_3-way'!U71^3/27</f>
        <v>-3.227380083216938E-2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0.16468459054734649</v>
      </c>
      <c r="Y71" s="11">
        <f>IF('OddsRatio_working_3-way'!W71&gt;=0,IF('OddsRatio_working_3-way'!V71+SQRT('OddsRatio_working_3-way'!W71)&gt;0,0,PI()),ACOS('OddsRatio_working_3-way'!V71/(2*'OddsRatio_working_3-way'!X71)))</f>
        <v>0.57690666860974171</v>
      </c>
      <c r="Z71" s="11">
        <f>'OddsRatio_working_3-way'!X71^(1/3)*COS('OddsRatio_working_3-way'!Y71/3)</f>
        <v>0.53802715886296315</v>
      </c>
      <c r="AA71" s="11">
        <f>'OddsRatio_working_3-way'!X71^(1/3)*COS(('OddsRatio_working_3-way'!Y71+2*PI())/3)</f>
        <v>-0.35973696280346978</v>
      </c>
      <c r="AB71" s="11">
        <f>'OddsRatio_working_3-way'!X71^(1/3)*COS(('OddsRatio_working_3-way'!Y71+4*PI())/3)</f>
        <v>-0.17829019605949345</v>
      </c>
      <c r="AC71" s="11">
        <f>'OddsRatio_working_3-way'!X71^(1/3)*SIN('OddsRatio_working_3-way'!Y71/3)</f>
        <v>0.10475833962322197</v>
      </c>
      <c r="AD71" s="11">
        <f>'OddsRatio_working_3-way'!X71^(1/3)*SIN(('OddsRatio_working_3-way'!Y71+2*PI())/3)</f>
        <v>0.41356601768968093</v>
      </c>
      <c r="AE71" s="11">
        <f>'OddsRatio_working_3-way'!X71^(1/3)*SIN(('OddsRatio_working_3-way'!Y71+4*PI())/3)</f>
        <v>-0.51832435731290294</v>
      </c>
      <c r="AF71" s="11">
        <f>-'OddsRatio_working_3-way'!U71/(3*'OddsRatio_working_3-way'!X71^(1/3))*COS(('OddsRatio_working_3-way'!Y71)/3)</f>
        <v>0.53802715886296315</v>
      </c>
      <c r="AG71" s="11">
        <f>-'OddsRatio_working_3-way'!U71/(3*'OddsRatio_working_3-way'!X71^(1/3))*COS(('OddsRatio_working_3-way'!Y71+2*PI())/3)</f>
        <v>-0.35973696280346978</v>
      </c>
      <c r="AH71" s="11">
        <f>-'OddsRatio_working_3-way'!U71/(3*'OddsRatio_working_3-way'!X71^(1/3))*COS(('OddsRatio_working_3-way'!Y71+4*PI())/3)</f>
        <v>-0.17829019605949345</v>
      </c>
      <c r="AI71" s="11">
        <f>'OddsRatio_working_3-way'!U71/(3*'OddsRatio_working_3-way'!X71^(1/3))*SIN(('OddsRatio_working_3-way'!Y71)/3)</f>
        <v>-0.10475833962322197</v>
      </c>
      <c r="AJ71" s="11">
        <f>'OddsRatio_working_3-way'!U71/(3*'OddsRatio_working_3-way'!X71^(1/3))*SIN(('OddsRatio_working_3-way'!Y71+2*PI())/3)</f>
        <v>-0.41356601768968093</v>
      </c>
      <c r="AK71" s="11">
        <f>'OddsRatio_working_3-way'!U71/(3*'OddsRatio_working_3-way'!X71^(1/3))*SIN(('OddsRatio_working_3-way'!Y71+4*PI())/3)</f>
        <v>0.51832435731290294</v>
      </c>
      <c r="AL71" s="11">
        <f>'OddsRatio_working_3-way'!Z71+'OddsRatio_working_3-way'!AF71</f>
        <v>1.0760543177259263</v>
      </c>
      <c r="AM71" s="11">
        <f>'OddsRatio_working_3-way'!AA71+'OddsRatio_working_3-way'!AG71</f>
        <v>-0.71947392560693957</v>
      </c>
      <c r="AN71" s="11">
        <f>'OddsRatio_working_3-way'!AB71+'OddsRatio_working_3-way'!AH71</f>
        <v>-0.3565803921189869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1.0760543177259263</v>
      </c>
      <c r="AS71" s="11">
        <f>IF(('OddsRatio_working_3-way'!X71=0),IF(Q71&gt;0,-Q71^(1/3),(-Q71)^(1/3)),'OddsRatio_working_3-way'!AM71-'OddsRatio_working_3-way'!R71/3)</f>
        <v>-0.71947392560693957</v>
      </c>
      <c r="AT71" s="11">
        <f>IF(('OddsRatio_working_3-way'!X71=0),IF(Q71&gt;0,-Q71^(1/3),(-Q71)^(1/3)),'OddsRatio_working_3-way'!AN71-'OddsRatio_working_3-way'!R71/3)</f>
        <v>-0.3565803921189869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3.48</v>
      </c>
      <c r="B72" s="4">
        <f>IF('True_Odds_Calculator_3-way'!B71="","",'True_Odds_Calculator_3-way'!B71)</f>
        <v>3.91</v>
      </c>
      <c r="C72" s="4">
        <f>IF('True_Odds_Calculator_3-way'!C71="","",'True_Odds_Calculator_3-way'!C71)</f>
        <v>2.0299999999999998</v>
      </c>
      <c r="D72" s="9">
        <f t="shared" si="26"/>
        <v>0.27606055985824529</v>
      </c>
      <c r="E72" s="9">
        <f t="shared" si="27"/>
        <v>0.24527341026801661</v>
      </c>
      <c r="F72" s="9">
        <f t="shared" si="28"/>
        <v>0.47866602987373813</v>
      </c>
      <c r="G72" s="9">
        <f t="shared" si="29"/>
        <v>1.0574167665355092</v>
      </c>
      <c r="H72" s="9">
        <f t="shared" si="30"/>
        <v>3.6223935810080632</v>
      </c>
      <c r="I72" s="9">
        <f t="shared" si="31"/>
        <v>4.0770827906183316</v>
      </c>
      <c r="J72" s="9">
        <f t="shared" si="32"/>
        <v>2.0891392695315743</v>
      </c>
      <c r="K72" s="11">
        <f t="shared" si="33"/>
        <v>0.28735632183908044</v>
      </c>
      <c r="L72" s="11">
        <f t="shared" si="34"/>
        <v>0.25575447570332482</v>
      </c>
      <c r="M72" s="11">
        <f t="shared" si="35"/>
        <v>0.49261083743842371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-0.26911001178634097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0.23242507983910105</v>
      </c>
      <c r="Q72" s="11">
        <f>2*'OddsRatio_working_3-way'!K72*'OddsRatio_working_3-way'!L72*'OddsRatio_working_3-way'!M72</f>
        <v>7.2406566928068863E-2</v>
      </c>
      <c r="R72" s="11">
        <f t="shared" si="36"/>
        <v>0</v>
      </c>
      <c r="S72" s="11">
        <f t="shared" si="37"/>
        <v>-0.86368053829091351</v>
      </c>
      <c r="T72" s="11">
        <f t="shared" si="38"/>
        <v>-0.26905935772302603</v>
      </c>
      <c r="U72" s="11">
        <f>'OddsRatio_working_3-way'!S72-'OddsRatio_working_3-way'!R72^2/3</f>
        <v>-0.86368053829091351</v>
      </c>
      <c r="V72" s="11">
        <f>'OddsRatio_working_3-way'!S72*'OddsRatio_working_3-way'!R72/3-2*'OddsRatio_working_3-way'!R72^3/27-'OddsRatio_working_3-way'!T72</f>
        <v>0.26905935772302603</v>
      </c>
      <c r="W72" s="11">
        <f>'OddsRatio_working_3-way'!V72^2+4*'OddsRatio_working_3-way'!U72^3/27</f>
        <v>-2.3052599478269667E-2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0.15447130595728528</v>
      </c>
      <c r="Y72" s="11">
        <f>IF('OddsRatio_working_3-way'!W72&gt;=0,IF('OddsRatio_working_3-way'!V72+SQRT('OddsRatio_working_3-way'!W72)&gt;0,0,PI()),ACOS('OddsRatio_working_3-way'!V72/(2*'OddsRatio_working_3-way'!X72)))</f>
        <v>0.5137575425424552</v>
      </c>
      <c r="Z72" s="11">
        <f>'OddsRatio_working_3-way'!X72^(1/3)*COS('OddsRatio_working_3-way'!Y72/3)</f>
        <v>0.5287083832677546</v>
      </c>
      <c r="AA72" s="11">
        <f>'OddsRatio_working_3-way'!X72^(1/3)*COS(('OddsRatio_working_3-way'!Y72+2*PI())/3)</f>
        <v>-0.34354206109332303</v>
      </c>
      <c r="AB72" s="11">
        <f>'OddsRatio_working_3-way'!X72^(1/3)*COS(('OddsRatio_working_3-way'!Y72+4*PI())/3)</f>
        <v>-0.1851663221744318</v>
      </c>
      <c r="AC72" s="11">
        <f>'OddsRatio_working_3-way'!X72^(1/3)*SIN('OddsRatio_working_3-way'!Y72/3)</f>
        <v>9.1438275497927698E-2</v>
      </c>
      <c r="AD72" s="11">
        <f>'OddsRatio_working_3-way'!X72^(1/3)*SIN(('OddsRatio_working_3-way'!Y72+2*PI())/3)</f>
        <v>0.41215575335471111</v>
      </c>
      <c r="AE72" s="11">
        <f>'OddsRatio_working_3-way'!X72^(1/3)*SIN(('OddsRatio_working_3-way'!Y72+4*PI())/3)</f>
        <v>-0.50359402885263882</v>
      </c>
      <c r="AF72" s="11">
        <f>-'OddsRatio_working_3-way'!U72/(3*'OddsRatio_working_3-way'!X72^(1/3))*COS(('OddsRatio_working_3-way'!Y72)/3)</f>
        <v>0.52870838326775449</v>
      </c>
      <c r="AG72" s="11">
        <f>-'OddsRatio_working_3-way'!U72/(3*'OddsRatio_working_3-way'!X72^(1/3))*COS(('OddsRatio_working_3-way'!Y72+2*PI())/3)</f>
        <v>-0.34354206109332291</v>
      </c>
      <c r="AH72" s="11">
        <f>-'OddsRatio_working_3-way'!U72/(3*'OddsRatio_working_3-way'!X72^(1/3))*COS(('OddsRatio_working_3-way'!Y72+4*PI())/3)</f>
        <v>-0.18516632217443177</v>
      </c>
      <c r="AI72" s="11">
        <f>'OddsRatio_working_3-way'!U72/(3*'OddsRatio_working_3-way'!X72^(1/3))*SIN(('OddsRatio_working_3-way'!Y72)/3)</f>
        <v>-9.1438275497927685E-2</v>
      </c>
      <c r="AJ72" s="11">
        <f>'OddsRatio_working_3-way'!U72/(3*'OddsRatio_working_3-way'!X72^(1/3))*SIN(('OddsRatio_working_3-way'!Y72+2*PI())/3)</f>
        <v>-0.412155753354711</v>
      </c>
      <c r="AK72" s="11">
        <f>'OddsRatio_working_3-way'!U72/(3*'OddsRatio_working_3-way'!X72^(1/3))*SIN(('OddsRatio_working_3-way'!Y72+4*PI())/3)</f>
        <v>0.50359402885263871</v>
      </c>
      <c r="AL72" s="11">
        <f>'OddsRatio_working_3-way'!Z72+'OddsRatio_working_3-way'!AF72</f>
        <v>1.0574167665355092</v>
      </c>
      <c r="AM72" s="11">
        <f>'OddsRatio_working_3-way'!AA72+'OddsRatio_working_3-way'!AG72</f>
        <v>-0.68708412218664594</v>
      </c>
      <c r="AN72" s="11">
        <f>'OddsRatio_working_3-way'!AB72+'OddsRatio_working_3-way'!AH72</f>
        <v>-0.37033264434886359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1.0574167665355092</v>
      </c>
      <c r="AS72" s="11">
        <f>IF(('OddsRatio_working_3-way'!X72=0),IF(Q72&gt;0,-Q72^(1/3),(-Q72)^(1/3)),'OddsRatio_working_3-way'!AM72-'OddsRatio_working_3-way'!R72/3)</f>
        <v>-0.68708412218664594</v>
      </c>
      <c r="AT72" s="11">
        <f>IF(('OddsRatio_working_3-way'!X72=0),IF(Q72&gt;0,-Q72^(1/3),(-Q72)^(1/3)),'OddsRatio_working_3-way'!AN72-'OddsRatio_working_3-way'!R72/3)</f>
        <v>-0.37033264434886359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2.64</v>
      </c>
      <c r="B73" s="4">
        <f>IF('True_Odds_Calculator_3-way'!B72="","",'True_Odds_Calculator_3-way'!B72)</f>
        <v>3.61</v>
      </c>
      <c r="C73" s="4">
        <f>IF('True_Odds_Calculator_3-way'!C72="","",'True_Odds_Calculator_3-way'!C72)</f>
        <v>2.69</v>
      </c>
      <c r="D73" s="9">
        <f t="shared" si="26"/>
        <v>0.36908885180083584</v>
      </c>
      <c r="E73" s="9">
        <f t="shared" si="27"/>
        <v>0.26878777425338574</v>
      </c>
      <c r="F73" s="9">
        <f t="shared" si="28"/>
        <v>0.36212337394577837</v>
      </c>
      <c r="G73" s="9">
        <f t="shared" si="29"/>
        <v>1.0423016510973508</v>
      </c>
      <c r="H73" s="9">
        <f t="shared" si="30"/>
        <v>2.7093747077996557</v>
      </c>
      <c r="I73" s="9">
        <f t="shared" si="31"/>
        <v>3.7204073093640853</v>
      </c>
      <c r="J73" s="9">
        <f t="shared" si="32"/>
        <v>2.7614897903545228</v>
      </c>
      <c r="K73" s="11">
        <f t="shared" si="33"/>
        <v>0.37878787878787878</v>
      </c>
      <c r="L73" s="11">
        <f t="shared" si="34"/>
        <v>0.2770083102493075</v>
      </c>
      <c r="M73" s="11">
        <f t="shared" si="35"/>
        <v>0.37174721189591081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-0.2821679293839443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0.23169840076614939</v>
      </c>
      <c r="Q73" s="11">
        <f>2*'OddsRatio_working_3-way'!K73*'OddsRatio_working_3-way'!L73*'OddsRatio_working_3-way'!M73</f>
        <v>7.8012929550892063E-2</v>
      </c>
      <c r="R73" s="11">
        <f t="shared" si="36"/>
        <v>0</v>
      </c>
      <c r="S73" s="11">
        <f t="shared" si="37"/>
        <v>-0.82113655252039186</v>
      </c>
      <c r="T73" s="11">
        <f t="shared" si="38"/>
        <v>-0.27647695371056968</v>
      </c>
      <c r="U73" s="11">
        <f>'OddsRatio_working_3-way'!S73-'OddsRatio_working_3-way'!R73^2/3</f>
        <v>-0.82113655252039186</v>
      </c>
      <c r="V73" s="11">
        <f>'OddsRatio_working_3-way'!S73*'OddsRatio_working_3-way'!R73/3-2*'OddsRatio_working_3-way'!R73^3/27-'OddsRatio_working_3-way'!T73</f>
        <v>0.27647695371056968</v>
      </c>
      <c r="W73" s="11">
        <f>'OddsRatio_working_3-way'!V73^2+4*'OddsRatio_working_3-way'!U73^3/27</f>
        <v>-5.5847656108185956E-3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0.14319939904194351</v>
      </c>
      <c r="Y73" s="11">
        <f>IF('OddsRatio_working_3-way'!W73&gt;=0,IF('OddsRatio_working_3-way'!V73+SQRT('OddsRatio_working_3-way'!W73)&gt;0,0,PI()),ACOS('OddsRatio_working_3-way'!V73/(2*'OddsRatio_working_3-way'!X73)))</f>
        <v>0.26398997584477701</v>
      </c>
      <c r="Z73" s="11">
        <f>'OddsRatio_working_3-way'!X73^(1/3)*COS('OddsRatio_working_3-way'!Y73/3)</f>
        <v>0.52115082554867553</v>
      </c>
      <c r="AA73" s="11">
        <f>'OddsRatio_working_3-way'!X73^(1/3)*COS(('OddsRatio_working_3-way'!Y73+2*PI())/3)</f>
        <v>-0.30039376159179226</v>
      </c>
      <c r="AB73" s="11">
        <f>'OddsRatio_working_3-way'!X73^(1/3)*COS(('OddsRatio_working_3-way'!Y73+4*PI())/3)</f>
        <v>-0.22075706395688341</v>
      </c>
      <c r="AC73" s="11">
        <f>'OddsRatio_working_3-way'!X73^(1/3)*SIN('OddsRatio_working_3-way'!Y73/3)</f>
        <v>4.5978268816887616E-2</v>
      </c>
      <c r="AD73" s="11">
        <f>'OddsRatio_working_3-way'!X73^(1/3)*SIN(('OddsRatio_working_3-way'!Y73+2*PI())/3)</f>
        <v>0.42834071971994153</v>
      </c>
      <c r="AE73" s="11">
        <f>'OddsRatio_working_3-way'!X73^(1/3)*SIN(('OddsRatio_working_3-way'!Y73+4*PI())/3)</f>
        <v>-0.47431898853682902</v>
      </c>
      <c r="AF73" s="11">
        <f>-'OddsRatio_working_3-way'!U73/(3*'OddsRatio_working_3-way'!X73^(1/3))*COS(('OddsRatio_working_3-way'!Y73)/3)</f>
        <v>0.52115082554867542</v>
      </c>
      <c r="AG73" s="11">
        <f>-'OddsRatio_working_3-way'!U73/(3*'OddsRatio_working_3-way'!X73^(1/3))*COS(('OddsRatio_working_3-way'!Y73+2*PI())/3)</f>
        <v>-0.30039376159179221</v>
      </c>
      <c r="AH73" s="11">
        <f>-'OddsRatio_working_3-way'!U73/(3*'OddsRatio_working_3-way'!X73^(1/3))*COS(('OddsRatio_working_3-way'!Y73+4*PI())/3)</f>
        <v>-0.22075706395688335</v>
      </c>
      <c r="AI73" s="11">
        <f>'OddsRatio_working_3-way'!U73/(3*'OddsRatio_working_3-way'!X73^(1/3))*SIN(('OddsRatio_working_3-way'!Y73)/3)</f>
        <v>-4.5978268816887602E-2</v>
      </c>
      <c r="AJ73" s="11">
        <f>'OddsRatio_working_3-way'!U73/(3*'OddsRatio_working_3-way'!X73^(1/3))*SIN(('OddsRatio_working_3-way'!Y73+2*PI())/3)</f>
        <v>-0.42834071971994142</v>
      </c>
      <c r="AK73" s="11">
        <f>'OddsRatio_working_3-way'!U73/(3*'OddsRatio_working_3-way'!X73^(1/3))*SIN(('OddsRatio_working_3-way'!Y73+4*PI())/3)</f>
        <v>0.47431898853682891</v>
      </c>
      <c r="AL73" s="11">
        <f>'OddsRatio_working_3-way'!Z73+'OddsRatio_working_3-way'!AF73</f>
        <v>1.0423016510973508</v>
      </c>
      <c r="AM73" s="11">
        <f>'OddsRatio_working_3-way'!AA73+'OddsRatio_working_3-way'!AG73</f>
        <v>-0.60078752318358442</v>
      </c>
      <c r="AN73" s="11">
        <f>'OddsRatio_working_3-way'!AB73+'OddsRatio_working_3-way'!AH73</f>
        <v>-0.44151412791376676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1.0423016510973508</v>
      </c>
      <c r="AS73" s="11">
        <f>IF(('OddsRatio_working_3-way'!X73=0),IF(Q73&gt;0,-Q73^(1/3),(-Q73)^(1/3)),'OddsRatio_working_3-way'!AM73-'OddsRatio_working_3-way'!R73/3)</f>
        <v>-0.60078752318358442</v>
      </c>
      <c r="AT73" s="11">
        <f>IF(('OddsRatio_working_3-way'!X73=0),IF(Q73&gt;0,-Q73^(1/3),(-Q73)^(1/3)),'OddsRatio_working_3-way'!AN73-'OddsRatio_working_3-way'!R73/3)</f>
        <v>-0.44151412791376676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2.2200000000000002</v>
      </c>
      <c r="B74" s="4">
        <f>IF('True_Odds_Calculator_3-way'!B73="","",'True_Odds_Calculator_3-way'!B73)</f>
        <v>3.86</v>
      </c>
      <c r="C74" s="4">
        <f>IF('True_Odds_Calculator_3-way'!C73="","",'True_Odds_Calculator_3-way'!C73)</f>
        <v>3.14</v>
      </c>
      <c r="D74" s="9">
        <f t="shared" si="26"/>
        <v>0.43985248722227027</v>
      </c>
      <c r="E74" s="9">
        <f t="shared" si="27"/>
        <v>0.25091626099399805</v>
      </c>
      <c r="F74" s="9">
        <f t="shared" si="28"/>
        <v>0.30923125178373168</v>
      </c>
      <c r="G74" s="9">
        <f t="shared" si="29"/>
        <v>1.0438438314968552</v>
      </c>
      <c r="H74" s="9">
        <f t="shared" si="30"/>
        <v>2.2734894744261633</v>
      </c>
      <c r="I74" s="9">
        <f t="shared" si="31"/>
        <v>3.9853933580810059</v>
      </c>
      <c r="J74" s="9">
        <f t="shared" si="32"/>
        <v>3.2338257994032702</v>
      </c>
      <c r="K74" s="11">
        <f t="shared" si="33"/>
        <v>0.4504504504504504</v>
      </c>
      <c r="L74" s="11">
        <f t="shared" si="34"/>
        <v>0.2590673575129534</v>
      </c>
      <c r="M74" s="11">
        <f t="shared" si="35"/>
        <v>0.31847133757961782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-0.2775042954905006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0.23116413664580387</v>
      </c>
      <c r="Q74" s="11">
        <f>2*'OddsRatio_working_3-way'!K74*'OddsRatio_working_3-way'!L74*'OddsRatio_working_3-way'!M74</f>
        <v>7.4329304387718301E-2</v>
      </c>
      <c r="R74" s="11">
        <f t="shared" si="36"/>
        <v>0</v>
      </c>
      <c r="S74" s="11">
        <f t="shared" si="37"/>
        <v>-0.83301102145900652</v>
      </c>
      <c r="T74" s="11">
        <f t="shared" si="38"/>
        <v>-0.26784920304148124</v>
      </c>
      <c r="U74" s="11">
        <f>'OddsRatio_working_3-way'!S74-'OddsRatio_working_3-way'!R74^2/3</f>
        <v>-0.83301102145900652</v>
      </c>
      <c r="V74" s="11">
        <f>'OddsRatio_working_3-way'!S74*'OddsRatio_working_3-way'!R74/3-2*'OddsRatio_working_3-way'!R74^3/27-'OddsRatio_working_3-way'!T74</f>
        <v>0.26784920304148124</v>
      </c>
      <c r="W74" s="11">
        <f>'OddsRatio_working_3-way'!V74^2+4*'OddsRatio_working_3-way'!U74^3/27</f>
        <v>-1.3891245957608822E-2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0.14631681510302008</v>
      </c>
      <c r="Y74" s="11">
        <f>IF('OddsRatio_working_3-way'!W74&gt;=0,IF('OddsRatio_working_3-way'!V74+SQRT('OddsRatio_working_3-way'!W74)&gt;0,0,PI()),ACOS('OddsRatio_working_3-way'!V74/(2*'OddsRatio_working_3-way'!X74)))</f>
        <v>0.41453027290002487</v>
      </c>
      <c r="Z74" s="11">
        <f>'OddsRatio_working_3-way'!X74^(1/3)*COS('OddsRatio_working_3-way'!Y74/3)</f>
        <v>0.52192191574842761</v>
      </c>
      <c r="AA74" s="11">
        <f>'OddsRatio_working_3-way'!X74^(1/3)*COS(('OddsRatio_working_3-way'!Y74+2*PI())/3)</f>
        <v>-0.32381706943760979</v>
      </c>
      <c r="AB74" s="11">
        <f>'OddsRatio_working_3-way'!X74^(1/3)*COS(('OddsRatio_working_3-way'!Y74+4*PI())/3)</f>
        <v>-0.19810484631081762</v>
      </c>
      <c r="AC74" s="11">
        <f>'OddsRatio_working_3-way'!X74^(1/3)*SIN('OddsRatio_working_3-way'!Y74/3)</f>
        <v>7.2579985862679663E-2</v>
      </c>
      <c r="AD74" s="11">
        <f>'OddsRatio_working_3-way'!X74^(1/3)*SIN(('OddsRatio_working_3-way'!Y74+2*PI())/3)</f>
        <v>0.41570764489863987</v>
      </c>
      <c r="AE74" s="11">
        <f>'OddsRatio_working_3-way'!X74^(1/3)*SIN(('OddsRatio_working_3-way'!Y74+4*PI())/3)</f>
        <v>-0.48828763076131965</v>
      </c>
      <c r="AF74" s="11">
        <f>-'OddsRatio_working_3-way'!U74/(3*'OddsRatio_working_3-way'!X74^(1/3))*COS(('OddsRatio_working_3-way'!Y74)/3)</f>
        <v>0.52192191574842772</v>
      </c>
      <c r="AG74" s="11">
        <f>-'OddsRatio_working_3-way'!U74/(3*'OddsRatio_working_3-way'!X74^(1/3))*COS(('OddsRatio_working_3-way'!Y74+2*PI())/3)</f>
        <v>-0.32381706943760985</v>
      </c>
      <c r="AH74" s="11">
        <f>-'OddsRatio_working_3-way'!U74/(3*'OddsRatio_working_3-way'!X74^(1/3))*COS(('OddsRatio_working_3-way'!Y74+4*PI())/3)</f>
        <v>-0.19810484631081768</v>
      </c>
      <c r="AI74" s="11">
        <f>'OddsRatio_working_3-way'!U74/(3*'OddsRatio_working_3-way'!X74^(1/3))*SIN(('OddsRatio_working_3-way'!Y74)/3)</f>
        <v>-7.2579985862679691E-2</v>
      </c>
      <c r="AJ74" s="11">
        <f>'OddsRatio_working_3-way'!U74/(3*'OddsRatio_working_3-way'!X74^(1/3))*SIN(('OddsRatio_working_3-way'!Y74+2*PI())/3)</f>
        <v>-0.41570764489863993</v>
      </c>
      <c r="AK74" s="11">
        <f>'OddsRatio_working_3-way'!U74/(3*'OddsRatio_working_3-way'!X74^(1/3))*SIN(('OddsRatio_working_3-way'!Y74+4*PI())/3)</f>
        <v>0.48828763076131976</v>
      </c>
      <c r="AL74" s="11">
        <f>'OddsRatio_working_3-way'!Z74+'OddsRatio_working_3-way'!AF74</f>
        <v>1.0438438314968552</v>
      </c>
      <c r="AM74" s="11">
        <f>'OddsRatio_working_3-way'!AA74+'OddsRatio_working_3-way'!AG74</f>
        <v>-0.64763413887521959</v>
      </c>
      <c r="AN74" s="11">
        <f>'OddsRatio_working_3-way'!AB74+'OddsRatio_working_3-way'!AH74</f>
        <v>-0.3962096926216353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1.0438438314968552</v>
      </c>
      <c r="AS74" s="11">
        <f>IF(('OddsRatio_working_3-way'!X74=0),IF(Q74&gt;0,-Q74^(1/3),(-Q74)^(1/3)),'OddsRatio_working_3-way'!AM74-'OddsRatio_working_3-way'!R74/3)</f>
        <v>-0.64763413887521959</v>
      </c>
      <c r="AT74" s="11">
        <f>IF(('OddsRatio_working_3-way'!X74=0),IF(Q74&gt;0,-Q74^(1/3),(-Q74)^(1/3)),'OddsRatio_working_3-way'!AN74-'OddsRatio_working_3-way'!R74/3)</f>
        <v>-0.3962096926216353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1.38</v>
      </c>
      <c r="B75" s="4">
        <f>IF('True_Odds_Calculator_3-way'!B74="","",'True_Odds_Calculator_3-way'!B74)</f>
        <v>5.12</v>
      </c>
      <c r="C75" s="4">
        <f>IF('True_Odds_Calculator_3-way'!C74="","",'True_Odds_Calculator_3-way'!C74)</f>
        <v>8.31</v>
      </c>
      <c r="D75" s="9">
        <f t="shared" si="26"/>
        <v>0.7067742931241302</v>
      </c>
      <c r="E75" s="9">
        <f t="shared" si="27"/>
        <v>0.1818790227487693</v>
      </c>
      <c r="F75" s="9">
        <f t="shared" si="28"/>
        <v>0.11134668412710061</v>
      </c>
      <c r="G75" s="9">
        <f t="shared" si="29"/>
        <v>1.0917864508496482</v>
      </c>
      <c r="H75" s="9">
        <f t="shared" si="30"/>
        <v>1.4148788513228661</v>
      </c>
      <c r="I75" s="9">
        <f t="shared" si="31"/>
        <v>5.4981601775005498</v>
      </c>
      <c r="J75" s="9">
        <f t="shared" si="32"/>
        <v>8.9809589557109284</v>
      </c>
      <c r="K75" s="11">
        <f t="shared" si="33"/>
        <v>0.7246376811594204</v>
      </c>
      <c r="L75" s="11">
        <f t="shared" si="34"/>
        <v>0.1953125</v>
      </c>
      <c r="M75" s="11">
        <f t="shared" si="35"/>
        <v>0.12033694344163658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-0.19491628189365007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0.20114063944261323</v>
      </c>
      <c r="Q75" s="11">
        <f>2*'OddsRatio_working_3-way'!K75*'OddsRatio_working_3-way'!L75*'OddsRatio_working_3-way'!M75</f>
        <v>3.4062767052093691E-2</v>
      </c>
      <c r="R75" s="11">
        <f t="shared" si="36"/>
        <v>0</v>
      </c>
      <c r="S75" s="11">
        <f t="shared" si="37"/>
        <v>-1.0319334921048786</v>
      </c>
      <c r="T75" s="11">
        <f t="shared" si="38"/>
        <v>-0.17475588350633001</v>
      </c>
      <c r="U75" s="11">
        <f>'OddsRatio_working_3-way'!S75-'OddsRatio_working_3-way'!R75^2/3</f>
        <v>-1.0319334921048786</v>
      </c>
      <c r="V75" s="11">
        <f>'OddsRatio_working_3-way'!S75*'OddsRatio_working_3-way'!R75/3-2*'OddsRatio_working_3-way'!R75^3/27-'OddsRatio_working_3-way'!T75</f>
        <v>0.17475588350633001</v>
      </c>
      <c r="W75" s="11">
        <f>'OddsRatio_working_3-way'!V75^2+4*'OddsRatio_working_3-way'!U75^3/27</f>
        <v>-0.1322592380955904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0.20174170175974301</v>
      </c>
      <c r="Y75" s="11">
        <f>IF('OddsRatio_working_3-way'!W75&gt;=0,IF('OddsRatio_working_3-way'!V75+SQRT('OddsRatio_working_3-way'!W75)&gt;0,0,PI()),ACOS('OddsRatio_working_3-way'!V75/(2*'OddsRatio_working_3-way'!X75)))</f>
        <v>1.1228472222765877</v>
      </c>
      <c r="Z75" s="11">
        <f>'OddsRatio_working_3-way'!X75^(1/3)*COS('OddsRatio_working_3-way'!Y75/3)</f>
        <v>0.5458932254248241</v>
      </c>
      <c r="AA75" s="11">
        <f>'OddsRatio_working_3-way'!X75^(1/3)*COS(('OddsRatio_working_3-way'!Y75+2*PI())/3)</f>
        <v>-0.45864478947427828</v>
      </c>
      <c r="AB75" s="11">
        <f>'OddsRatio_working_3-way'!X75^(1/3)*COS(('OddsRatio_working_3-way'!Y75+4*PI())/3)</f>
        <v>-8.7248435950545752E-2</v>
      </c>
      <c r="AC75" s="11">
        <f>'OddsRatio_working_3-way'!X75^(1/3)*SIN('OddsRatio_working_3-way'!Y75/3)</f>
        <v>0.21442578468297241</v>
      </c>
      <c r="AD75" s="11">
        <f>'OddsRatio_working_3-way'!X75^(1/3)*SIN(('OddsRatio_working_3-way'!Y75+2*PI())/3)</f>
        <v>0.36554450863023674</v>
      </c>
      <c r="AE75" s="11">
        <f>'OddsRatio_working_3-way'!X75^(1/3)*SIN(('OddsRatio_working_3-way'!Y75+4*PI())/3)</f>
        <v>-0.57997029331320904</v>
      </c>
      <c r="AF75" s="11">
        <f>-'OddsRatio_working_3-way'!U75/(3*'OddsRatio_working_3-way'!X75^(1/3))*COS(('OddsRatio_working_3-way'!Y75)/3)</f>
        <v>0.5458932254248241</v>
      </c>
      <c r="AG75" s="11">
        <f>-'OddsRatio_working_3-way'!U75/(3*'OddsRatio_working_3-way'!X75^(1/3))*COS(('OddsRatio_working_3-way'!Y75+2*PI())/3)</f>
        <v>-0.45864478947427828</v>
      </c>
      <c r="AH75" s="11">
        <f>-'OddsRatio_working_3-way'!U75/(3*'OddsRatio_working_3-way'!X75^(1/3))*COS(('OddsRatio_working_3-way'!Y75+4*PI())/3)</f>
        <v>-8.7248435950545752E-2</v>
      </c>
      <c r="AI75" s="11">
        <f>'OddsRatio_working_3-way'!U75/(3*'OddsRatio_working_3-way'!X75^(1/3))*SIN(('OddsRatio_working_3-way'!Y75)/3)</f>
        <v>-0.21442578468297241</v>
      </c>
      <c r="AJ75" s="11">
        <f>'OddsRatio_working_3-way'!U75/(3*'OddsRatio_working_3-way'!X75^(1/3))*SIN(('OddsRatio_working_3-way'!Y75+2*PI())/3)</f>
        <v>-0.36554450863023674</v>
      </c>
      <c r="AK75" s="11">
        <f>'OddsRatio_working_3-way'!U75/(3*'OddsRatio_working_3-way'!X75^(1/3))*SIN(('OddsRatio_working_3-way'!Y75+4*PI())/3)</f>
        <v>0.57997029331320904</v>
      </c>
      <c r="AL75" s="11">
        <f>'OddsRatio_working_3-way'!Z75+'OddsRatio_working_3-way'!AF75</f>
        <v>1.0917864508496482</v>
      </c>
      <c r="AM75" s="11">
        <f>'OddsRatio_working_3-way'!AA75+'OddsRatio_working_3-way'!AG75</f>
        <v>-0.91728957894855656</v>
      </c>
      <c r="AN75" s="11">
        <f>'OddsRatio_working_3-way'!AB75+'OddsRatio_working_3-way'!AH75</f>
        <v>-0.1744968719010915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1.0917864508496482</v>
      </c>
      <c r="AS75" s="11">
        <f>IF(('OddsRatio_working_3-way'!X75=0),IF(Q75&gt;0,-Q75^(1/3),(-Q75)^(1/3)),'OddsRatio_working_3-way'!AM75-'OddsRatio_working_3-way'!R75/3)</f>
        <v>-0.91728957894855656</v>
      </c>
      <c r="AT75" s="11">
        <f>IF(('OddsRatio_working_3-way'!X75=0),IF(Q75&gt;0,-Q75^(1/3),(-Q75)^(1/3)),'OddsRatio_working_3-way'!AN75-'OddsRatio_working_3-way'!R75/3)</f>
        <v>-0.1744968719010915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2.34</v>
      </c>
      <c r="B76" s="4">
        <f>IF('True_Odds_Calculator_3-way'!B75="","",'True_Odds_Calculator_3-way'!B75)</f>
        <v>3.26</v>
      </c>
      <c r="C76" s="4">
        <f>IF('True_Odds_Calculator_3-way'!C75="","",'True_Odds_Calculator_3-way'!C75)</f>
        <v>3.34</v>
      </c>
      <c r="D76" s="9">
        <f t="shared" si="26"/>
        <v>0.41501313606422652</v>
      </c>
      <c r="E76" s="9">
        <f t="shared" si="27"/>
        <v>0.29609263159330368</v>
      </c>
      <c r="F76" s="9">
        <f t="shared" si="28"/>
        <v>0.28889423234246969</v>
      </c>
      <c r="G76" s="9">
        <f t="shared" si="29"/>
        <v>1.0519121521939949</v>
      </c>
      <c r="H76" s="9">
        <f t="shared" si="30"/>
        <v>2.4095622839399526</v>
      </c>
      <c r="I76" s="9">
        <f t="shared" si="31"/>
        <v>3.3773214639584284</v>
      </c>
      <c r="J76" s="9">
        <f t="shared" si="32"/>
        <v>3.461474436133948</v>
      </c>
      <c r="K76" s="11">
        <f t="shared" si="33"/>
        <v>0.42735042735042739</v>
      </c>
      <c r="L76" s="11">
        <f t="shared" si="34"/>
        <v>0.30674846625766872</v>
      </c>
      <c r="M76" s="11">
        <f t="shared" si="35"/>
        <v>0.29940119760479045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-0.27813085485470757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0.23313448610094589</v>
      </c>
      <c r="Q76" s="11">
        <f>2*'OddsRatio_working_3-way'!K76*'OddsRatio_working_3-way'!L76*'OddsRatio_working_3-way'!M76</f>
        <v>7.8496459966648446E-2</v>
      </c>
      <c r="R76" s="11">
        <f t="shared" si="36"/>
        <v>0</v>
      </c>
      <c r="S76" s="11">
        <f t="shared" si="37"/>
        <v>-0.83821870904158668</v>
      </c>
      <c r="T76" s="11">
        <f t="shared" si="38"/>
        <v>-0.2822285215628238</v>
      </c>
      <c r="U76" s="11">
        <f>'OddsRatio_working_3-way'!S76-'OddsRatio_working_3-way'!R76^2/3</f>
        <v>-0.83821870904158668</v>
      </c>
      <c r="V76" s="11">
        <f>'OddsRatio_working_3-way'!S76*'OddsRatio_working_3-way'!R76/3-2*'OddsRatio_working_3-way'!R76^3/27-'OddsRatio_working_3-way'!T76</f>
        <v>0.2822285215628238</v>
      </c>
      <c r="W76" s="11">
        <f>'OddsRatio_working_3-way'!V76^2+4*'OddsRatio_working_3-way'!U76^3/27</f>
        <v>-7.5976325202915806E-3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0.14769103806919776</v>
      </c>
      <c r="Y76" s="11">
        <f>IF('OddsRatio_working_3-way'!W76&gt;=0,IF('OddsRatio_working_3-way'!V76+SQRT('OddsRatio_working_3-way'!W76)&gt;0,0,PI()),ACOS('OddsRatio_working_3-way'!V76/(2*'OddsRatio_working_3-way'!X76)))</f>
        <v>0.2995500751494633</v>
      </c>
      <c r="Z76" s="11">
        <f>'OddsRatio_working_3-way'!X76^(1/3)*COS('OddsRatio_working_3-way'!Y76/3)</f>
        <v>0.52595607609699757</v>
      </c>
      <c r="AA76" s="11">
        <f>'OddsRatio_working_3-way'!X76^(1/3)*COS(('OddsRatio_working_3-way'!Y76+2*PI())/3)</f>
        <v>-0.30861061164328618</v>
      </c>
      <c r="AB76" s="11">
        <f>'OddsRatio_working_3-way'!X76^(1/3)*COS(('OddsRatio_working_3-way'!Y76+4*PI())/3)</f>
        <v>-0.21734546445371125</v>
      </c>
      <c r="AC76" s="11">
        <f>'OddsRatio_working_3-way'!X76^(1/3)*SIN('OddsRatio_working_3-way'!Y76/3)</f>
        <v>5.2691957297531837E-2</v>
      </c>
      <c r="AD76" s="11">
        <f>'OddsRatio_working_3-way'!X76^(1/3)*SIN(('OddsRatio_working_3-way'!Y76+2*PI())/3)</f>
        <v>0.42914534452601533</v>
      </c>
      <c r="AE76" s="11">
        <f>'OddsRatio_working_3-way'!X76^(1/3)*SIN(('OddsRatio_working_3-way'!Y76+4*PI())/3)</f>
        <v>-0.48183730182354723</v>
      </c>
      <c r="AF76" s="11">
        <f>-'OddsRatio_working_3-way'!U76/(3*'OddsRatio_working_3-way'!X76^(1/3))*COS(('OddsRatio_working_3-way'!Y76)/3)</f>
        <v>0.52595607609699746</v>
      </c>
      <c r="AG76" s="11">
        <f>-'OddsRatio_working_3-way'!U76/(3*'OddsRatio_working_3-way'!X76^(1/3))*COS(('OddsRatio_working_3-way'!Y76+2*PI())/3)</f>
        <v>-0.30861061164328607</v>
      </c>
      <c r="AH76" s="11">
        <f>-'OddsRatio_working_3-way'!U76/(3*'OddsRatio_working_3-way'!X76^(1/3))*COS(('OddsRatio_working_3-way'!Y76+4*PI())/3)</f>
        <v>-0.2173454644537112</v>
      </c>
      <c r="AI76" s="11">
        <f>'OddsRatio_working_3-way'!U76/(3*'OddsRatio_working_3-way'!X76^(1/3))*SIN(('OddsRatio_working_3-way'!Y76)/3)</f>
        <v>-5.269195729753183E-2</v>
      </c>
      <c r="AJ76" s="11">
        <f>'OddsRatio_working_3-way'!U76/(3*'OddsRatio_working_3-way'!X76^(1/3))*SIN(('OddsRatio_working_3-way'!Y76+2*PI())/3)</f>
        <v>-0.42914534452601522</v>
      </c>
      <c r="AK76" s="11">
        <f>'OddsRatio_working_3-way'!U76/(3*'OddsRatio_working_3-way'!X76^(1/3))*SIN(('OddsRatio_working_3-way'!Y76+4*PI())/3)</f>
        <v>0.48183730182354712</v>
      </c>
      <c r="AL76" s="11">
        <f>'OddsRatio_working_3-way'!Z76+'OddsRatio_working_3-way'!AF76</f>
        <v>1.0519121521939949</v>
      </c>
      <c r="AM76" s="11">
        <f>'OddsRatio_working_3-way'!AA76+'OddsRatio_working_3-way'!AG76</f>
        <v>-0.61722122328657225</v>
      </c>
      <c r="AN76" s="11">
        <f>'OddsRatio_working_3-way'!AB76+'OddsRatio_working_3-way'!AH76</f>
        <v>-0.43469092890742245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1.0519121521939949</v>
      </c>
      <c r="AS76" s="11">
        <f>IF(('OddsRatio_working_3-way'!X76=0),IF(Q76&gt;0,-Q76^(1/3),(-Q76)^(1/3)),'OddsRatio_working_3-way'!AM76-'OddsRatio_working_3-way'!R76/3)</f>
        <v>-0.61722122328657225</v>
      </c>
      <c r="AT76" s="11">
        <f>IF(('OddsRatio_working_3-way'!X76=0),IF(Q76&gt;0,-Q76^(1/3),(-Q76)^(1/3)),'OddsRatio_working_3-way'!AN76-'OddsRatio_working_3-way'!R76/3)</f>
        <v>-0.43469092890742245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2.86</v>
      </c>
      <c r="B77" s="4">
        <f>IF('True_Odds_Calculator_3-way'!B76="","",'True_Odds_Calculator_3-way'!B76)</f>
        <v>3.2</v>
      </c>
      <c r="C77" s="4">
        <f>IF('True_Odds_Calculator_3-way'!C76="","",'True_Odds_Calculator_3-way'!C76)</f>
        <v>2.7</v>
      </c>
      <c r="D77" s="9">
        <f t="shared" si="26"/>
        <v>0.33869933173122607</v>
      </c>
      <c r="E77" s="9">
        <f t="shared" si="27"/>
        <v>0.30217190960426876</v>
      </c>
      <c r="F77" s="9">
        <f t="shared" si="28"/>
        <v>0.35912875866450539</v>
      </c>
      <c r="G77" s="9">
        <f t="shared" si="29"/>
        <v>1.0497156633749296</v>
      </c>
      <c r="H77" s="9">
        <f t="shared" si="30"/>
        <v>2.9524711338773684</v>
      </c>
      <c r="I77" s="9">
        <f t="shared" si="31"/>
        <v>3.3093744594248449</v>
      </c>
      <c r="J77" s="9">
        <f t="shared" si="32"/>
        <v>2.7845166277373803</v>
      </c>
      <c r="K77" s="11">
        <f t="shared" si="33"/>
        <v>0.34965034965034969</v>
      </c>
      <c r="L77" s="11">
        <f t="shared" si="34"/>
        <v>0.3125</v>
      </c>
      <c r="M77" s="11">
        <f t="shared" si="35"/>
        <v>0.37037037037037035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-0.28151709401709402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0.23310023310023312</v>
      </c>
      <c r="Q77" s="11">
        <f>2*'OddsRatio_working_3-way'!K77*'OddsRatio_working_3-way'!L77*'OddsRatio_working_3-way'!M77</f>
        <v>8.0937580937580939E-2</v>
      </c>
      <c r="R77" s="11">
        <f t="shared" si="36"/>
        <v>0</v>
      </c>
      <c r="S77" s="11">
        <f t="shared" si="37"/>
        <v>-0.82801449025357954</v>
      </c>
      <c r="T77" s="11">
        <f t="shared" si="38"/>
        <v>-0.28750503133804844</v>
      </c>
      <c r="U77" s="11">
        <f>'OddsRatio_working_3-way'!S77-'OddsRatio_working_3-way'!R77^2/3</f>
        <v>-0.82801449025357954</v>
      </c>
      <c r="V77" s="11">
        <f>'OddsRatio_working_3-way'!S77*'OddsRatio_working_3-way'!R77/3-2*'OddsRatio_working_3-way'!R77^3/27-'OddsRatio_working_3-way'!T77</f>
        <v>0.28750503133804844</v>
      </c>
      <c r="W77" s="11">
        <f>'OddsRatio_working_3-way'!V77^2+4*'OddsRatio_working_3-way'!U77^3/27</f>
        <v>-1.4435762708029654E-3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0.14500234421854633</v>
      </c>
      <c r="Y77" s="11">
        <f>IF('OddsRatio_working_3-way'!W77&gt;=0,IF('OddsRatio_working_3-way'!V77+SQRT('OddsRatio_working_3-way'!W77)&gt;0,0,PI()),ACOS('OddsRatio_working_3-way'!V77/(2*'OddsRatio_working_3-way'!X77)))</f>
        <v>0.13139085720620258</v>
      </c>
      <c r="Z77" s="11">
        <f>'OddsRatio_working_3-way'!X77^(1/3)*COS('OddsRatio_working_3-way'!Y77/3)</f>
        <v>0.52485783168746492</v>
      </c>
      <c r="AA77" s="11">
        <f>'OddsRatio_working_3-way'!X77^(1/3)*COS(('OddsRatio_working_3-way'!Y77+2*PI())/3)</f>
        <v>-0.28234913046718602</v>
      </c>
      <c r="AB77" s="11">
        <f>'OddsRatio_working_3-way'!X77^(1/3)*COS(('OddsRatio_working_3-way'!Y77+4*PI())/3)</f>
        <v>-0.24250870122027901</v>
      </c>
      <c r="AC77" s="11">
        <f>'OddsRatio_working_3-way'!X77^(1/3)*SIN('OddsRatio_working_3-way'!Y77/3)</f>
        <v>2.3001882550332031E-2</v>
      </c>
      <c r="AD77" s="11">
        <f>'OddsRatio_working_3-way'!X77^(1/3)*SIN(('OddsRatio_working_3-way'!Y77+2*PI())/3)</f>
        <v>0.44303927434139573</v>
      </c>
      <c r="AE77" s="11">
        <f>'OddsRatio_working_3-way'!X77^(1/3)*SIN(('OddsRatio_working_3-way'!Y77+4*PI())/3)</f>
        <v>-0.46604115689172776</v>
      </c>
      <c r="AF77" s="11">
        <f>-'OddsRatio_working_3-way'!U77/(3*'OddsRatio_working_3-way'!X77^(1/3))*COS(('OddsRatio_working_3-way'!Y77)/3)</f>
        <v>0.5248578316874648</v>
      </c>
      <c r="AG77" s="11">
        <f>-'OddsRatio_working_3-way'!U77/(3*'OddsRatio_working_3-way'!X77^(1/3))*COS(('OddsRatio_working_3-way'!Y77+2*PI())/3)</f>
        <v>-0.28234913046718596</v>
      </c>
      <c r="AH77" s="11">
        <f>-'OddsRatio_working_3-way'!U77/(3*'OddsRatio_working_3-way'!X77^(1/3))*COS(('OddsRatio_working_3-way'!Y77+4*PI())/3)</f>
        <v>-0.24250870122027895</v>
      </c>
      <c r="AI77" s="11">
        <f>'OddsRatio_working_3-way'!U77/(3*'OddsRatio_working_3-way'!X77^(1/3))*SIN(('OddsRatio_working_3-way'!Y77)/3)</f>
        <v>-2.3001882550332028E-2</v>
      </c>
      <c r="AJ77" s="11">
        <f>'OddsRatio_working_3-way'!U77/(3*'OddsRatio_working_3-way'!X77^(1/3))*SIN(('OddsRatio_working_3-way'!Y77+2*PI())/3)</f>
        <v>-0.44303927434139562</v>
      </c>
      <c r="AK77" s="11">
        <f>'OddsRatio_working_3-way'!U77/(3*'OddsRatio_working_3-way'!X77^(1/3))*SIN(('OddsRatio_working_3-way'!Y77+4*PI())/3)</f>
        <v>0.46604115689172765</v>
      </c>
      <c r="AL77" s="11">
        <f>'OddsRatio_working_3-way'!Z77+'OddsRatio_working_3-way'!AF77</f>
        <v>1.0497156633749296</v>
      </c>
      <c r="AM77" s="11">
        <f>'OddsRatio_working_3-way'!AA77+'OddsRatio_working_3-way'!AG77</f>
        <v>-0.56469826093437203</v>
      </c>
      <c r="AN77" s="11">
        <f>'OddsRatio_working_3-way'!AB77+'OddsRatio_working_3-way'!AH77</f>
        <v>-0.48501740244055797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1.0497156633749296</v>
      </c>
      <c r="AS77" s="11">
        <f>IF(('OddsRatio_working_3-way'!X77=0),IF(Q77&gt;0,-Q77^(1/3),(-Q77)^(1/3)),'OddsRatio_working_3-way'!AM77-'OddsRatio_working_3-way'!R77/3)</f>
        <v>-0.56469826093437203</v>
      </c>
      <c r="AT77" s="11">
        <f>IF(('OddsRatio_working_3-way'!X77=0),IF(Q77&gt;0,-Q77^(1/3),(-Q77)^(1/3)),'OddsRatio_working_3-way'!AN77-'OddsRatio_working_3-way'!R77/3)</f>
        <v>-0.48501740244055797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1.79</v>
      </c>
      <c r="B78" s="4">
        <f>IF('True_Odds_Calculator_3-way'!B77="","",'True_Odds_Calculator_3-way'!B77)</f>
        <v>3.55</v>
      </c>
      <c r="C78" s="4">
        <f>IF('True_Odds_Calculator_3-way'!C77="","",'True_Odds_Calculator_3-way'!C77)</f>
        <v>5.16</v>
      </c>
      <c r="D78" s="9">
        <f t="shared" si="26"/>
        <v>0.54459890473122674</v>
      </c>
      <c r="E78" s="9">
        <f t="shared" si="27"/>
        <v>0.27033084027950693</v>
      </c>
      <c r="F78" s="9">
        <f t="shared" si="28"/>
        <v>0.18507025498926635</v>
      </c>
      <c r="G78" s="9">
        <f t="shared" si="29"/>
        <v>1.0584984244564284</v>
      </c>
      <c r="H78" s="9">
        <f t="shared" si="30"/>
        <v>1.8362137553205788</v>
      </c>
      <c r="I78" s="9">
        <f t="shared" si="31"/>
        <v>3.6991709823638916</v>
      </c>
      <c r="J78" s="9">
        <f t="shared" si="32"/>
        <v>5.403353445738742</v>
      </c>
      <c r="K78" s="11">
        <f t="shared" si="33"/>
        <v>0.55865921787709494</v>
      </c>
      <c r="L78" s="11">
        <f t="shared" si="34"/>
        <v>0.28169014084507044</v>
      </c>
      <c r="M78" s="11">
        <f t="shared" si="35"/>
        <v>0.19379844961240308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-0.25558156003710997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0.22873371187237757</v>
      </c>
      <c r="Q78" s="11">
        <f>2*'OddsRatio_working_3-way'!K78*'OddsRatio_working_3-way'!L78*'OddsRatio_working_3-way'!M78</f>
        <v>6.0995656499300679E-2</v>
      </c>
      <c r="R78" s="11">
        <f t="shared" si="36"/>
        <v>0</v>
      </c>
      <c r="S78" s="11">
        <f t="shared" si="37"/>
        <v>-0.89495389197548469</v>
      </c>
      <c r="T78" s="11">
        <f t="shared" si="38"/>
        <v>-0.23865437119346256</v>
      </c>
      <c r="U78" s="11">
        <f>'OddsRatio_working_3-way'!S78-'OddsRatio_working_3-way'!R78^2/3</f>
        <v>-0.89495389197548469</v>
      </c>
      <c r="V78" s="11">
        <f>'OddsRatio_working_3-way'!S78*'OddsRatio_working_3-way'!R78/3-2*'OddsRatio_working_3-way'!R78^3/27-'OddsRatio_working_3-way'!T78</f>
        <v>0.23865437119346256</v>
      </c>
      <c r="W78" s="11">
        <f>'OddsRatio_working_3-way'!V78^2+4*'OddsRatio_working_3-way'!U78^3/27</f>
        <v>-4.9237658468336748E-2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0.16293677252087982</v>
      </c>
      <c r="Y78" s="11">
        <f>IF('OddsRatio_working_3-way'!W78&gt;=0,IF('OddsRatio_working_3-way'!V78+SQRT('OddsRatio_working_3-way'!W78)&gt;0,0,PI()),ACOS('OddsRatio_working_3-way'!V78/(2*'OddsRatio_working_3-way'!X78)))</f>
        <v>0.74902561220405972</v>
      </c>
      <c r="Z78" s="11">
        <f>'OddsRatio_working_3-way'!X78^(1/3)*COS('OddsRatio_working_3-way'!Y78/3)</f>
        <v>0.52924921222821419</v>
      </c>
      <c r="AA78" s="11">
        <f>'OddsRatio_working_3-way'!X78^(1/3)*COS(('OddsRatio_working_3-way'!Y78+2*PI())/3)</f>
        <v>-0.38150029439328803</v>
      </c>
      <c r="AB78" s="11">
        <f>'OddsRatio_working_3-way'!X78^(1/3)*COS(('OddsRatio_working_3-way'!Y78+4*PI())/3)</f>
        <v>-0.14774891783492627</v>
      </c>
      <c r="AC78" s="11">
        <f>'OddsRatio_working_3-way'!X78^(1/3)*SIN('OddsRatio_working_3-way'!Y78/3)</f>
        <v>0.13495642017941581</v>
      </c>
      <c r="AD78" s="11">
        <f>'OddsRatio_working_3-way'!X78^(1/3)*SIN(('OddsRatio_working_3-way'!Y78+2*PI())/3)</f>
        <v>0.39086505263282728</v>
      </c>
      <c r="AE78" s="11">
        <f>'OddsRatio_working_3-way'!X78^(1/3)*SIN(('OddsRatio_working_3-way'!Y78+4*PI())/3)</f>
        <v>-0.52582147281224312</v>
      </c>
      <c r="AF78" s="11">
        <f>-'OddsRatio_working_3-way'!U78/(3*'OddsRatio_working_3-way'!X78^(1/3))*COS(('OddsRatio_working_3-way'!Y78)/3)</f>
        <v>0.52924921222821408</v>
      </c>
      <c r="AG78" s="11">
        <f>-'OddsRatio_working_3-way'!U78/(3*'OddsRatio_working_3-way'!X78^(1/3))*COS(('OddsRatio_working_3-way'!Y78+2*PI())/3)</f>
        <v>-0.38150029439328792</v>
      </c>
      <c r="AH78" s="11">
        <f>-'OddsRatio_working_3-way'!U78/(3*'OddsRatio_working_3-way'!X78^(1/3))*COS(('OddsRatio_working_3-way'!Y78+4*PI())/3)</f>
        <v>-0.14774891783492625</v>
      </c>
      <c r="AI78" s="11">
        <f>'OddsRatio_working_3-way'!U78/(3*'OddsRatio_working_3-way'!X78^(1/3))*SIN(('OddsRatio_working_3-way'!Y78)/3)</f>
        <v>-0.13495642017941578</v>
      </c>
      <c r="AJ78" s="11">
        <f>'OddsRatio_working_3-way'!U78/(3*'OddsRatio_working_3-way'!X78^(1/3))*SIN(('OddsRatio_working_3-way'!Y78+2*PI())/3)</f>
        <v>-0.39086505263282723</v>
      </c>
      <c r="AK78" s="11">
        <f>'OddsRatio_working_3-way'!U78/(3*'OddsRatio_working_3-way'!X78^(1/3))*SIN(('OddsRatio_working_3-way'!Y78+4*PI())/3)</f>
        <v>0.52582147281224301</v>
      </c>
      <c r="AL78" s="11">
        <f>'OddsRatio_working_3-way'!Z78+'OddsRatio_working_3-way'!AF78</f>
        <v>1.0584984244564284</v>
      </c>
      <c r="AM78" s="11">
        <f>'OddsRatio_working_3-way'!AA78+'OddsRatio_working_3-way'!AG78</f>
        <v>-0.76300058878657595</v>
      </c>
      <c r="AN78" s="11">
        <f>'OddsRatio_working_3-way'!AB78+'OddsRatio_working_3-way'!AH78</f>
        <v>-0.29549783566985255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1.0584984244564284</v>
      </c>
      <c r="AS78" s="11">
        <f>IF(('OddsRatio_working_3-way'!X78=0),IF(Q78&gt;0,-Q78^(1/3),(-Q78)^(1/3)),'OddsRatio_working_3-way'!AM78-'OddsRatio_working_3-way'!R78/3)</f>
        <v>-0.76300058878657595</v>
      </c>
      <c r="AT78" s="11">
        <f>IF(('OddsRatio_working_3-way'!X78=0),IF(Q78&gt;0,-Q78^(1/3),(-Q78)^(1/3)),'OddsRatio_working_3-way'!AN78-'OddsRatio_working_3-way'!R78/3)</f>
        <v>-0.29549783566985255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2.48</v>
      </c>
      <c r="B79" s="4">
        <f>IF('True_Odds_Calculator_3-way'!B78="","",'True_Odds_Calculator_3-way'!B78)</f>
        <v>3.1</v>
      </c>
      <c r="C79" s="4">
        <f>IF('True_Odds_Calculator_3-way'!C78="","",'True_Odds_Calculator_3-way'!C78)</f>
        <v>3.26</v>
      </c>
      <c r="D79" s="9">
        <f t="shared" si="26"/>
        <v>0.3915329026281022</v>
      </c>
      <c r="E79" s="9">
        <f t="shared" si="27"/>
        <v>0.31200367240567445</v>
      </c>
      <c r="F79" s="9">
        <f t="shared" si="28"/>
        <v>0.29646342496622324</v>
      </c>
      <c r="G79" s="9">
        <f t="shared" si="29"/>
        <v>1.0500430854815872</v>
      </c>
      <c r="H79" s="9">
        <f t="shared" si="30"/>
        <v>2.5540637665127486</v>
      </c>
      <c r="I79" s="9">
        <f t="shared" si="31"/>
        <v>3.2050904795113331</v>
      </c>
      <c r="J79" s="9">
        <f t="shared" si="32"/>
        <v>3.3730973731883869</v>
      </c>
      <c r="K79" s="11">
        <f t="shared" si="33"/>
        <v>0.40322580645161293</v>
      </c>
      <c r="L79" s="11">
        <f t="shared" si="34"/>
        <v>0.32258064516129031</v>
      </c>
      <c r="M79" s="11">
        <f t="shared" si="35"/>
        <v>0.30674846625766872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-0.2802582943380808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0.23301392337991489</v>
      </c>
      <c r="Q79" s="11">
        <f>2*'OddsRatio_working_3-way'!K79*'OddsRatio_working_3-way'!L79*'OddsRatio_working_3-way'!M79</f>
        <v>7.9799288828737963E-2</v>
      </c>
      <c r="R79" s="11">
        <f t="shared" si="36"/>
        <v>0</v>
      </c>
      <c r="S79" s="11">
        <f t="shared" si="37"/>
        <v>-0.83142561018667249</v>
      </c>
      <c r="T79" s="11">
        <f t="shared" si="38"/>
        <v>-0.28473479800913437</v>
      </c>
      <c r="U79" s="11">
        <f>'OddsRatio_working_3-way'!S79-'OddsRatio_working_3-way'!R79^2/3</f>
        <v>-0.83142561018667249</v>
      </c>
      <c r="V79" s="11">
        <f>'OddsRatio_working_3-way'!S79*'OddsRatio_working_3-way'!R79/3-2*'OddsRatio_working_3-way'!R79^3/27-'OddsRatio_working_3-way'!T79</f>
        <v>0.28473479800913437</v>
      </c>
      <c r="W79" s="11">
        <f>'OddsRatio_working_3-way'!V79^2+4*'OddsRatio_working_3-way'!U79^3/27</f>
        <v>-4.0725202927007487E-3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0.14589930216591451</v>
      </c>
      <c r="Y79" s="11">
        <f>IF('OddsRatio_working_3-way'!W79&gt;=0,IF('OddsRatio_working_3-way'!V79+SQRT('OddsRatio_working_3-way'!W79)&gt;0,0,PI()),ACOS('OddsRatio_working_3-way'!V79/(2*'OddsRatio_working_3-way'!X79)))</f>
        <v>0.22048183190596027</v>
      </c>
      <c r="Z79" s="11">
        <f>'OddsRatio_working_3-way'!X79^(1/3)*COS('OddsRatio_working_3-way'!Y79/3)</f>
        <v>0.5250215427407936</v>
      </c>
      <c r="AA79" s="11">
        <f>'OddsRatio_working_3-way'!X79^(1/3)*COS(('OddsRatio_working_3-way'!Y79+2*PI())/3)</f>
        <v>-0.29598743921870496</v>
      </c>
      <c r="AB79" s="11">
        <f>'OddsRatio_working_3-way'!X79^(1/3)*COS(('OddsRatio_working_3-way'!Y79+4*PI())/3)</f>
        <v>-0.22903410352208872</v>
      </c>
      <c r="AC79" s="11">
        <f>'OddsRatio_working_3-way'!X79^(1/3)*SIN('OddsRatio_working_3-way'!Y79/3)</f>
        <v>3.8655526387584911E-2</v>
      </c>
      <c r="AD79" s="11">
        <f>'OddsRatio_working_3-way'!X79^(1/3)*SIN(('OddsRatio_working_3-way'!Y79+2*PI())/3)</f>
        <v>0.43535423035383231</v>
      </c>
      <c r="AE79" s="11">
        <f>'OddsRatio_working_3-way'!X79^(1/3)*SIN(('OddsRatio_working_3-way'!Y79+4*PI())/3)</f>
        <v>-0.47400975674141699</v>
      </c>
      <c r="AF79" s="11">
        <f>-'OddsRatio_working_3-way'!U79/(3*'OddsRatio_working_3-way'!X79^(1/3))*COS(('OddsRatio_working_3-way'!Y79)/3)</f>
        <v>0.5250215427407936</v>
      </c>
      <c r="AG79" s="11">
        <f>-'OddsRatio_working_3-way'!U79/(3*'OddsRatio_working_3-way'!X79^(1/3))*COS(('OddsRatio_working_3-way'!Y79+2*PI())/3)</f>
        <v>-0.29598743921870496</v>
      </c>
      <c r="AH79" s="11">
        <f>-'OddsRatio_working_3-way'!U79/(3*'OddsRatio_working_3-way'!X79^(1/3))*COS(('OddsRatio_working_3-way'!Y79+4*PI())/3)</f>
        <v>-0.22903410352208872</v>
      </c>
      <c r="AI79" s="11">
        <f>'OddsRatio_working_3-way'!U79/(3*'OddsRatio_working_3-way'!X79^(1/3))*SIN(('OddsRatio_working_3-way'!Y79)/3)</f>
        <v>-3.8655526387584911E-2</v>
      </c>
      <c r="AJ79" s="11">
        <f>'OddsRatio_working_3-way'!U79/(3*'OddsRatio_working_3-way'!X79^(1/3))*SIN(('OddsRatio_working_3-way'!Y79+2*PI())/3)</f>
        <v>-0.43535423035383231</v>
      </c>
      <c r="AK79" s="11">
        <f>'OddsRatio_working_3-way'!U79/(3*'OddsRatio_working_3-way'!X79^(1/3))*SIN(('OddsRatio_working_3-way'!Y79+4*PI())/3)</f>
        <v>0.47400975674141699</v>
      </c>
      <c r="AL79" s="11">
        <f>'OddsRatio_working_3-way'!Z79+'OddsRatio_working_3-way'!AF79</f>
        <v>1.0500430854815872</v>
      </c>
      <c r="AM79" s="11">
        <f>'OddsRatio_working_3-way'!AA79+'OddsRatio_working_3-way'!AG79</f>
        <v>-0.59197487843740992</v>
      </c>
      <c r="AN79" s="11">
        <f>'OddsRatio_working_3-way'!AB79+'OddsRatio_working_3-way'!AH79</f>
        <v>-0.45806820704417744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1.0500430854815872</v>
      </c>
      <c r="AS79" s="11">
        <f>IF(('OddsRatio_working_3-way'!X79=0),IF(Q79&gt;0,-Q79^(1/3),(-Q79)^(1/3)),'OddsRatio_working_3-way'!AM79-'OddsRatio_working_3-way'!R79/3)</f>
        <v>-0.59197487843740992</v>
      </c>
      <c r="AT79" s="11">
        <f>IF(('OddsRatio_working_3-way'!X79=0),IF(Q79&gt;0,-Q79^(1/3),(-Q79)^(1/3)),'OddsRatio_working_3-way'!AN79-'OddsRatio_working_3-way'!R79/3)</f>
        <v>-0.45806820704417744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1.56</v>
      </c>
      <c r="B80" s="4">
        <f>IF('True_Odds_Calculator_3-way'!B79="","",'True_Odds_Calculator_3-way'!B79)</f>
        <v>4.1100000000000003</v>
      </c>
      <c r="C80" s="4">
        <f>IF('True_Odds_Calculator_3-way'!C79="","",'True_Odds_Calculator_3-way'!C79)</f>
        <v>6.58</v>
      </c>
      <c r="D80" s="9">
        <f t="shared" si="26"/>
        <v>0.62538188610883194</v>
      </c>
      <c r="E80" s="9">
        <f t="shared" si="27"/>
        <v>0.23112212706470472</v>
      </c>
      <c r="F80" s="9">
        <f t="shared" si="28"/>
        <v>0.14349598682646364</v>
      </c>
      <c r="G80" s="9">
        <f t="shared" si="29"/>
        <v>1.0696838724017417</v>
      </c>
      <c r="H80" s="9">
        <f t="shared" si="30"/>
        <v>1.5990229685449751</v>
      </c>
      <c r="I80" s="9">
        <f t="shared" si="31"/>
        <v>4.3267168431694163</v>
      </c>
      <c r="J80" s="9">
        <f t="shared" si="32"/>
        <v>6.968836008001718</v>
      </c>
      <c r="K80" s="11">
        <f t="shared" si="33"/>
        <v>0.64102564102564097</v>
      </c>
      <c r="L80" s="11">
        <f t="shared" si="34"/>
        <v>0.24330900243309</v>
      </c>
      <c r="M80" s="11">
        <f t="shared" si="35"/>
        <v>0.1519756838905775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-0.2303511056423001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0.21925495601532252</v>
      </c>
      <c r="Q80" s="11">
        <f>2*'OddsRatio_working_3-way'!K80*'OddsRatio_working_3-way'!L80*'OddsRatio_working_3-way'!M80</f>
        <v>4.7406476976285944E-2</v>
      </c>
      <c r="R80" s="11">
        <f t="shared" si="36"/>
        <v>0</v>
      </c>
      <c r="S80" s="11">
        <f t="shared" si="37"/>
        <v>-0.95182940582795295</v>
      </c>
      <c r="T80" s="11">
        <f t="shared" si="38"/>
        <v>-0.20580095261144926</v>
      </c>
      <c r="U80" s="11">
        <f>'OddsRatio_working_3-way'!S80-'OddsRatio_working_3-way'!R80^2/3</f>
        <v>-0.95182940582795295</v>
      </c>
      <c r="V80" s="11">
        <f>'OddsRatio_working_3-way'!S80*'OddsRatio_working_3-way'!R80/3-2*'OddsRatio_working_3-way'!R80^3/27-'OddsRatio_working_3-way'!T80</f>
        <v>0.20580095261144926</v>
      </c>
      <c r="W80" s="11">
        <f>'OddsRatio_working_3-way'!V80^2+4*'OddsRatio_working_3-way'!U80^3/27</f>
        <v>-8.5399695396057018E-2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0.17871326719905059</v>
      </c>
      <c r="Y80" s="11">
        <f>IF('OddsRatio_working_3-way'!W80&gt;=0,IF('OddsRatio_working_3-way'!V80+SQRT('OddsRatio_working_3-way'!W80)&gt;0,0,PI()),ACOS('OddsRatio_working_3-way'!V80/(2*'OddsRatio_working_3-way'!X80)))</f>
        <v>0.95723198187738312</v>
      </c>
      <c r="Z80" s="11">
        <f>'OddsRatio_working_3-way'!X80^(1/3)*COS('OddsRatio_working_3-way'!Y80/3)</f>
        <v>0.53484193620087084</v>
      </c>
      <c r="AA80" s="11">
        <f>'OddsRatio_working_3-way'!X80^(1/3)*COS(('OddsRatio_working_3-way'!Y80+2*PI())/3)</f>
        <v>-0.420441976193004</v>
      </c>
      <c r="AB80" s="11">
        <f>'OddsRatio_working_3-way'!X80^(1/3)*COS(('OddsRatio_working_3-way'!Y80+4*PI())/3)</f>
        <v>-0.11439996000786681</v>
      </c>
      <c r="AC80" s="11">
        <f>'OddsRatio_working_3-way'!X80^(1/3)*SIN('OddsRatio_working_3-way'!Y80/3)</f>
        <v>0.1766934404278247</v>
      </c>
      <c r="AD80" s="11">
        <f>'OddsRatio_working_3-way'!X80^(1/3)*SIN(('OddsRatio_working_3-way'!Y80+2*PI())/3)</f>
        <v>0.37483998354529779</v>
      </c>
      <c r="AE80" s="11">
        <f>'OddsRatio_working_3-way'!X80^(1/3)*SIN(('OddsRatio_working_3-way'!Y80+4*PI())/3)</f>
        <v>-0.55153342397312255</v>
      </c>
      <c r="AF80" s="11">
        <f>-'OddsRatio_working_3-way'!U80/(3*'OddsRatio_working_3-way'!X80^(1/3))*COS(('OddsRatio_working_3-way'!Y80)/3)</f>
        <v>0.53484193620087084</v>
      </c>
      <c r="AG80" s="11">
        <f>-'OddsRatio_working_3-way'!U80/(3*'OddsRatio_working_3-way'!X80^(1/3))*COS(('OddsRatio_working_3-way'!Y80+2*PI())/3)</f>
        <v>-0.420441976193004</v>
      </c>
      <c r="AH80" s="11">
        <f>-'OddsRatio_working_3-way'!U80/(3*'OddsRatio_working_3-way'!X80^(1/3))*COS(('OddsRatio_working_3-way'!Y80+4*PI())/3)</f>
        <v>-0.11439996000786681</v>
      </c>
      <c r="AI80" s="11">
        <f>'OddsRatio_working_3-way'!U80/(3*'OddsRatio_working_3-way'!X80^(1/3))*SIN(('OddsRatio_working_3-way'!Y80)/3)</f>
        <v>-0.1766934404278247</v>
      </c>
      <c r="AJ80" s="11">
        <f>'OddsRatio_working_3-way'!U80/(3*'OddsRatio_working_3-way'!X80^(1/3))*SIN(('OddsRatio_working_3-way'!Y80+2*PI())/3)</f>
        <v>-0.37483998354529779</v>
      </c>
      <c r="AK80" s="11">
        <f>'OddsRatio_working_3-way'!U80/(3*'OddsRatio_working_3-way'!X80^(1/3))*SIN(('OddsRatio_working_3-way'!Y80+4*PI())/3)</f>
        <v>0.55153342397312255</v>
      </c>
      <c r="AL80" s="11">
        <f>'OddsRatio_working_3-way'!Z80+'OddsRatio_working_3-way'!AF80</f>
        <v>1.0696838724017417</v>
      </c>
      <c r="AM80" s="11">
        <f>'OddsRatio_working_3-way'!AA80+'OddsRatio_working_3-way'!AG80</f>
        <v>-0.84088395238600799</v>
      </c>
      <c r="AN80" s="11">
        <f>'OddsRatio_working_3-way'!AB80+'OddsRatio_working_3-way'!AH80</f>
        <v>-0.22879992001573363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1.0696838724017417</v>
      </c>
      <c r="AS80" s="11">
        <f>IF(('OddsRatio_working_3-way'!X80=0),IF(Q80&gt;0,-Q80^(1/3),(-Q80)^(1/3)),'OddsRatio_working_3-way'!AM80-'OddsRatio_working_3-way'!R80/3)</f>
        <v>-0.84088395238600799</v>
      </c>
      <c r="AT80" s="11">
        <f>IF(('OddsRatio_working_3-way'!X80=0),IF(Q80&gt;0,-Q80^(1/3),(-Q80)^(1/3)),'OddsRatio_working_3-way'!AN80-'OddsRatio_working_3-way'!R80/3)</f>
        <v>-0.22879992001573363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1.78</v>
      </c>
      <c r="B81" s="4">
        <f>IF('True_Odds_Calculator_3-way'!B80="","",'True_Odds_Calculator_3-way'!B80)</f>
        <v>3.92</v>
      </c>
      <c r="C81" s="4">
        <f>IF('True_Odds_Calculator_3-way'!C80="","",'True_Odds_Calculator_3-way'!C80)</f>
        <v>4.4400000000000004</v>
      </c>
      <c r="D81" s="9">
        <f t="shared" si="26"/>
        <v>0.54459139664650602</v>
      </c>
      <c r="E81" s="9">
        <f t="shared" si="27"/>
        <v>0.24209933000188374</v>
      </c>
      <c r="F81" s="9">
        <f t="shared" si="28"/>
        <v>0.21330927335161029</v>
      </c>
      <c r="G81" s="9">
        <f t="shared" si="29"/>
        <v>1.0721013724818573</v>
      </c>
      <c r="H81" s="9">
        <f t="shared" si="30"/>
        <v>1.8362390705358489</v>
      </c>
      <c r="I81" s="9">
        <f t="shared" si="31"/>
        <v>4.1305360076470228</v>
      </c>
      <c r="J81" s="9">
        <f t="shared" si="32"/>
        <v>4.6880287213375897</v>
      </c>
      <c r="K81" s="11">
        <f t="shared" si="33"/>
        <v>0.5617977528089888</v>
      </c>
      <c r="L81" s="11">
        <f t="shared" si="34"/>
        <v>0.25510204081632654</v>
      </c>
      <c r="M81" s="11">
        <f t="shared" si="35"/>
        <v>0.2252252252252252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-0.25289885161474257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0.23046722484924731</v>
      </c>
      <c r="Q81" s="11">
        <f>2*'OddsRatio_working_3-way'!K81*'OddsRatio_working_3-way'!L81*'OddsRatio_working_3-way'!M81</f>
        <v>6.4556645616035663E-2</v>
      </c>
      <c r="R81" s="11">
        <f t="shared" si="36"/>
        <v>0</v>
      </c>
      <c r="S81" s="11">
        <f t="shared" si="37"/>
        <v>-0.91130198250300154</v>
      </c>
      <c r="T81" s="11">
        <f t="shared" si="38"/>
        <v>-0.25526666176554663</v>
      </c>
      <c r="U81" s="11">
        <f>'OddsRatio_working_3-way'!S81-'OddsRatio_working_3-way'!R81^2/3</f>
        <v>-0.91130198250300154</v>
      </c>
      <c r="V81" s="11">
        <f>'OddsRatio_working_3-way'!S81*'OddsRatio_working_3-way'!R81/3-2*'OddsRatio_working_3-way'!R81^3/27-'OddsRatio_working_3-way'!T81</f>
        <v>0.25526666176554663</v>
      </c>
      <c r="W81" s="11">
        <f>'OddsRatio_working_3-way'!V81^2+4*'OddsRatio_working_3-way'!U81^3/27</f>
        <v>-4.6958952890601341E-2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0.16742163950601438</v>
      </c>
      <c r="Y81" s="11">
        <f>IF('OddsRatio_working_3-way'!W81&gt;=0,IF('OddsRatio_working_3-way'!V81+SQRT('OddsRatio_working_3-way'!W81)&gt;0,0,PI()),ACOS('OddsRatio_working_3-way'!V81/(2*'OddsRatio_working_3-way'!X81)))</f>
        <v>0.70386484603984345</v>
      </c>
      <c r="Z81" s="11">
        <f>'OddsRatio_working_3-way'!X81^(1/3)*COS('OddsRatio_working_3-way'!Y81/3)</f>
        <v>0.53605068624092866</v>
      </c>
      <c r="AA81" s="11">
        <f>'OddsRatio_working_3-way'!X81^(1/3)*COS(('OddsRatio_working_3-way'!Y81+2*PI())/3)</f>
        <v>-0.37898813851253482</v>
      </c>
      <c r="AB81" s="11">
        <f>'OddsRatio_working_3-way'!X81^(1/3)*COS(('OddsRatio_working_3-way'!Y81+4*PI())/3)</f>
        <v>-0.15706254772839373</v>
      </c>
      <c r="AC81" s="11">
        <f>'OddsRatio_working_3-way'!X81^(1/3)*SIN('OddsRatio_working_3-way'!Y81/3)</f>
        <v>0.12812879957929052</v>
      </c>
      <c r="AD81" s="11">
        <f>'OddsRatio_working_3-way'!X81^(1/3)*SIN(('OddsRatio_working_3-way'!Y81+2*PI())/3)</f>
        <v>0.40016911221108037</v>
      </c>
      <c r="AE81" s="11">
        <f>'OddsRatio_working_3-way'!X81^(1/3)*SIN(('OddsRatio_working_3-way'!Y81+4*PI())/3)</f>
        <v>-0.52829791179037089</v>
      </c>
      <c r="AF81" s="11">
        <f>-'OddsRatio_working_3-way'!U81/(3*'OddsRatio_working_3-way'!X81^(1/3))*COS(('OddsRatio_working_3-way'!Y81)/3)</f>
        <v>0.53605068624092866</v>
      </c>
      <c r="AG81" s="11">
        <f>-'OddsRatio_working_3-way'!U81/(3*'OddsRatio_working_3-way'!X81^(1/3))*COS(('OddsRatio_working_3-way'!Y81+2*PI())/3)</f>
        <v>-0.37898813851253482</v>
      </c>
      <c r="AH81" s="11">
        <f>-'OddsRatio_working_3-way'!U81/(3*'OddsRatio_working_3-way'!X81^(1/3))*COS(('OddsRatio_working_3-way'!Y81+4*PI())/3)</f>
        <v>-0.15706254772839373</v>
      </c>
      <c r="AI81" s="11">
        <f>'OddsRatio_working_3-way'!U81/(3*'OddsRatio_working_3-way'!X81^(1/3))*SIN(('OddsRatio_working_3-way'!Y81)/3)</f>
        <v>-0.12812879957929052</v>
      </c>
      <c r="AJ81" s="11">
        <f>'OddsRatio_working_3-way'!U81/(3*'OddsRatio_working_3-way'!X81^(1/3))*SIN(('OddsRatio_working_3-way'!Y81+2*PI())/3)</f>
        <v>-0.40016911221108037</v>
      </c>
      <c r="AK81" s="11">
        <f>'OddsRatio_working_3-way'!U81/(3*'OddsRatio_working_3-way'!X81^(1/3))*SIN(('OddsRatio_working_3-way'!Y81+4*PI())/3)</f>
        <v>0.52829791179037089</v>
      </c>
      <c r="AL81" s="11">
        <f>'OddsRatio_working_3-way'!Z81+'OddsRatio_working_3-way'!AF81</f>
        <v>1.0721013724818573</v>
      </c>
      <c r="AM81" s="11">
        <f>'OddsRatio_working_3-way'!AA81+'OddsRatio_working_3-way'!AG81</f>
        <v>-0.75797627702506964</v>
      </c>
      <c r="AN81" s="11">
        <f>'OddsRatio_working_3-way'!AB81+'OddsRatio_working_3-way'!AH81</f>
        <v>-0.31412509545678746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1.0721013724818573</v>
      </c>
      <c r="AS81" s="11">
        <f>IF(('OddsRatio_working_3-way'!X81=0),IF(Q81&gt;0,-Q81^(1/3),(-Q81)^(1/3)),'OddsRatio_working_3-way'!AM81-'OddsRatio_working_3-way'!R81/3)</f>
        <v>-0.75797627702506964</v>
      </c>
      <c r="AT81" s="11">
        <f>IF(('OddsRatio_working_3-way'!X81=0),IF(Q81&gt;0,-Q81^(1/3),(-Q81)^(1/3)),'OddsRatio_working_3-way'!AN81-'OddsRatio_working_3-way'!R81/3)</f>
        <v>-0.31412509545678746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2.6</v>
      </c>
      <c r="B82" s="4">
        <f>IF('True_Odds_Calculator_3-way'!B81="","",'True_Odds_Calculator_3-way'!B81)</f>
        <v>3.32</v>
      </c>
      <c r="C82" s="4">
        <f>IF('True_Odds_Calculator_3-way'!C81="","",'True_Odds_Calculator_3-way'!C81)</f>
        <v>2.84</v>
      </c>
      <c r="D82" s="9">
        <f t="shared" si="26"/>
        <v>0.37129256242505476</v>
      </c>
      <c r="E82" s="9">
        <f t="shared" si="27"/>
        <v>0.28941246597627057</v>
      </c>
      <c r="F82" s="9">
        <f t="shared" si="28"/>
        <v>0.33929497159867478</v>
      </c>
      <c r="G82" s="9">
        <f t="shared" si="29"/>
        <v>1.0583086984503116</v>
      </c>
      <c r="H82" s="9">
        <f t="shared" si="30"/>
        <v>2.6932939175204984</v>
      </c>
      <c r="I82" s="9">
        <f t="shared" si="31"/>
        <v>3.4552761804047227</v>
      </c>
      <c r="J82" s="9">
        <f t="shared" si="32"/>
        <v>2.947288005148573</v>
      </c>
      <c r="K82" s="11">
        <f t="shared" si="33"/>
        <v>0.38461538461538458</v>
      </c>
      <c r="L82" s="11">
        <f t="shared" si="34"/>
        <v>0.30120481927710846</v>
      </c>
      <c r="M82" s="11">
        <f t="shared" si="35"/>
        <v>0.35211267605633806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-0.27860956284509664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0.23495933898105967</v>
      </c>
      <c r="Q82" s="11">
        <f>2*'OddsRatio_working_3-way'!K82*'OddsRatio_working_3-way'!L82*'OddsRatio_working_3-way'!M82</f>
        <v>8.1583103812867958E-2</v>
      </c>
      <c r="R82" s="11">
        <f t="shared" si="36"/>
        <v>0</v>
      </c>
      <c r="S82" s="11">
        <f t="shared" si="37"/>
        <v>-0.84332833583208366</v>
      </c>
      <c r="T82" s="11">
        <f t="shared" si="38"/>
        <v>-0.29282233883058467</v>
      </c>
      <c r="U82" s="11">
        <f>'OddsRatio_working_3-way'!S82-'OddsRatio_working_3-way'!R82^2/3</f>
        <v>-0.84332833583208366</v>
      </c>
      <c r="V82" s="11">
        <f>'OddsRatio_working_3-way'!S82*'OddsRatio_working_3-way'!R82/3-2*'OddsRatio_working_3-way'!R82^3/27-'OddsRatio_working_3-way'!T82</f>
        <v>0.29282233883058467</v>
      </c>
      <c r="W82" s="11">
        <f>'OddsRatio_working_3-way'!V82^2+4*'OddsRatio_working_3-way'!U82^3/27</f>
        <v>-3.1109851803009514E-3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0.14904354002984721</v>
      </c>
      <c r="Y82" s="11">
        <f>IF('OddsRatio_working_3-way'!W82&gt;=0,IF('OddsRatio_working_3-way'!V82+SQRT('OddsRatio_working_3-way'!W82)&gt;0,0,PI()),ACOS('OddsRatio_working_3-way'!V82/(2*'OddsRatio_working_3-way'!X82)))</f>
        <v>0.18822322762971555</v>
      </c>
      <c r="Z82" s="11">
        <f>'OddsRatio_working_3-way'!X82^(1/3)*COS('OddsRatio_working_3-way'!Y82/3)</f>
        <v>0.52915434922515581</v>
      </c>
      <c r="AA82" s="11">
        <f>'OddsRatio_working_3-way'!X82^(1/3)*COS(('OddsRatio_working_3-way'!Y82+2*PI())/3)</f>
        <v>-0.29336675571577042</v>
      </c>
      <c r="AB82" s="11">
        <f>'OddsRatio_working_3-way'!X82^(1/3)*COS(('OddsRatio_working_3-way'!Y82+4*PI())/3)</f>
        <v>-0.23578759350938572</v>
      </c>
      <c r="AC82" s="11">
        <f>'OddsRatio_working_3-way'!X82^(1/3)*SIN('OddsRatio_working_3-way'!Y82/3)</f>
        <v>3.324334479956953E-2</v>
      </c>
      <c r="AD82" s="11">
        <f>'OddsRatio_working_3-way'!X82^(1/3)*SIN(('OddsRatio_working_3-way'!Y82+2*PI())/3)</f>
        <v>0.44163943655222265</v>
      </c>
      <c r="AE82" s="11">
        <f>'OddsRatio_working_3-way'!X82^(1/3)*SIN(('OddsRatio_working_3-way'!Y82+4*PI())/3)</f>
        <v>-0.47488278135179202</v>
      </c>
      <c r="AF82" s="11">
        <f>-'OddsRatio_working_3-way'!U82/(3*'OddsRatio_working_3-way'!X82^(1/3))*COS(('OddsRatio_working_3-way'!Y82)/3)</f>
        <v>0.52915434922515581</v>
      </c>
      <c r="AG82" s="11">
        <f>-'OddsRatio_working_3-way'!U82/(3*'OddsRatio_working_3-way'!X82^(1/3))*COS(('OddsRatio_working_3-way'!Y82+2*PI())/3)</f>
        <v>-0.29336675571577042</v>
      </c>
      <c r="AH82" s="11">
        <f>-'OddsRatio_working_3-way'!U82/(3*'OddsRatio_working_3-way'!X82^(1/3))*COS(('OddsRatio_working_3-way'!Y82+4*PI())/3)</f>
        <v>-0.23578759350938572</v>
      </c>
      <c r="AI82" s="11">
        <f>'OddsRatio_working_3-way'!U82/(3*'OddsRatio_working_3-way'!X82^(1/3))*SIN(('OddsRatio_working_3-way'!Y82)/3)</f>
        <v>-3.324334479956953E-2</v>
      </c>
      <c r="AJ82" s="11">
        <f>'OddsRatio_working_3-way'!U82/(3*'OddsRatio_working_3-way'!X82^(1/3))*SIN(('OddsRatio_working_3-way'!Y82+2*PI())/3)</f>
        <v>-0.44163943655222265</v>
      </c>
      <c r="AK82" s="11">
        <f>'OddsRatio_working_3-way'!U82/(3*'OddsRatio_working_3-way'!X82^(1/3))*SIN(('OddsRatio_working_3-way'!Y82+4*PI())/3)</f>
        <v>0.47488278135179202</v>
      </c>
      <c r="AL82" s="11">
        <f>'OddsRatio_working_3-way'!Z82+'OddsRatio_working_3-way'!AF82</f>
        <v>1.0583086984503116</v>
      </c>
      <c r="AM82" s="11">
        <f>'OddsRatio_working_3-way'!AA82+'OddsRatio_working_3-way'!AG82</f>
        <v>-0.58673351143154084</v>
      </c>
      <c r="AN82" s="11">
        <f>'OddsRatio_working_3-way'!AB82+'OddsRatio_working_3-way'!AH82</f>
        <v>-0.47157518701877144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1.0583086984503116</v>
      </c>
      <c r="AS82" s="11">
        <f>IF(('OddsRatio_working_3-way'!X82=0),IF(Q82&gt;0,-Q82^(1/3),(-Q82)^(1/3)),'OddsRatio_working_3-way'!AM82-'OddsRatio_working_3-way'!R82/3)</f>
        <v>-0.58673351143154084</v>
      </c>
      <c r="AT82" s="11">
        <f>IF(('OddsRatio_working_3-way'!X82=0),IF(Q82&gt;0,-Q82^(1/3),(-Q82)^(1/3)),'OddsRatio_working_3-way'!AN82-'OddsRatio_working_3-way'!R82/3)</f>
        <v>-0.47157518701877144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4.2300000000000004</v>
      </c>
      <c r="B83" s="4">
        <f>IF('True_Odds_Calculator_3-way'!B82="","",'True_Odds_Calculator_3-way'!B82)</f>
        <v>3.73</v>
      </c>
      <c r="C83" s="4">
        <f>IF('True_Odds_Calculator_3-way'!C82="","",'True_Odds_Calculator_3-way'!C82)</f>
        <v>1.86</v>
      </c>
      <c r="D83" s="9">
        <f t="shared" si="26"/>
        <v>0.22434878484410911</v>
      </c>
      <c r="E83" s="9">
        <f t="shared" si="27"/>
        <v>0.25496203786036525</v>
      </c>
      <c r="F83" s="9">
        <f t="shared" si="28"/>
        <v>0.52068917729552566</v>
      </c>
      <c r="G83" s="9">
        <f t="shared" si="29"/>
        <v>1.0703855394695649</v>
      </c>
      <c r="H83" s="9">
        <f t="shared" si="30"/>
        <v>4.4573452924866945</v>
      </c>
      <c r="I83" s="9">
        <f t="shared" si="31"/>
        <v>3.9221525227519116</v>
      </c>
      <c r="J83" s="9">
        <f t="shared" si="32"/>
        <v>1.9205315639438261</v>
      </c>
      <c r="K83" s="11">
        <f t="shared" si="33"/>
        <v>0.23640661938534277</v>
      </c>
      <c r="L83" s="11">
        <f t="shared" si="34"/>
        <v>0.26809651474530832</v>
      </c>
      <c r="M83" s="11">
        <f t="shared" si="35"/>
        <v>0.5376344086021505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-0.25840533584235525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0.23239256597308044</v>
      </c>
      <c r="Q83" s="11">
        <f>2*'OddsRatio_working_3-way'!K83*'OddsRatio_working_3-way'!L83*'OddsRatio_working_3-way'!M83</f>
        <v>6.8150312602076379E-2</v>
      </c>
      <c r="R83" s="11">
        <f t="shared" si="36"/>
        <v>0</v>
      </c>
      <c r="S83" s="11">
        <f t="shared" si="37"/>
        <v>-0.89933346467294173</v>
      </c>
      <c r="T83" s="11">
        <f t="shared" si="38"/>
        <v>-0.26373415386303278</v>
      </c>
      <c r="U83" s="11">
        <f>'OddsRatio_working_3-way'!S83-'OddsRatio_working_3-way'!R83^2/3</f>
        <v>-0.89933346467294173</v>
      </c>
      <c r="V83" s="11">
        <f>'OddsRatio_working_3-way'!S83*'OddsRatio_working_3-way'!R83/3-2*'OddsRatio_working_3-way'!R83^3/27-'OddsRatio_working_3-way'!T83</f>
        <v>0.26373415386303278</v>
      </c>
      <c r="W83" s="11">
        <f>'OddsRatio_working_3-way'!V83^2+4*'OddsRatio_working_3-way'!U83^3/27</f>
        <v>-3.8204521032276256E-2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0.16413426283543459</v>
      </c>
      <c r="Y83" s="11">
        <f>IF('OddsRatio_working_3-way'!W83&gt;=0,IF('OddsRatio_working_3-way'!V83+SQRT('OddsRatio_working_3-way'!W83)&gt;0,0,PI()),ACOS('OddsRatio_working_3-way'!V83/(2*'OddsRatio_working_3-way'!X83)))</f>
        <v>0.63779636504941317</v>
      </c>
      <c r="Z83" s="11">
        <f>'OddsRatio_working_3-way'!X83^(1/3)*COS('OddsRatio_working_3-way'!Y83/3)</f>
        <v>0.53519276973478247</v>
      </c>
      <c r="AA83" s="11">
        <f>'OddsRatio_working_3-way'!X83^(1/3)*COS(('OddsRatio_working_3-way'!Y83+2*PI())/3)</f>
        <v>-0.36764582557519593</v>
      </c>
      <c r="AB83" s="11">
        <f>'OddsRatio_working_3-way'!X83^(1/3)*COS(('OddsRatio_working_3-way'!Y83+4*PI())/3)</f>
        <v>-0.16754694415958643</v>
      </c>
      <c r="AC83" s="11">
        <f>'OddsRatio_working_3-way'!X83^(1/3)*SIN('OddsRatio_working_3-way'!Y83/3)</f>
        <v>0.11552714304984521</v>
      </c>
      <c r="AD83" s="11">
        <f>'OddsRatio_working_3-way'!X83^(1/3)*SIN(('OddsRatio_working_3-way'!Y83+2*PI())/3)</f>
        <v>0.40572696298715455</v>
      </c>
      <c r="AE83" s="11">
        <f>'OddsRatio_working_3-way'!X83^(1/3)*SIN(('OddsRatio_working_3-way'!Y83+4*PI())/3)</f>
        <v>-0.52125410603699962</v>
      </c>
      <c r="AF83" s="11">
        <f>-'OddsRatio_working_3-way'!U83/(3*'OddsRatio_working_3-way'!X83^(1/3))*COS(('OddsRatio_working_3-way'!Y83)/3)</f>
        <v>0.53519276973478236</v>
      </c>
      <c r="AG83" s="11">
        <f>-'OddsRatio_working_3-way'!U83/(3*'OddsRatio_working_3-way'!X83^(1/3))*COS(('OddsRatio_working_3-way'!Y83+2*PI())/3)</f>
        <v>-0.36764582557519582</v>
      </c>
      <c r="AH83" s="11">
        <f>-'OddsRatio_working_3-way'!U83/(3*'OddsRatio_working_3-way'!X83^(1/3))*COS(('OddsRatio_working_3-way'!Y83+4*PI())/3)</f>
        <v>-0.1675469441595864</v>
      </c>
      <c r="AI83" s="11">
        <f>'OddsRatio_working_3-way'!U83/(3*'OddsRatio_working_3-way'!X83^(1/3))*SIN(('OddsRatio_working_3-way'!Y83)/3)</f>
        <v>-0.11552714304984518</v>
      </c>
      <c r="AJ83" s="11">
        <f>'OddsRatio_working_3-way'!U83/(3*'OddsRatio_working_3-way'!X83^(1/3))*SIN(('OddsRatio_working_3-way'!Y83+2*PI())/3)</f>
        <v>-0.40572696298715444</v>
      </c>
      <c r="AK83" s="11">
        <f>'OddsRatio_working_3-way'!U83/(3*'OddsRatio_working_3-way'!X83^(1/3))*SIN(('OddsRatio_working_3-way'!Y83+4*PI())/3)</f>
        <v>0.52125410603699951</v>
      </c>
      <c r="AL83" s="11">
        <f>'OddsRatio_working_3-way'!Z83+'OddsRatio_working_3-way'!AF83</f>
        <v>1.0703855394695649</v>
      </c>
      <c r="AM83" s="11">
        <f>'OddsRatio_working_3-way'!AA83+'OddsRatio_working_3-way'!AG83</f>
        <v>-0.73529165115039175</v>
      </c>
      <c r="AN83" s="11">
        <f>'OddsRatio_working_3-way'!AB83+'OddsRatio_working_3-way'!AH83</f>
        <v>-0.33509388831917286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1.0703855394695649</v>
      </c>
      <c r="AS83" s="11">
        <f>IF(('OddsRatio_working_3-way'!X83=0),IF(Q83&gt;0,-Q83^(1/3),(-Q83)^(1/3)),'OddsRatio_working_3-way'!AM83-'OddsRatio_working_3-way'!R83/3)</f>
        <v>-0.73529165115039175</v>
      </c>
      <c r="AT83" s="11">
        <f>IF(('OddsRatio_working_3-way'!X83=0),IF(Q83&gt;0,-Q83^(1/3),(-Q83)^(1/3)),'OddsRatio_working_3-way'!AN83-'OddsRatio_working_3-way'!R83/3)</f>
        <v>-0.33509388831917286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1.98</v>
      </c>
      <c r="B84" s="4">
        <f>IF('True_Odds_Calculator_3-way'!B83="","",'True_Odds_Calculator_3-way'!B83)</f>
        <v>3.79</v>
      </c>
      <c r="C84" s="4">
        <f>IF('True_Odds_Calculator_3-way'!C83="","",'True_Odds_Calculator_3-way'!C83)</f>
        <v>3.69</v>
      </c>
      <c r="D84" s="9">
        <f t="shared" si="26"/>
        <v>0.48936634770733567</v>
      </c>
      <c r="E84" s="9">
        <f t="shared" si="27"/>
        <v>0.25184707827072611</v>
      </c>
      <c r="F84" s="9">
        <f t="shared" si="28"/>
        <v>0.25878657402193839</v>
      </c>
      <c r="G84" s="9">
        <f t="shared" si="29"/>
        <v>1.0647539408431657</v>
      </c>
      <c r="H84" s="9">
        <f t="shared" si="30"/>
        <v>2.0434588620263026</v>
      </c>
      <c r="I84" s="9">
        <f t="shared" si="31"/>
        <v>3.970663494952432</v>
      </c>
      <c r="J84" s="9">
        <f t="shared" si="32"/>
        <v>3.8641881008681151</v>
      </c>
      <c r="K84" s="11">
        <f t="shared" si="33"/>
        <v>0.50505050505050508</v>
      </c>
      <c r="L84" s="11">
        <f t="shared" si="34"/>
        <v>0.26385224274406333</v>
      </c>
      <c r="M84" s="11">
        <f t="shared" si="35"/>
        <v>0.2710027100271003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-0.26561450790809182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0.23329302347686204</v>
      </c>
      <c r="Q84" s="11">
        <f>2*'OddsRatio_working_3-way'!K84*'OddsRatio_working_3-way'!L84*'OddsRatio_working_3-way'!M84</f>
        <v>7.2226942252898468E-2</v>
      </c>
      <c r="R84" s="11">
        <f t="shared" si="36"/>
        <v>0</v>
      </c>
      <c r="S84" s="11">
        <f t="shared" si="37"/>
        <v>-0.87831431089444223</v>
      </c>
      <c r="T84" s="11">
        <f t="shared" si="38"/>
        <v>-0.27192393526143721</v>
      </c>
      <c r="U84" s="11">
        <f>'OddsRatio_working_3-way'!S84-'OddsRatio_working_3-way'!R84^2/3</f>
        <v>-0.87831431089444223</v>
      </c>
      <c r="V84" s="11">
        <f>'OddsRatio_working_3-way'!S84*'OddsRatio_working_3-way'!R84/3-2*'OddsRatio_working_3-way'!R84^3/27-'OddsRatio_working_3-way'!T84</f>
        <v>0.27192393526143721</v>
      </c>
      <c r="W84" s="11">
        <f>'OddsRatio_working_3-way'!V84^2+4*'OddsRatio_working_3-way'!U84^3/27</f>
        <v>-2.6437122167650748E-2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0.15841381626590928</v>
      </c>
      <c r="Y84" s="11">
        <f>IF('OddsRatio_working_3-way'!W84&gt;=0,IF('OddsRatio_working_3-way'!V84+SQRT('OddsRatio_working_3-way'!W84)&gt;0,0,PI()),ACOS('OddsRatio_working_3-way'!V84/(2*'OddsRatio_working_3-way'!X84)))</f>
        <v>0.53890549190907766</v>
      </c>
      <c r="Z84" s="11">
        <f>'OddsRatio_working_3-way'!X84^(1/3)*COS('OddsRatio_working_3-way'!Y84/3)</f>
        <v>0.53237697042158294</v>
      </c>
      <c r="AA84" s="11">
        <f>'OddsRatio_working_3-way'!X84^(1/3)*COS(('OddsRatio_working_3-way'!Y84+2*PI())/3)</f>
        <v>-0.34991213030083329</v>
      </c>
      <c r="AB84" s="11">
        <f>'OddsRatio_working_3-way'!X84^(1/3)*COS(('OddsRatio_working_3-way'!Y84+4*PI())/3)</f>
        <v>-0.18246484012075007</v>
      </c>
      <c r="AC84" s="11">
        <f>'OddsRatio_working_3-way'!X84^(1/3)*SIN('OddsRatio_working_3-way'!Y84/3)</f>
        <v>9.6675738060544678E-2</v>
      </c>
      <c r="AD84" s="11">
        <f>'OddsRatio_working_3-way'!X84^(1/3)*SIN(('OddsRatio_working_3-way'!Y84+2*PI())/3)</f>
        <v>0.41271411174461531</v>
      </c>
      <c r="AE84" s="11">
        <f>'OddsRatio_working_3-way'!X84^(1/3)*SIN(('OddsRatio_working_3-way'!Y84+4*PI())/3)</f>
        <v>-0.50938984980515978</v>
      </c>
      <c r="AF84" s="11">
        <f>-'OddsRatio_working_3-way'!U84/(3*'OddsRatio_working_3-way'!X84^(1/3))*COS(('OddsRatio_working_3-way'!Y84)/3)</f>
        <v>0.53237697042158283</v>
      </c>
      <c r="AG84" s="11">
        <f>-'OddsRatio_working_3-way'!U84/(3*'OddsRatio_working_3-way'!X84^(1/3))*COS(('OddsRatio_working_3-way'!Y84+2*PI())/3)</f>
        <v>-0.34991213030083324</v>
      </c>
      <c r="AH84" s="11">
        <f>-'OddsRatio_working_3-way'!U84/(3*'OddsRatio_working_3-way'!X84^(1/3))*COS(('OddsRatio_working_3-way'!Y84+4*PI())/3)</f>
        <v>-0.18246484012075004</v>
      </c>
      <c r="AI84" s="11">
        <f>'OddsRatio_working_3-way'!U84/(3*'OddsRatio_working_3-way'!X84^(1/3))*SIN(('OddsRatio_working_3-way'!Y84)/3)</f>
        <v>-9.667573806054465E-2</v>
      </c>
      <c r="AJ84" s="11">
        <f>'OddsRatio_working_3-way'!U84/(3*'OddsRatio_working_3-way'!X84^(1/3))*SIN(('OddsRatio_working_3-way'!Y84+2*PI())/3)</f>
        <v>-0.4127141117446152</v>
      </c>
      <c r="AK84" s="11">
        <f>'OddsRatio_working_3-way'!U84/(3*'OddsRatio_working_3-way'!X84^(1/3))*SIN(('OddsRatio_working_3-way'!Y84+4*PI())/3)</f>
        <v>0.50938984980515967</v>
      </c>
      <c r="AL84" s="11">
        <f>'OddsRatio_working_3-way'!Z84+'OddsRatio_working_3-way'!AF84</f>
        <v>1.0647539408431657</v>
      </c>
      <c r="AM84" s="11">
        <f>'OddsRatio_working_3-way'!AA84+'OddsRatio_working_3-way'!AG84</f>
        <v>-0.69982426060166647</v>
      </c>
      <c r="AN84" s="11">
        <f>'OddsRatio_working_3-way'!AB84+'OddsRatio_working_3-way'!AH84</f>
        <v>-0.36492968024150008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1.0647539408431657</v>
      </c>
      <c r="AS84" s="11">
        <f>IF(('OddsRatio_working_3-way'!X84=0),IF(Q84&gt;0,-Q84^(1/3),(-Q84)^(1/3)),'OddsRatio_working_3-way'!AM84-'OddsRatio_working_3-way'!R84/3)</f>
        <v>-0.69982426060166647</v>
      </c>
      <c r="AT84" s="11">
        <f>IF(('OddsRatio_working_3-way'!X84=0),IF(Q84&gt;0,-Q84^(1/3),(-Q84)^(1/3)),'OddsRatio_working_3-way'!AN84-'OddsRatio_working_3-way'!R84/3)</f>
        <v>-0.36492968024150008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3.7</v>
      </c>
      <c r="B85" s="4">
        <f>IF('True_Odds_Calculator_3-way'!B84="","",'True_Odds_Calculator_3-way'!B84)</f>
        <v>3.5</v>
      </c>
      <c r="C85" s="4">
        <f>IF('True_Odds_Calculator_3-way'!C84="","",'True_Odds_Calculator_3-way'!C84)</f>
        <v>2.12</v>
      </c>
      <c r="D85" s="9">
        <f t="shared" si="26"/>
        <v>0.26190658463368005</v>
      </c>
      <c r="E85" s="9">
        <f t="shared" si="27"/>
        <v>0.27705412738344154</v>
      </c>
      <c r="F85" s="9">
        <f t="shared" si="28"/>
        <v>0.46103928798287847</v>
      </c>
      <c r="G85" s="9">
        <f t="shared" si="29"/>
        <v>1.0437612021076372</v>
      </c>
      <c r="H85" s="9">
        <f t="shared" si="30"/>
        <v>3.8181552456906207</v>
      </c>
      <c r="I85" s="9">
        <f t="shared" si="31"/>
        <v>3.6094030052690931</v>
      </c>
      <c r="J85" s="9">
        <f t="shared" si="32"/>
        <v>2.1690125463605541</v>
      </c>
      <c r="K85" s="11">
        <f t="shared" si="33"/>
        <v>0.27027027027027023</v>
      </c>
      <c r="L85" s="11">
        <f t="shared" si="34"/>
        <v>0.2857142857142857</v>
      </c>
      <c r="M85" s="11">
        <f t="shared" si="35"/>
        <v>0.47169811320754712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-0.27536970933197358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0.23020324907117359</v>
      </c>
      <c r="Q85" s="11">
        <f>2*'OddsRatio_working_3-way'!K85*'OddsRatio_working_3-way'!L85*'OddsRatio_working_3-way'!M85</f>
        <v>7.2849129452903019E-2</v>
      </c>
      <c r="R85" s="11">
        <f t="shared" si="36"/>
        <v>0</v>
      </c>
      <c r="S85" s="11">
        <f t="shared" si="37"/>
        <v>-0.83597883597883571</v>
      </c>
      <c r="T85" s="11">
        <f t="shared" si="38"/>
        <v>-0.26455026455026437</v>
      </c>
      <c r="U85" s="11">
        <f>'OddsRatio_working_3-way'!S85-'OddsRatio_working_3-way'!R85^2/3</f>
        <v>-0.83597883597883571</v>
      </c>
      <c r="V85" s="11">
        <f>'OddsRatio_working_3-way'!S85*'OddsRatio_working_3-way'!R85/3-2*'OddsRatio_working_3-way'!R85^3/27-'OddsRatio_working_3-way'!T85</f>
        <v>0.26455026455026437</v>
      </c>
      <c r="W85" s="11">
        <f>'OddsRatio_working_3-way'!V85^2+4*'OddsRatio_working_3-way'!U85^3/27</f>
        <v>-1.6566147567000908E-2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0.14709944768813357</v>
      </c>
      <c r="Y85" s="11">
        <f>IF('OddsRatio_working_3-way'!W85&gt;=0,IF('OddsRatio_working_3-way'!V85+SQRT('OddsRatio_working_3-way'!W85)&gt;0,0,PI()),ACOS('OddsRatio_working_3-way'!V85/(2*'OddsRatio_working_3-way'!X85)))</f>
        <v>0.45280726030141549</v>
      </c>
      <c r="Z85" s="11">
        <f>'OddsRatio_working_3-way'!X85^(1/3)*COS('OddsRatio_working_3-way'!Y85/3)</f>
        <v>0.52188060105381862</v>
      </c>
      <c r="AA85" s="11">
        <f>'OddsRatio_working_3-way'!X85^(1/3)*COS(('OddsRatio_working_3-way'!Y85+2*PI())/3)</f>
        <v>-0.3296803010905382</v>
      </c>
      <c r="AB85" s="11">
        <f>'OddsRatio_working_3-way'!X85^(1/3)*COS(('OddsRatio_working_3-way'!Y85+4*PI())/3)</f>
        <v>-0.19220029996328056</v>
      </c>
      <c r="AC85" s="11">
        <f>'OddsRatio_working_3-way'!X85^(1/3)*SIN('OddsRatio_working_3-way'!Y85/3)</f>
        <v>7.9374115659012215E-2</v>
      </c>
      <c r="AD85" s="11">
        <f>'OddsRatio_working_3-way'!X85^(1/3)*SIN(('OddsRatio_working_3-way'!Y85+2*PI())/3)</f>
        <v>0.41227480042539266</v>
      </c>
      <c r="AE85" s="11">
        <f>'OddsRatio_working_3-way'!X85^(1/3)*SIN(('OddsRatio_working_3-way'!Y85+4*PI())/3)</f>
        <v>-0.49164891608440497</v>
      </c>
      <c r="AF85" s="11">
        <f>-'OddsRatio_working_3-way'!U85/(3*'OddsRatio_working_3-way'!X85^(1/3))*COS(('OddsRatio_working_3-way'!Y85)/3)</f>
        <v>0.52188060105381862</v>
      </c>
      <c r="AG85" s="11">
        <f>-'OddsRatio_working_3-way'!U85/(3*'OddsRatio_working_3-way'!X85^(1/3))*COS(('OddsRatio_working_3-way'!Y85+2*PI())/3)</f>
        <v>-0.32968030109053814</v>
      </c>
      <c r="AH85" s="11">
        <f>-'OddsRatio_working_3-way'!U85/(3*'OddsRatio_working_3-way'!X85^(1/3))*COS(('OddsRatio_working_3-way'!Y85+4*PI())/3)</f>
        <v>-0.19220029996328053</v>
      </c>
      <c r="AI85" s="11">
        <f>'OddsRatio_working_3-way'!U85/(3*'OddsRatio_working_3-way'!X85^(1/3))*SIN(('OddsRatio_working_3-way'!Y85)/3)</f>
        <v>-7.9374115659012201E-2</v>
      </c>
      <c r="AJ85" s="11">
        <f>'OddsRatio_working_3-way'!U85/(3*'OddsRatio_working_3-way'!X85^(1/3))*SIN(('OddsRatio_working_3-way'!Y85+2*PI())/3)</f>
        <v>-0.41227480042539261</v>
      </c>
      <c r="AK85" s="11">
        <f>'OddsRatio_working_3-way'!U85/(3*'OddsRatio_working_3-way'!X85^(1/3))*SIN(('OddsRatio_working_3-way'!Y85+4*PI())/3)</f>
        <v>0.49164891608440486</v>
      </c>
      <c r="AL85" s="11">
        <f>'OddsRatio_working_3-way'!Z85+'OddsRatio_working_3-way'!AF85</f>
        <v>1.0437612021076372</v>
      </c>
      <c r="AM85" s="11">
        <f>'OddsRatio_working_3-way'!AA85+'OddsRatio_working_3-way'!AG85</f>
        <v>-0.65936060218107628</v>
      </c>
      <c r="AN85" s="11">
        <f>'OddsRatio_working_3-way'!AB85+'OddsRatio_working_3-way'!AH85</f>
        <v>-0.38440059992656106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1.0437612021076372</v>
      </c>
      <c r="AS85" s="11">
        <f>IF(('OddsRatio_working_3-way'!X85=0),IF(Q85&gt;0,-Q85^(1/3),(-Q85)^(1/3)),'OddsRatio_working_3-way'!AM85-'OddsRatio_working_3-way'!R85/3)</f>
        <v>-0.65936060218107628</v>
      </c>
      <c r="AT85" s="11">
        <f>IF(('OddsRatio_working_3-way'!X85=0),IF(Q85&gt;0,-Q85^(1/3),(-Q85)^(1/3)),'OddsRatio_working_3-way'!AN85-'OddsRatio_working_3-way'!R85/3)</f>
        <v>-0.38440059992656106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1.85</v>
      </c>
      <c r="B86" s="4">
        <f>IF('True_Odds_Calculator_3-way'!B85="","",'True_Odds_Calculator_3-way'!B85)</f>
        <v>4.0199999999999996</v>
      </c>
      <c r="C86" s="4">
        <f>IF('True_Odds_Calculator_3-way'!C85="","",'True_Odds_Calculator_3-way'!C85)</f>
        <v>4.18</v>
      </c>
      <c r="D86" s="9">
        <f t="shared" si="26"/>
        <v>0.52896617011776026</v>
      </c>
      <c r="E86" s="9">
        <f t="shared" si="27"/>
        <v>0.2401638902210422</v>
      </c>
      <c r="F86" s="9">
        <f t="shared" si="28"/>
        <v>0.23086993966119754</v>
      </c>
      <c r="G86" s="9">
        <f t="shared" si="29"/>
        <v>1.0476236066229214</v>
      </c>
      <c r="H86" s="9">
        <f t="shared" si="30"/>
        <v>1.8904800656294836</v>
      </c>
      <c r="I86" s="9">
        <f t="shared" si="31"/>
        <v>4.1638232920012221</v>
      </c>
      <c r="J86" s="9">
        <f t="shared" si="32"/>
        <v>4.3314430690608905</v>
      </c>
      <c r="K86" s="11">
        <f t="shared" si="33"/>
        <v>0.54054054054054046</v>
      </c>
      <c r="L86" s="11">
        <f t="shared" si="34"/>
        <v>0.24875621890547267</v>
      </c>
      <c r="M86" s="11">
        <f t="shared" si="35"/>
        <v>0.23923444976076558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-0.26259044876484006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0.22678537996684106</v>
      </c>
      <c r="Q86" s="11">
        <f>2*'OddsRatio_working_3-way'!K86*'OddsRatio_working_3-way'!L86*'OddsRatio_working_3-way'!M86</f>
        <v>6.4336278004777619E-2</v>
      </c>
      <c r="R86" s="11">
        <f t="shared" si="36"/>
        <v>0</v>
      </c>
      <c r="S86" s="11">
        <f t="shared" si="37"/>
        <v>-0.86364672071502557</v>
      </c>
      <c r="T86" s="11">
        <f t="shared" si="38"/>
        <v>-0.24500616190497185</v>
      </c>
      <c r="U86" s="11">
        <f>'OddsRatio_working_3-way'!S86-'OddsRatio_working_3-way'!R86^2/3</f>
        <v>-0.86364672071502557</v>
      </c>
      <c r="V86" s="11">
        <f>'OddsRatio_working_3-way'!S86*'OddsRatio_working_3-way'!R86/3-2*'OddsRatio_working_3-way'!R86^3/27-'OddsRatio_working_3-way'!T86</f>
        <v>0.24500616190497185</v>
      </c>
      <c r="W86" s="11">
        <f>'OddsRatio_working_3-way'!V86^2+4*'OddsRatio_working_3-way'!U86^3/27</f>
        <v>-3.5406306959612215E-2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0.15446223351600991</v>
      </c>
      <c r="Y86" s="11">
        <f>IF('OddsRatio_working_3-way'!W86&gt;=0,IF('OddsRatio_working_3-way'!V86+SQRT('OddsRatio_working_3-way'!W86)&gt;0,0,PI()),ACOS('OddsRatio_working_3-way'!V86/(2*'OddsRatio_working_3-way'!X86)))</f>
        <v>0.65492425459444914</v>
      </c>
      <c r="Z86" s="11">
        <f>'OddsRatio_working_3-way'!X86^(1/3)*COS('OddsRatio_working_3-way'!Y86/3)</f>
        <v>0.52381180331146071</v>
      </c>
      <c r="AA86" s="11">
        <f>'OddsRatio_working_3-way'!X86^(1/3)*COS(('OddsRatio_working_3-way'!Y86+2*PI())/3)</f>
        <v>-0.36254176113163045</v>
      </c>
      <c r="AB86" s="11">
        <f>'OddsRatio_working_3-way'!X86^(1/3)*COS(('OddsRatio_working_3-way'!Y86+4*PI())/3)</f>
        <v>-0.16127004217983015</v>
      </c>
      <c r="AC86" s="11">
        <f>'OddsRatio_working_3-way'!X86^(1/3)*SIN('OddsRatio_working_3-way'!Y86/3)</f>
        <v>0.11620428111708063</v>
      </c>
      <c r="AD86" s="11">
        <f>'OddsRatio_working_3-way'!X86^(1/3)*SIN(('OddsRatio_working_3-way'!Y86+2*PI())/3)</f>
        <v>0.39553218791132244</v>
      </c>
      <c r="AE86" s="11">
        <f>'OddsRatio_working_3-way'!X86^(1/3)*SIN(('OddsRatio_working_3-way'!Y86+4*PI())/3)</f>
        <v>-0.51173646902840297</v>
      </c>
      <c r="AF86" s="11">
        <f>-'OddsRatio_working_3-way'!U86/(3*'OddsRatio_working_3-way'!X86^(1/3))*COS(('OddsRatio_working_3-way'!Y86)/3)</f>
        <v>0.52381180331146071</v>
      </c>
      <c r="AG86" s="11">
        <f>-'OddsRatio_working_3-way'!U86/(3*'OddsRatio_working_3-way'!X86^(1/3))*COS(('OddsRatio_working_3-way'!Y86+2*PI())/3)</f>
        <v>-0.36254176113163045</v>
      </c>
      <c r="AH86" s="11">
        <f>-'OddsRatio_working_3-way'!U86/(3*'OddsRatio_working_3-way'!X86^(1/3))*COS(('OddsRatio_working_3-way'!Y86+4*PI())/3)</f>
        <v>-0.16127004217983015</v>
      </c>
      <c r="AI86" s="11">
        <f>'OddsRatio_working_3-way'!U86/(3*'OddsRatio_working_3-way'!X86^(1/3))*SIN(('OddsRatio_working_3-way'!Y86)/3)</f>
        <v>-0.11620428111708063</v>
      </c>
      <c r="AJ86" s="11">
        <f>'OddsRatio_working_3-way'!U86/(3*'OddsRatio_working_3-way'!X86^(1/3))*SIN(('OddsRatio_working_3-way'!Y86+2*PI())/3)</f>
        <v>-0.39553218791132244</v>
      </c>
      <c r="AK86" s="11">
        <f>'OddsRatio_working_3-way'!U86/(3*'OddsRatio_working_3-way'!X86^(1/3))*SIN(('OddsRatio_working_3-way'!Y86+4*PI())/3)</f>
        <v>0.51173646902840297</v>
      </c>
      <c r="AL86" s="11">
        <f>'OddsRatio_working_3-way'!Z86+'OddsRatio_working_3-way'!AF86</f>
        <v>1.0476236066229214</v>
      </c>
      <c r="AM86" s="11">
        <f>'OddsRatio_working_3-way'!AA86+'OddsRatio_working_3-way'!AG86</f>
        <v>-0.72508352226326089</v>
      </c>
      <c r="AN86" s="11">
        <f>'OddsRatio_working_3-way'!AB86+'OddsRatio_working_3-way'!AH86</f>
        <v>-0.32254008435966031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1.0476236066229214</v>
      </c>
      <c r="AS86" s="11">
        <f>IF(('OddsRatio_working_3-way'!X86=0),IF(Q86&gt;0,-Q86^(1/3),(-Q86)^(1/3)),'OddsRatio_working_3-way'!AM86-'OddsRatio_working_3-way'!R86/3)</f>
        <v>-0.72508352226326089</v>
      </c>
      <c r="AT86" s="11">
        <f>IF(('OddsRatio_working_3-way'!X86=0),IF(Q86&gt;0,-Q86^(1/3),(-Q86)^(1/3)),'OddsRatio_working_3-way'!AN86-'OddsRatio_working_3-way'!R86/3)</f>
        <v>-0.32254008435966031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3.21</v>
      </c>
      <c r="B87" s="4">
        <f>IF('True_Odds_Calculator_3-way'!B86="","",'True_Odds_Calculator_3-way'!B86)</f>
        <v>3.46</v>
      </c>
      <c r="C87" s="4">
        <f>IF('True_Odds_Calculator_3-way'!C86="","",'True_Odds_Calculator_3-way'!C86)</f>
        <v>2.34</v>
      </c>
      <c r="D87" s="9">
        <f t="shared" si="26"/>
        <v>0.30253921655307586</v>
      </c>
      <c r="E87" s="9">
        <f t="shared" si="27"/>
        <v>0.28041495897638929</v>
      </c>
      <c r="F87" s="9">
        <f t="shared" si="28"/>
        <v>0.4170458244705349</v>
      </c>
      <c r="G87" s="9">
        <f t="shared" si="29"/>
        <v>1.043147788500008</v>
      </c>
      <c r="H87" s="9">
        <f t="shared" si="30"/>
        <v>3.305356612585018</v>
      </c>
      <c r="I87" s="9">
        <f t="shared" si="31"/>
        <v>3.5661435597100195</v>
      </c>
      <c r="J87" s="9">
        <f t="shared" si="32"/>
        <v>2.3978180365900101</v>
      </c>
      <c r="K87" s="11">
        <f t="shared" si="33"/>
        <v>0.3115264797507788</v>
      </c>
      <c r="L87" s="11">
        <f t="shared" si="34"/>
        <v>0.28901734104046245</v>
      </c>
      <c r="M87" s="11">
        <f t="shared" si="35"/>
        <v>0.42735042735042739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-0.28030780496881735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0.23124773273333593</v>
      </c>
      <c r="Q87" s="11">
        <f>2*'OddsRatio_working_3-way'!K87*'OddsRatio_working_3-way'!L87*'OddsRatio_working_3-way'!M87</f>
        <v>7.6954320377150054E-2</v>
      </c>
      <c r="R87" s="11">
        <f t="shared" si="36"/>
        <v>0</v>
      </c>
      <c r="S87" s="11">
        <f t="shared" si="37"/>
        <v>-0.82497785874731855</v>
      </c>
      <c r="T87" s="11">
        <f t="shared" si="38"/>
        <v>-0.27453506114719417</v>
      </c>
      <c r="U87" s="11">
        <f>'OddsRatio_working_3-way'!S87-'OddsRatio_working_3-way'!R87^2/3</f>
        <v>-0.82497785874731855</v>
      </c>
      <c r="V87" s="11">
        <f>'OddsRatio_working_3-way'!S87*'OddsRatio_working_3-way'!R87/3-2*'OddsRatio_working_3-way'!R87^3/27-'OddsRatio_working_3-way'!T87</f>
        <v>0.27453506114719417</v>
      </c>
      <c r="W87" s="11">
        <f>'OddsRatio_working_3-way'!V87^2+4*'OddsRatio_working_3-way'!U87^3/27</f>
        <v>-7.8113026517214607E-3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0.14420541117691726</v>
      </c>
      <c r="Y87" s="11">
        <f>IF('OddsRatio_working_3-way'!W87&gt;=0,IF('OddsRatio_working_3-way'!V87+SQRT('OddsRatio_working_3-way'!W87)&gt;0,0,PI()),ACOS('OddsRatio_working_3-way'!V87/(2*'OddsRatio_working_3-way'!X87)))</f>
        <v>0.31145434478068856</v>
      </c>
      <c r="Z87" s="11">
        <f>'OddsRatio_working_3-way'!X87^(1/3)*COS('OddsRatio_working_3-way'!Y87/3)</f>
        <v>0.521573894250004</v>
      </c>
      <c r="AA87" s="11">
        <f>'OddsRatio_working_3-way'!X87^(1/3)*COS(('OddsRatio_working_3-way'!Y87+2*PI())/3)</f>
        <v>-0.30785040762775162</v>
      </c>
      <c r="AB87" s="11">
        <f>'OddsRatio_working_3-way'!X87^(1/3)*COS(('OddsRatio_working_3-way'!Y87+4*PI())/3)</f>
        <v>-0.21372348662225221</v>
      </c>
      <c r="AC87" s="11">
        <f>'OddsRatio_working_3-way'!X87^(1/3)*SIN('OddsRatio_working_3-way'!Y87/3)</f>
        <v>5.4344203180515666E-2</v>
      </c>
      <c r="AD87" s="11">
        <f>'OddsRatio_working_3-way'!X87^(1/3)*SIN(('OddsRatio_working_3-way'!Y87+2*PI())/3)</f>
        <v>0.42452414078102396</v>
      </c>
      <c r="AE87" s="11">
        <f>'OddsRatio_working_3-way'!X87^(1/3)*SIN(('OddsRatio_working_3-way'!Y87+4*PI())/3)</f>
        <v>-0.47886834396153966</v>
      </c>
      <c r="AF87" s="11">
        <f>-'OddsRatio_working_3-way'!U87/(3*'OddsRatio_working_3-way'!X87^(1/3))*COS(('OddsRatio_working_3-way'!Y87)/3)</f>
        <v>0.521573894250004</v>
      </c>
      <c r="AG87" s="11">
        <f>-'OddsRatio_working_3-way'!U87/(3*'OddsRatio_working_3-way'!X87^(1/3))*COS(('OddsRatio_working_3-way'!Y87+2*PI())/3)</f>
        <v>-0.30785040762775162</v>
      </c>
      <c r="AH87" s="11">
        <f>-'OddsRatio_working_3-way'!U87/(3*'OddsRatio_working_3-way'!X87^(1/3))*COS(('OddsRatio_working_3-way'!Y87+4*PI())/3)</f>
        <v>-0.21372348662225221</v>
      </c>
      <c r="AI87" s="11">
        <f>'OddsRatio_working_3-way'!U87/(3*'OddsRatio_working_3-way'!X87^(1/3))*SIN(('OddsRatio_working_3-way'!Y87)/3)</f>
        <v>-5.4344203180515666E-2</v>
      </c>
      <c r="AJ87" s="11">
        <f>'OddsRatio_working_3-way'!U87/(3*'OddsRatio_working_3-way'!X87^(1/3))*SIN(('OddsRatio_working_3-way'!Y87+2*PI())/3)</f>
        <v>-0.42452414078102396</v>
      </c>
      <c r="AK87" s="11">
        <f>'OddsRatio_working_3-way'!U87/(3*'OddsRatio_working_3-way'!X87^(1/3))*SIN(('OddsRatio_working_3-way'!Y87+4*PI())/3)</f>
        <v>0.47886834396153966</v>
      </c>
      <c r="AL87" s="11">
        <f>'OddsRatio_working_3-way'!Z87+'OddsRatio_working_3-way'!AF87</f>
        <v>1.043147788500008</v>
      </c>
      <c r="AM87" s="11">
        <f>'OddsRatio_working_3-way'!AA87+'OddsRatio_working_3-way'!AG87</f>
        <v>-0.61570081525550324</v>
      </c>
      <c r="AN87" s="11">
        <f>'OddsRatio_working_3-way'!AB87+'OddsRatio_working_3-way'!AH87</f>
        <v>-0.42744697324450442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1.043147788500008</v>
      </c>
      <c r="AS87" s="11">
        <f>IF(('OddsRatio_working_3-way'!X87=0),IF(Q87&gt;0,-Q87^(1/3),(-Q87)^(1/3)),'OddsRatio_working_3-way'!AM87-'OddsRatio_working_3-way'!R87/3)</f>
        <v>-0.61570081525550324</v>
      </c>
      <c r="AT87" s="11">
        <f>IF(('OddsRatio_working_3-way'!X87=0),IF(Q87&gt;0,-Q87^(1/3),(-Q87)^(1/3)),'OddsRatio_working_3-way'!AN87-'OddsRatio_working_3-way'!R87/3)</f>
        <v>-0.42744697324450442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1.5</v>
      </c>
      <c r="B88" s="4">
        <f>IF('True_Odds_Calculator_3-way'!B87="","",'True_Odds_Calculator_3-way'!B87)</f>
        <v>4.51</v>
      </c>
      <c r="C88" s="4">
        <f>IF('True_Odds_Calculator_3-way'!C87="","",'True_Odds_Calculator_3-way'!C87)</f>
        <v>7.08</v>
      </c>
      <c r="D88" s="9">
        <f t="shared" si="26"/>
        <v>0.65370395567924078</v>
      </c>
      <c r="E88" s="9">
        <f t="shared" si="27"/>
        <v>0.21191801220689432</v>
      </c>
      <c r="F88" s="9">
        <f t="shared" si="28"/>
        <v>0.13437803211386504</v>
      </c>
      <c r="G88" s="9">
        <f t="shared" si="29"/>
        <v>1.0594889056803556</v>
      </c>
      <c r="H88" s="9">
        <f t="shared" si="30"/>
        <v>1.5297444528401778</v>
      </c>
      <c r="I88" s="9">
        <f t="shared" si="31"/>
        <v>4.7188060589380472</v>
      </c>
      <c r="J88" s="9">
        <f t="shared" si="32"/>
        <v>7.4416925465365606</v>
      </c>
      <c r="K88" s="11">
        <f t="shared" si="33"/>
        <v>0.66666666666666663</v>
      </c>
      <c r="L88" s="11">
        <f t="shared" si="34"/>
        <v>0.22172949002217296</v>
      </c>
      <c r="M88" s="11">
        <f t="shared" si="35"/>
        <v>0.14124293785310735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-0.22278176556804097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0.21066389400411722</v>
      </c>
      <c r="Q88" s="11">
        <f>2*'OddsRatio_working_3-way'!K88*'OddsRatio_working_3-way'!L88*'OddsRatio_working_3-way'!M88</f>
        <v>4.1756966105870617E-2</v>
      </c>
      <c r="R88" s="11">
        <f t="shared" si="36"/>
        <v>0</v>
      </c>
      <c r="S88" s="11">
        <f t="shared" si="37"/>
        <v>-0.94560653771180048</v>
      </c>
      <c r="T88" s="11">
        <f t="shared" si="38"/>
        <v>-0.18743439796071371</v>
      </c>
      <c r="U88" s="11">
        <f>'OddsRatio_working_3-way'!S88-'OddsRatio_working_3-way'!R88^2/3</f>
        <v>-0.94560653771180048</v>
      </c>
      <c r="V88" s="11">
        <f>'OddsRatio_working_3-way'!S88*'OddsRatio_working_3-way'!R88/3-2*'OddsRatio_working_3-way'!R88^3/27-'OddsRatio_working_3-way'!T88</f>
        <v>0.18743439796071371</v>
      </c>
      <c r="W88" s="11">
        <f>'OddsRatio_working_3-way'!V88^2+4*'OddsRatio_working_3-way'!U88^3/27</f>
        <v>-9.013273582493414E-2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0.17696354805709941</v>
      </c>
      <c r="Y88" s="11">
        <f>IF('OddsRatio_working_3-way'!W88&gt;=0,IF('OddsRatio_working_3-way'!V88+SQRT('OddsRatio_working_3-way'!W88)&gt;0,0,PI()),ACOS('OddsRatio_working_3-way'!V88/(2*'OddsRatio_working_3-way'!X88)))</f>
        <v>1.0126853520492642</v>
      </c>
      <c r="Z88" s="11">
        <f>'OddsRatio_working_3-way'!X88^(1/3)*COS('OddsRatio_working_3-way'!Y88/3)</f>
        <v>0.52974445284017779</v>
      </c>
      <c r="AA88" s="11">
        <f>'OddsRatio_working_3-way'!X88^(1/3)*COS(('OddsRatio_working_3-way'!Y88+2*PI())/3)</f>
        <v>-0.42589938388660331</v>
      </c>
      <c r="AB88" s="11">
        <f>'OddsRatio_working_3-way'!X88^(1/3)*COS(('OddsRatio_working_3-way'!Y88+4*PI())/3)</f>
        <v>-0.10384506895357465</v>
      </c>
      <c r="AC88" s="11">
        <f>'OddsRatio_working_3-way'!X88^(1/3)*SIN('OddsRatio_working_3-way'!Y88/3)</f>
        <v>0.18593814542026474</v>
      </c>
      <c r="AD88" s="11">
        <f>'OddsRatio_working_3-way'!X88^(1/3)*SIN(('OddsRatio_working_3-way'!Y88+2*PI())/3)</f>
        <v>0.36580308096334918</v>
      </c>
      <c r="AE88" s="11">
        <f>'OddsRatio_working_3-way'!X88^(1/3)*SIN(('OddsRatio_working_3-way'!Y88+4*PI())/3)</f>
        <v>-0.55174122638361389</v>
      </c>
      <c r="AF88" s="11">
        <f>-'OddsRatio_working_3-way'!U88/(3*'OddsRatio_working_3-way'!X88^(1/3))*COS(('OddsRatio_working_3-way'!Y88)/3)</f>
        <v>0.52974445284017768</v>
      </c>
      <c r="AG88" s="11">
        <f>-'OddsRatio_working_3-way'!U88/(3*'OddsRatio_working_3-way'!X88^(1/3))*COS(('OddsRatio_working_3-way'!Y88+2*PI())/3)</f>
        <v>-0.4258993838866032</v>
      </c>
      <c r="AH88" s="11">
        <f>-'OddsRatio_working_3-way'!U88/(3*'OddsRatio_working_3-way'!X88^(1/3))*COS(('OddsRatio_working_3-way'!Y88+4*PI())/3)</f>
        <v>-0.10384506895357463</v>
      </c>
      <c r="AI88" s="11">
        <f>'OddsRatio_working_3-way'!U88/(3*'OddsRatio_working_3-way'!X88^(1/3))*SIN(('OddsRatio_working_3-way'!Y88)/3)</f>
        <v>-0.18593814542026471</v>
      </c>
      <c r="AJ88" s="11">
        <f>'OddsRatio_working_3-way'!U88/(3*'OddsRatio_working_3-way'!X88^(1/3))*SIN(('OddsRatio_working_3-way'!Y88+2*PI())/3)</f>
        <v>-0.36580308096334913</v>
      </c>
      <c r="AK88" s="11">
        <f>'OddsRatio_working_3-way'!U88/(3*'OddsRatio_working_3-way'!X88^(1/3))*SIN(('OddsRatio_working_3-way'!Y88+4*PI())/3)</f>
        <v>0.55174122638361378</v>
      </c>
      <c r="AL88" s="11">
        <f>'OddsRatio_working_3-way'!Z88+'OddsRatio_working_3-way'!AF88</f>
        <v>1.0594889056803556</v>
      </c>
      <c r="AM88" s="11">
        <f>'OddsRatio_working_3-way'!AA88+'OddsRatio_working_3-way'!AG88</f>
        <v>-0.85179876777320651</v>
      </c>
      <c r="AN88" s="11">
        <f>'OddsRatio_working_3-way'!AB88+'OddsRatio_working_3-way'!AH88</f>
        <v>-0.2076901379071493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1.0594889056803556</v>
      </c>
      <c r="AS88" s="11">
        <f>IF(('OddsRatio_working_3-way'!X88=0),IF(Q88&gt;0,-Q88^(1/3),(-Q88)^(1/3)),'OddsRatio_working_3-way'!AM88-'OddsRatio_working_3-way'!R88/3)</f>
        <v>-0.85179876777320651</v>
      </c>
      <c r="AT88" s="11">
        <f>IF(('OddsRatio_working_3-way'!X88=0),IF(Q88&gt;0,-Q88^(1/3),(-Q88)^(1/3)),'OddsRatio_working_3-way'!AN88-'OddsRatio_working_3-way'!R88/3)</f>
        <v>-0.2076901379071493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2.0699999999999998</v>
      </c>
      <c r="B89" s="4">
        <f>IF('True_Odds_Calculator_3-way'!B88="","",'True_Odds_Calculator_3-way'!B88)</f>
        <v>3.46</v>
      </c>
      <c r="C89" s="4">
        <f>IF('True_Odds_Calculator_3-way'!C88="","",'True_Odds_Calculator_3-way'!C88)</f>
        <v>3.9</v>
      </c>
      <c r="D89" s="9">
        <f t="shared" si="26"/>
        <v>0.47200240783246622</v>
      </c>
      <c r="E89" s="9">
        <f t="shared" si="27"/>
        <v>0.27997001718966785</v>
      </c>
      <c r="F89" s="9">
        <f t="shared" si="28"/>
        <v>0.24802757497786596</v>
      </c>
      <c r="G89" s="9">
        <f t="shared" si="29"/>
        <v>1.0454516447925966</v>
      </c>
      <c r="H89" s="9">
        <f t="shared" si="30"/>
        <v>2.1186332599280777</v>
      </c>
      <c r="I89" s="9">
        <f t="shared" si="31"/>
        <v>3.5718110461897865</v>
      </c>
      <c r="J89" s="9">
        <f t="shared" si="32"/>
        <v>4.0318097698985298</v>
      </c>
      <c r="K89" s="11">
        <f t="shared" si="33"/>
        <v>0.48309178743961356</v>
      </c>
      <c r="L89" s="11">
        <f t="shared" si="34"/>
        <v>0.28901734104046245</v>
      </c>
      <c r="M89" s="11">
        <f t="shared" si="35"/>
        <v>0.25641025641025644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-0.27327873042876805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0.230197138968187</v>
      </c>
      <c r="Q89" s="11">
        <f>2*'OddsRatio_working_3-way'!K89*'OddsRatio_working_3-way'!L89*'OddsRatio_working_3-way'!M89</f>
        <v>7.1600976350913545E-2</v>
      </c>
      <c r="R89" s="11">
        <f t="shared" si="36"/>
        <v>0</v>
      </c>
      <c r="S89" s="11">
        <f t="shared" si="37"/>
        <v>-0.84235292884672353</v>
      </c>
      <c r="T89" s="11">
        <f t="shared" si="38"/>
        <v>-0.26200713183412871</v>
      </c>
      <c r="U89" s="11">
        <f>'OddsRatio_working_3-way'!S89-'OddsRatio_working_3-way'!R89^2/3</f>
        <v>-0.84235292884672353</v>
      </c>
      <c r="V89" s="11">
        <f>'OddsRatio_working_3-way'!S89*'OddsRatio_working_3-way'!R89/3-2*'OddsRatio_working_3-way'!R89^3/27-'OddsRatio_working_3-way'!T89</f>
        <v>0.26200713183412871</v>
      </c>
      <c r="W89" s="11">
        <f>'OddsRatio_working_3-way'!V89^2+4*'OddsRatio_working_3-way'!U89^3/27</f>
        <v>-1.9900210159917359E-2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0.14878503561503073</v>
      </c>
      <c r="Y89" s="11">
        <f>IF('OddsRatio_working_3-way'!W89&gt;=0,IF('OddsRatio_working_3-way'!V89+SQRT('OddsRatio_working_3-way'!W89)&gt;0,0,PI()),ACOS('OddsRatio_working_3-way'!V89/(2*'OddsRatio_working_3-way'!X89)))</f>
        <v>0.49390391374496301</v>
      </c>
      <c r="Z89" s="11">
        <f>'OddsRatio_working_3-way'!X89^(1/3)*COS('OddsRatio_working_3-way'!Y89/3)</f>
        <v>0.52272582239629817</v>
      </c>
      <c r="AA89" s="11">
        <f>'OddsRatio_working_3-way'!X89^(1/3)*COS(('OddsRatio_working_3-way'!Y89+2*PI())/3)</f>
        <v>-0.33657273875922084</v>
      </c>
      <c r="AB89" s="11">
        <f>'OddsRatio_working_3-way'!X89^(1/3)*COS(('OddsRatio_working_3-way'!Y89+4*PI())/3)</f>
        <v>-0.18615308363707744</v>
      </c>
      <c r="AC89" s="11">
        <f>'OddsRatio_working_3-way'!X89^(1/3)*SIN('OddsRatio_working_3-way'!Y89/3)</f>
        <v>8.6844828376180239E-2</v>
      </c>
      <c r="AD89" s="11">
        <f>'OddsRatio_working_3-way'!X89^(1/3)*SIN(('OddsRatio_working_3-way'!Y89+2*PI())/3)</f>
        <v>0.40927142722121679</v>
      </c>
      <c r="AE89" s="11">
        <f>'OddsRatio_working_3-way'!X89^(1/3)*SIN(('OddsRatio_working_3-way'!Y89+4*PI())/3)</f>
        <v>-0.49611625559739697</v>
      </c>
      <c r="AF89" s="11">
        <f>-'OddsRatio_working_3-way'!U89/(3*'OddsRatio_working_3-way'!X89^(1/3))*COS(('OddsRatio_working_3-way'!Y89)/3)</f>
        <v>0.52272582239629828</v>
      </c>
      <c r="AG89" s="11">
        <f>-'OddsRatio_working_3-way'!U89/(3*'OddsRatio_working_3-way'!X89^(1/3))*COS(('OddsRatio_working_3-way'!Y89+2*PI())/3)</f>
        <v>-0.33657273875922089</v>
      </c>
      <c r="AH89" s="11">
        <f>-'OddsRatio_working_3-way'!U89/(3*'OddsRatio_working_3-way'!X89^(1/3))*COS(('OddsRatio_working_3-way'!Y89+4*PI())/3)</f>
        <v>-0.1861530836370775</v>
      </c>
      <c r="AI89" s="11">
        <f>'OddsRatio_working_3-way'!U89/(3*'OddsRatio_working_3-way'!X89^(1/3))*SIN(('OddsRatio_working_3-way'!Y89)/3)</f>
        <v>-8.6844828376180253E-2</v>
      </c>
      <c r="AJ89" s="11">
        <f>'OddsRatio_working_3-way'!U89/(3*'OddsRatio_working_3-way'!X89^(1/3))*SIN(('OddsRatio_working_3-way'!Y89+2*PI())/3)</f>
        <v>-0.40927142722121684</v>
      </c>
      <c r="AK89" s="11">
        <f>'OddsRatio_working_3-way'!U89/(3*'OddsRatio_working_3-way'!X89^(1/3))*SIN(('OddsRatio_working_3-way'!Y89+4*PI())/3)</f>
        <v>0.49611625559739708</v>
      </c>
      <c r="AL89" s="11">
        <f>'OddsRatio_working_3-way'!Z89+'OddsRatio_working_3-way'!AF89</f>
        <v>1.0454516447925966</v>
      </c>
      <c r="AM89" s="11">
        <f>'OddsRatio_working_3-way'!AA89+'OddsRatio_working_3-way'!AG89</f>
        <v>-0.67314547751844178</v>
      </c>
      <c r="AN89" s="11">
        <f>'OddsRatio_working_3-way'!AB89+'OddsRatio_working_3-way'!AH89</f>
        <v>-0.37230616727415494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1.0454516447925966</v>
      </c>
      <c r="AS89" s="11">
        <f>IF(('OddsRatio_working_3-way'!X89=0),IF(Q89&gt;0,-Q89^(1/3),(-Q89)^(1/3)),'OddsRatio_working_3-way'!AM89-'OddsRatio_working_3-way'!R89/3)</f>
        <v>-0.67314547751844178</v>
      </c>
      <c r="AT89" s="11">
        <f>IF(('OddsRatio_working_3-way'!X89=0),IF(Q89&gt;0,-Q89^(1/3),(-Q89)^(1/3)),'OddsRatio_working_3-way'!AN89-'OddsRatio_working_3-way'!R89/3)</f>
        <v>-0.37230616727415494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2.65</v>
      </c>
      <c r="B90" s="4">
        <f>IF('True_Odds_Calculator_3-way'!B89="","",'True_Odds_Calculator_3-way'!B89)</f>
        <v>3.2</v>
      </c>
      <c r="C90" s="4">
        <f>IF('True_Odds_Calculator_3-way'!C89="","",'True_Odds_Calculator_3-way'!C89)</f>
        <v>2.97</v>
      </c>
      <c r="D90" s="9">
        <f t="shared" si="26"/>
        <v>0.36807558312322303</v>
      </c>
      <c r="E90" s="9">
        <f t="shared" si="27"/>
        <v>0.30403351574128662</v>
      </c>
      <c r="F90" s="9">
        <f t="shared" si="28"/>
        <v>0.32789090113549041</v>
      </c>
      <c r="G90" s="9">
        <f t="shared" si="29"/>
        <v>1.0405050284159176</v>
      </c>
      <c r="H90" s="9">
        <f t="shared" si="30"/>
        <v>2.7168332968862638</v>
      </c>
      <c r="I90" s="9">
        <f t="shared" si="31"/>
        <v>3.2891110625150191</v>
      </c>
      <c r="J90" s="9">
        <f t="shared" si="32"/>
        <v>3.0497949059793581</v>
      </c>
      <c r="K90" s="11">
        <f t="shared" si="33"/>
        <v>0.37735849056603776</v>
      </c>
      <c r="L90" s="11">
        <f t="shared" si="34"/>
        <v>0.3125</v>
      </c>
      <c r="M90" s="11">
        <f t="shared" si="35"/>
        <v>0.33670033670033667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-0.28393605870020977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0.23108442919763672</v>
      </c>
      <c r="Q90" s="11">
        <f>2*'OddsRatio_working_3-way'!K90*'OddsRatio_working_3-way'!L90*'OddsRatio_working_3-way'!M90</f>
        <v>7.9410456768947327E-2</v>
      </c>
      <c r="R90" s="11">
        <f t="shared" si="36"/>
        <v>0</v>
      </c>
      <c r="S90" s="11">
        <f t="shared" si="37"/>
        <v>-0.81386080463145483</v>
      </c>
      <c r="T90" s="11">
        <f t="shared" si="38"/>
        <v>-0.27967725245067176</v>
      </c>
      <c r="U90" s="11">
        <f>'OddsRatio_working_3-way'!S90-'OddsRatio_working_3-way'!R90^2/3</f>
        <v>-0.81386080463145483</v>
      </c>
      <c r="V90" s="11">
        <f>'OddsRatio_working_3-way'!S90*'OddsRatio_working_3-way'!R90/3-2*'OddsRatio_working_3-way'!R90^3/27-'OddsRatio_working_3-way'!T90</f>
        <v>0.27967725245067176</v>
      </c>
      <c r="W90" s="11">
        <f>'OddsRatio_working_3-way'!V90^2+4*'OddsRatio_working_3-way'!U90^3/27</f>
        <v>-1.643819710333505E-3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0.1413003761926081</v>
      </c>
      <c r="Y90" s="11">
        <f>IF('OddsRatio_working_3-way'!W90&gt;=0,IF('OddsRatio_working_3-way'!V90+SQRT('OddsRatio_working_3-way'!W90)&gt;0,0,PI()),ACOS('OddsRatio_working_3-way'!V90/(2*'OddsRatio_working_3-way'!X90)))</f>
        <v>0.14396436125571666</v>
      </c>
      <c r="Z90" s="11">
        <f>'OddsRatio_working_3-way'!X90^(1/3)*COS('OddsRatio_working_3-way'!Y90/3)</f>
        <v>0.52025251420795871</v>
      </c>
      <c r="AA90" s="11">
        <f>'OddsRatio_working_3-way'!X90^(1/3)*COS(('OddsRatio_working_3-way'!Y90+2*PI())/3)</f>
        <v>-0.28176400775156207</v>
      </c>
      <c r="AB90" s="11">
        <f>'OddsRatio_working_3-way'!X90^(1/3)*COS(('OddsRatio_working_3-way'!Y90+4*PI())/3)</f>
        <v>-0.23848850645639633</v>
      </c>
      <c r="AC90" s="11">
        <f>'OddsRatio_working_3-way'!X90^(1/3)*SIN('OddsRatio_working_3-way'!Y90/3)</f>
        <v>2.4985122322079906E-2</v>
      </c>
      <c r="AD90" s="11">
        <f>'OddsRatio_working_3-way'!X90^(1/3)*SIN(('OddsRatio_working_3-way'!Y90+2*PI())/3)</f>
        <v>0.43805933252577695</v>
      </c>
      <c r="AE90" s="11">
        <f>'OddsRatio_working_3-way'!X90^(1/3)*SIN(('OddsRatio_working_3-way'!Y90+4*PI())/3)</f>
        <v>-0.46304445484785683</v>
      </c>
      <c r="AF90" s="11">
        <f>-'OddsRatio_working_3-way'!U90/(3*'OddsRatio_working_3-way'!X90^(1/3))*COS(('OddsRatio_working_3-way'!Y90)/3)</f>
        <v>0.52025251420795882</v>
      </c>
      <c r="AG90" s="11">
        <f>-'OddsRatio_working_3-way'!U90/(3*'OddsRatio_working_3-way'!X90^(1/3))*COS(('OddsRatio_working_3-way'!Y90+2*PI())/3)</f>
        <v>-0.28176400775156213</v>
      </c>
      <c r="AH90" s="11">
        <f>-'OddsRatio_working_3-way'!U90/(3*'OddsRatio_working_3-way'!X90^(1/3))*COS(('OddsRatio_working_3-way'!Y90+4*PI())/3)</f>
        <v>-0.23848850645639638</v>
      </c>
      <c r="AI90" s="11">
        <f>'OddsRatio_working_3-way'!U90/(3*'OddsRatio_working_3-way'!X90^(1/3))*SIN(('OddsRatio_working_3-way'!Y90)/3)</f>
        <v>-2.498512232207991E-2</v>
      </c>
      <c r="AJ90" s="11">
        <f>'OddsRatio_working_3-way'!U90/(3*'OddsRatio_working_3-way'!X90^(1/3))*SIN(('OddsRatio_working_3-way'!Y90+2*PI())/3)</f>
        <v>-0.438059332525777</v>
      </c>
      <c r="AK90" s="11">
        <f>'OddsRatio_working_3-way'!U90/(3*'OddsRatio_working_3-way'!X90^(1/3))*SIN(('OddsRatio_working_3-way'!Y90+4*PI())/3)</f>
        <v>0.46304445484785695</v>
      </c>
      <c r="AL90" s="11">
        <f>'OddsRatio_working_3-way'!Z90+'OddsRatio_working_3-way'!AF90</f>
        <v>1.0405050284159176</v>
      </c>
      <c r="AM90" s="11">
        <f>'OddsRatio_working_3-way'!AA90+'OddsRatio_working_3-way'!AG90</f>
        <v>-0.56352801550312415</v>
      </c>
      <c r="AN90" s="11">
        <f>'OddsRatio_working_3-way'!AB90+'OddsRatio_working_3-way'!AH90</f>
        <v>-0.47697701291279271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1.0405050284159176</v>
      </c>
      <c r="AS90" s="11">
        <f>IF(('OddsRatio_working_3-way'!X90=0),IF(Q90&gt;0,-Q90^(1/3),(-Q90)^(1/3)),'OddsRatio_working_3-way'!AM90-'OddsRatio_working_3-way'!R90/3)</f>
        <v>-0.56352801550312415</v>
      </c>
      <c r="AT90" s="11">
        <f>IF(('OddsRatio_working_3-way'!X90=0),IF(Q90&gt;0,-Q90^(1/3),(-Q90)^(1/3)),'OddsRatio_working_3-way'!AN90-'OddsRatio_working_3-way'!R90/3)</f>
        <v>-0.47697701291279271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2.14</v>
      </c>
      <c r="B91" s="4">
        <f>IF('True_Odds_Calculator_3-way'!B90="","",'True_Odds_Calculator_3-way'!B90)</f>
        <v>3.44</v>
      </c>
      <c r="C91" s="4">
        <f>IF('True_Odds_Calculator_3-way'!C90="","",'True_Odds_Calculator_3-way'!C90)</f>
        <v>3.71</v>
      </c>
      <c r="D91" s="9">
        <f t="shared" si="26"/>
        <v>0.45672804326853661</v>
      </c>
      <c r="E91" s="9">
        <f t="shared" si="27"/>
        <v>0.28201433713612456</v>
      </c>
      <c r="F91" s="9">
        <f t="shared" si="28"/>
        <v>0.26125761959533877</v>
      </c>
      <c r="G91" s="9">
        <f t="shared" si="29"/>
        <v>1.0434094315725255</v>
      </c>
      <c r="H91" s="9">
        <f t="shared" si="30"/>
        <v>2.1894867519926788</v>
      </c>
      <c r="I91" s="9">
        <f t="shared" si="31"/>
        <v>3.5459190130369627</v>
      </c>
      <c r="J91" s="9">
        <f t="shared" si="32"/>
        <v>3.8276395595615442</v>
      </c>
      <c r="K91" s="11">
        <f t="shared" si="33"/>
        <v>0.46728971962616822</v>
      </c>
      <c r="L91" s="11">
        <f t="shared" si="34"/>
        <v>0.29069767441860467</v>
      </c>
      <c r="M91" s="11">
        <f t="shared" si="35"/>
        <v>0.26954177897574122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-0.27600556775715579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0.23030561151888346</v>
      </c>
      <c r="Q91" s="11">
        <f>2*'OddsRatio_working_3-way'!K91*'OddsRatio_working_3-way'!L91*'OddsRatio_working_3-way'!M91</f>
        <v>7.3229129258786468E-2</v>
      </c>
      <c r="R91" s="11">
        <f t="shared" si="36"/>
        <v>0</v>
      </c>
      <c r="S91" s="11">
        <f t="shared" si="37"/>
        <v>-0.83442378858646227</v>
      </c>
      <c r="T91" s="11">
        <f t="shared" si="38"/>
        <v>-0.26531757983671295</v>
      </c>
      <c r="U91" s="11">
        <f>'OddsRatio_working_3-way'!S91-'OddsRatio_working_3-way'!R91^2/3</f>
        <v>-0.83442378858646227</v>
      </c>
      <c r="V91" s="11">
        <f>'OddsRatio_working_3-way'!S91*'OddsRatio_working_3-way'!R91/3-2*'OddsRatio_working_3-way'!R91^3/27-'OddsRatio_working_3-way'!T91</f>
        <v>0.26531757983671295</v>
      </c>
      <c r="W91" s="11">
        <f>'OddsRatio_working_3-way'!V91^2+4*'OddsRatio_working_3-way'!U91^3/27</f>
        <v>-1.5677464719864365E-2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0.14668919770238273</v>
      </c>
      <c r="Y91" s="11">
        <f>IF('OddsRatio_working_3-way'!W91&gt;=0,IF('OddsRatio_working_3-way'!V91+SQRT('OddsRatio_working_3-way'!W91)&gt;0,0,PI()),ACOS('OddsRatio_working_3-way'!V91/(2*'OddsRatio_working_3-way'!X91)))</f>
        <v>0.44093545050370131</v>
      </c>
      <c r="Z91" s="11">
        <f>'OddsRatio_working_3-way'!X91^(1/3)*COS('OddsRatio_working_3-way'!Y91/3)</f>
        <v>0.52170471578626276</v>
      </c>
      <c r="AA91" s="11">
        <f>'OddsRatio_working_3-way'!X91^(1/3)*COS(('OddsRatio_working_3-way'!Y91+2*PI())/3)</f>
        <v>-0.327740991392379</v>
      </c>
      <c r="AB91" s="11">
        <f>'OddsRatio_working_3-way'!X91^(1/3)*COS(('OddsRatio_working_3-way'!Y91+4*PI())/3)</f>
        <v>-0.1939637243938836</v>
      </c>
      <c r="AC91" s="11">
        <f>'OddsRatio_working_3-way'!X91^(1/3)*SIN('OddsRatio_working_3-way'!Y91/3)</f>
        <v>7.7236341113033707E-2</v>
      </c>
      <c r="AD91" s="11">
        <f>'OddsRatio_working_3-way'!X91^(1/3)*SIN(('OddsRatio_working_3-way'!Y91+2*PI())/3)</f>
        <v>0.41319136658852718</v>
      </c>
      <c r="AE91" s="11">
        <f>'OddsRatio_working_3-way'!X91^(1/3)*SIN(('OddsRatio_working_3-way'!Y91+4*PI())/3)</f>
        <v>-0.49042770770156086</v>
      </c>
      <c r="AF91" s="11">
        <f>-'OddsRatio_working_3-way'!U91/(3*'OddsRatio_working_3-way'!X91^(1/3))*COS(('OddsRatio_working_3-way'!Y91)/3)</f>
        <v>0.52170471578626276</v>
      </c>
      <c r="AG91" s="11">
        <f>-'OddsRatio_working_3-way'!U91/(3*'OddsRatio_working_3-way'!X91^(1/3))*COS(('OddsRatio_working_3-way'!Y91+2*PI())/3)</f>
        <v>-0.327740991392379</v>
      </c>
      <c r="AH91" s="11">
        <f>-'OddsRatio_working_3-way'!U91/(3*'OddsRatio_working_3-way'!X91^(1/3))*COS(('OddsRatio_working_3-way'!Y91+4*PI())/3)</f>
        <v>-0.1939637243938836</v>
      </c>
      <c r="AI91" s="11">
        <f>'OddsRatio_working_3-way'!U91/(3*'OddsRatio_working_3-way'!X91^(1/3))*SIN(('OddsRatio_working_3-way'!Y91)/3)</f>
        <v>-7.7236341113033707E-2</v>
      </c>
      <c r="AJ91" s="11">
        <f>'OddsRatio_working_3-way'!U91/(3*'OddsRatio_working_3-way'!X91^(1/3))*SIN(('OddsRatio_working_3-way'!Y91+2*PI())/3)</f>
        <v>-0.41319136658852718</v>
      </c>
      <c r="AK91" s="11">
        <f>'OddsRatio_working_3-way'!U91/(3*'OddsRatio_working_3-way'!X91^(1/3))*SIN(('OddsRatio_working_3-way'!Y91+4*PI())/3)</f>
        <v>0.49042770770156086</v>
      </c>
      <c r="AL91" s="11">
        <f>'OddsRatio_working_3-way'!Z91+'OddsRatio_working_3-way'!AF91</f>
        <v>1.0434094315725255</v>
      </c>
      <c r="AM91" s="11">
        <f>'OddsRatio_working_3-way'!AA91+'OddsRatio_working_3-way'!AG91</f>
        <v>-0.655481982784758</v>
      </c>
      <c r="AN91" s="11">
        <f>'OddsRatio_working_3-way'!AB91+'OddsRatio_working_3-way'!AH91</f>
        <v>-0.38792744878776719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1.0434094315725255</v>
      </c>
      <c r="AS91" s="11">
        <f>IF(('OddsRatio_working_3-way'!X91=0),IF(Q91&gt;0,-Q91^(1/3),(-Q91)^(1/3)),'OddsRatio_working_3-way'!AM91-'OddsRatio_working_3-way'!R91/3)</f>
        <v>-0.655481982784758</v>
      </c>
      <c r="AT91" s="11">
        <f>IF(('OddsRatio_working_3-way'!X91=0),IF(Q91&gt;0,-Q91^(1/3),(-Q91)^(1/3)),'OddsRatio_working_3-way'!AN91-'OddsRatio_working_3-way'!R91/3)</f>
        <v>-0.38792744878776719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3.12</v>
      </c>
      <c r="B92" s="4">
        <f>IF('True_Odds_Calculator_3-way'!B91="","",'True_Odds_Calculator_3-way'!B91)</f>
        <v>3.39</v>
      </c>
      <c r="C92" s="4">
        <f>IF('True_Odds_Calculator_3-way'!C91="","",'True_Odds_Calculator_3-way'!C91)</f>
        <v>2.4300000000000002</v>
      </c>
      <c r="D92" s="9">
        <f t="shared" si="26"/>
        <v>0.31171137706329355</v>
      </c>
      <c r="E92" s="9">
        <f t="shared" si="27"/>
        <v>0.28658914457707557</v>
      </c>
      <c r="F92" s="9">
        <f t="shared" si="28"/>
        <v>0.40169947835963093</v>
      </c>
      <c r="G92" s="9">
        <f t="shared" si="29"/>
        <v>1.0415546838238807</v>
      </c>
      <c r="H92" s="9">
        <f t="shared" si="30"/>
        <v>3.2080959297066278</v>
      </c>
      <c r="I92" s="9">
        <f t="shared" si="31"/>
        <v>3.4893156943390751</v>
      </c>
      <c r="J92" s="9">
        <f t="shared" si="32"/>
        <v>2.4894231978681498</v>
      </c>
      <c r="K92" s="11">
        <f t="shared" si="33"/>
        <v>0.32051282051282048</v>
      </c>
      <c r="L92" s="11">
        <f t="shared" si="34"/>
        <v>0.29498525073746312</v>
      </c>
      <c r="M92" s="11">
        <f t="shared" si="35"/>
        <v>0.41152263374485593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-0.28190918986286639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0.23111380043533436</v>
      </c>
      <c r="Q92" s="11">
        <f>2*'OddsRatio_working_3-way'!K92*'OddsRatio_working_3-way'!L92*'OddsRatio_working_3-way'!M92</f>
        <v>7.7816094422671483E-2</v>
      </c>
      <c r="R92" s="11">
        <f t="shared" si="36"/>
        <v>0</v>
      </c>
      <c r="S92" s="11">
        <f t="shared" si="37"/>
        <v>-0.81981648256219941</v>
      </c>
      <c r="T92" s="11">
        <f t="shared" si="38"/>
        <v>-0.27603248571117817</v>
      </c>
      <c r="U92" s="11">
        <f>'OddsRatio_working_3-way'!S92-'OddsRatio_working_3-way'!R92^2/3</f>
        <v>-0.81981648256219941</v>
      </c>
      <c r="V92" s="11">
        <f>'OddsRatio_working_3-way'!S92*'OddsRatio_working_3-way'!R92/3-2*'OddsRatio_working_3-way'!R92^3/27-'OddsRatio_working_3-way'!T92</f>
        <v>0.27603248571117817</v>
      </c>
      <c r="W92" s="11">
        <f>'OddsRatio_working_3-way'!V92^2+4*'OddsRatio_working_3-way'!U92^3/27</f>
        <v>-5.4353840865922071E-3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0.14285422399642581</v>
      </c>
      <c r="Y92" s="11">
        <f>IF('OddsRatio_working_3-way'!W92&gt;=0,IF('OddsRatio_working_3-way'!V92+SQRT('OddsRatio_working_3-way'!W92)&gt;0,0,PI()),ACOS('OddsRatio_working_3-way'!V92/(2*'OddsRatio_working_3-way'!X92)))</f>
        <v>0.26099602541553502</v>
      </c>
      <c r="Z92" s="11">
        <f>'OddsRatio_working_3-way'!X92^(1/3)*COS('OddsRatio_working_3-way'!Y92/3)</f>
        <v>0.52077734191194036</v>
      </c>
      <c r="AA92" s="11">
        <f>'OddsRatio_working_3-way'!X92^(1/3)*COS(('OddsRatio_working_3-way'!Y92+2*PI())/3)</f>
        <v>-0.29972492336898365</v>
      </c>
      <c r="AB92" s="11">
        <f>'OddsRatio_working_3-way'!X92^(1/3)*COS(('OddsRatio_working_3-way'!Y92+4*PI())/3)</f>
        <v>-0.22105241854295682</v>
      </c>
      <c r="AC92" s="11">
        <f>'OddsRatio_working_3-way'!X92^(1/3)*SIN('OddsRatio_working_3-way'!Y92/3)</f>
        <v>4.5421591839128889E-2</v>
      </c>
      <c r="AD92" s="11">
        <f>'OddsRatio_working_3-way'!X92^(1/3)*SIN(('OddsRatio_working_3-way'!Y92+2*PI())/3)</f>
        <v>0.42829561189151044</v>
      </c>
      <c r="AE92" s="11">
        <f>'OddsRatio_working_3-way'!X92^(1/3)*SIN(('OddsRatio_working_3-way'!Y92+4*PI())/3)</f>
        <v>-0.47371720373063914</v>
      </c>
      <c r="AF92" s="11">
        <f>-'OddsRatio_working_3-way'!U92/(3*'OddsRatio_working_3-way'!X92^(1/3))*COS(('OddsRatio_working_3-way'!Y92)/3)</f>
        <v>0.52077734191194047</v>
      </c>
      <c r="AG92" s="11">
        <f>-'OddsRatio_working_3-way'!U92/(3*'OddsRatio_working_3-way'!X92^(1/3))*COS(('OddsRatio_working_3-way'!Y92+2*PI())/3)</f>
        <v>-0.29972492336898371</v>
      </c>
      <c r="AH92" s="11">
        <f>-'OddsRatio_working_3-way'!U92/(3*'OddsRatio_working_3-way'!X92^(1/3))*COS(('OddsRatio_working_3-way'!Y92+4*PI())/3)</f>
        <v>-0.22105241854295687</v>
      </c>
      <c r="AI92" s="11">
        <f>'OddsRatio_working_3-way'!U92/(3*'OddsRatio_working_3-way'!X92^(1/3))*SIN(('OddsRatio_working_3-way'!Y92)/3)</f>
        <v>-4.5421591839128903E-2</v>
      </c>
      <c r="AJ92" s="11">
        <f>'OddsRatio_working_3-way'!U92/(3*'OddsRatio_working_3-way'!X92^(1/3))*SIN(('OddsRatio_working_3-way'!Y92+2*PI())/3)</f>
        <v>-0.4282956118915105</v>
      </c>
      <c r="AK92" s="11">
        <f>'OddsRatio_working_3-way'!U92/(3*'OddsRatio_working_3-way'!X92^(1/3))*SIN(('OddsRatio_working_3-way'!Y92+4*PI())/3)</f>
        <v>0.47371720373063925</v>
      </c>
      <c r="AL92" s="11">
        <f>'OddsRatio_working_3-way'!Z92+'OddsRatio_working_3-way'!AF92</f>
        <v>1.0415546838238807</v>
      </c>
      <c r="AM92" s="11">
        <f>'OddsRatio_working_3-way'!AA92+'OddsRatio_working_3-way'!AG92</f>
        <v>-0.59944984673796742</v>
      </c>
      <c r="AN92" s="11">
        <f>'OddsRatio_working_3-way'!AB92+'OddsRatio_working_3-way'!AH92</f>
        <v>-0.44210483708591369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1.0415546838238807</v>
      </c>
      <c r="AS92" s="11">
        <f>IF(('OddsRatio_working_3-way'!X92=0),IF(Q92&gt;0,-Q92^(1/3),(-Q92)^(1/3)),'OddsRatio_working_3-way'!AM92-'OddsRatio_working_3-way'!R92/3)</f>
        <v>-0.59944984673796742</v>
      </c>
      <c r="AT92" s="11">
        <f>IF(('OddsRatio_working_3-way'!X92=0),IF(Q92&gt;0,-Q92^(1/3),(-Q92)^(1/3)),'OddsRatio_working_3-way'!AN92-'OddsRatio_working_3-way'!R92/3)</f>
        <v>-0.44210483708591369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1.41</v>
      </c>
      <c r="B93" s="4">
        <f>IF('True_Odds_Calculator_3-way'!B92="","",'True_Odds_Calculator_3-way'!B92)</f>
        <v>5.24</v>
      </c>
      <c r="C93" s="4">
        <f>IF('True_Odds_Calculator_3-way'!C92="","",'True_Odds_Calculator_3-way'!C92)</f>
        <v>7.45</v>
      </c>
      <c r="D93" s="9">
        <f t="shared" si="26"/>
        <v>0.69406144971582073</v>
      </c>
      <c r="E93" s="9">
        <f t="shared" si="27"/>
        <v>0.1799058999929897</v>
      </c>
      <c r="F93" s="9">
        <f t="shared" si="28"/>
        <v>0.1260326502911894</v>
      </c>
      <c r="G93" s="9">
        <f t="shared" si="29"/>
        <v>1.0751088197802905</v>
      </c>
      <c r="H93" s="9">
        <f t="shared" si="30"/>
        <v>1.4407946161099192</v>
      </c>
      <c r="I93" s="9">
        <f t="shared" si="31"/>
        <v>5.5584613958684317</v>
      </c>
      <c r="J93" s="9">
        <f t="shared" si="32"/>
        <v>7.934451887582874</v>
      </c>
      <c r="K93" s="11">
        <f t="shared" si="33"/>
        <v>0.70921985815602839</v>
      </c>
      <c r="L93" s="11">
        <f t="shared" si="34"/>
        <v>0.19083969465648853</v>
      </c>
      <c r="M93" s="11">
        <f t="shared" si="35"/>
        <v>0.13422818791946309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-0.2037055002599758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0.20165839503898547</v>
      </c>
      <c r="Q93" s="11">
        <f>2*'OddsRatio_working_3-way'!K93*'OddsRatio_working_3-way'!L93*'OddsRatio_working_3-way'!M93</f>
        <v>3.6334845952970353E-2</v>
      </c>
      <c r="R93" s="11">
        <f t="shared" si="36"/>
        <v>0</v>
      </c>
      <c r="S93" s="11">
        <f t="shared" si="37"/>
        <v>-0.98995066299939005</v>
      </c>
      <c r="T93" s="11">
        <f t="shared" si="38"/>
        <v>-0.17836948882871892</v>
      </c>
      <c r="U93" s="11">
        <f>'OddsRatio_working_3-way'!S93-'OddsRatio_working_3-way'!R93^2/3</f>
        <v>-0.98995066299939005</v>
      </c>
      <c r="V93" s="11">
        <f>'OddsRatio_working_3-way'!S93*'OddsRatio_working_3-way'!R93/3-2*'OddsRatio_working_3-way'!R93^3/27-'OddsRatio_working_3-way'!T93</f>
        <v>0.17836948882871892</v>
      </c>
      <c r="W93" s="11">
        <f>'OddsRatio_working_3-way'!V93^2+4*'OddsRatio_working_3-way'!U93^3/27</f>
        <v>-0.11191083532851945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0.18955639653777048</v>
      </c>
      <c r="Y93" s="11">
        <f>IF('OddsRatio_working_3-way'!W93&gt;=0,IF('OddsRatio_working_3-way'!V93+SQRT('OddsRatio_working_3-way'!W93)&gt;0,0,PI()),ACOS('OddsRatio_working_3-way'!V93/(2*'OddsRatio_working_3-way'!X93)))</f>
        <v>1.0809482057599176</v>
      </c>
      <c r="Z93" s="11">
        <f>'OddsRatio_working_3-way'!X93^(1/3)*COS('OddsRatio_working_3-way'!Y93/3)</f>
        <v>0.53755440989014525</v>
      </c>
      <c r="AA93" s="11">
        <f>'OddsRatio_working_3-way'!X93^(1/3)*COS(('OddsRatio_working_3-way'!Y93+2*PI())/3)</f>
        <v>-0.4441742062181584</v>
      </c>
      <c r="AB93" s="11">
        <f>'OddsRatio_working_3-way'!X93^(1/3)*COS(('OddsRatio_working_3-way'!Y93+4*PI())/3)</f>
        <v>-9.3380203671986947E-2</v>
      </c>
      <c r="AC93" s="11">
        <f>'OddsRatio_working_3-way'!X93^(1/3)*SIN('OddsRatio_working_3-way'!Y93/3)</f>
        <v>0.20253101180013833</v>
      </c>
      <c r="AD93" s="11">
        <f>'OddsRatio_working_3-way'!X93^(1/3)*SIN(('OddsRatio_working_3-way'!Y93+2*PI())/3)</f>
        <v>0.36427026898114939</v>
      </c>
      <c r="AE93" s="11">
        <f>'OddsRatio_working_3-way'!X93^(1/3)*SIN(('OddsRatio_working_3-way'!Y93+4*PI())/3)</f>
        <v>-0.56680128078128778</v>
      </c>
      <c r="AF93" s="11">
        <f>-'OddsRatio_working_3-way'!U93/(3*'OddsRatio_working_3-way'!X93^(1/3))*COS(('OddsRatio_working_3-way'!Y93)/3)</f>
        <v>0.53755440989014514</v>
      </c>
      <c r="AG93" s="11">
        <f>-'OddsRatio_working_3-way'!U93/(3*'OddsRatio_working_3-way'!X93^(1/3))*COS(('OddsRatio_working_3-way'!Y93+2*PI())/3)</f>
        <v>-0.44417420621815829</v>
      </c>
      <c r="AH93" s="11">
        <f>-'OddsRatio_working_3-way'!U93/(3*'OddsRatio_working_3-way'!X93^(1/3))*COS(('OddsRatio_working_3-way'!Y93+4*PI())/3)</f>
        <v>-9.3380203671986933E-2</v>
      </c>
      <c r="AI93" s="11">
        <f>'OddsRatio_working_3-way'!U93/(3*'OddsRatio_working_3-way'!X93^(1/3))*SIN(('OddsRatio_working_3-way'!Y93)/3)</f>
        <v>-0.2025310118001383</v>
      </c>
      <c r="AJ93" s="11">
        <f>'OddsRatio_working_3-way'!U93/(3*'OddsRatio_working_3-way'!X93^(1/3))*SIN(('OddsRatio_working_3-way'!Y93+2*PI())/3)</f>
        <v>-0.36427026898114934</v>
      </c>
      <c r="AK93" s="11">
        <f>'OddsRatio_working_3-way'!U93/(3*'OddsRatio_working_3-way'!X93^(1/3))*SIN(('OddsRatio_working_3-way'!Y93+4*PI())/3)</f>
        <v>0.56680128078128766</v>
      </c>
      <c r="AL93" s="11">
        <f>'OddsRatio_working_3-way'!Z93+'OddsRatio_working_3-way'!AF93</f>
        <v>1.0751088197802905</v>
      </c>
      <c r="AM93" s="11">
        <f>'OddsRatio_working_3-way'!AA93+'OddsRatio_working_3-way'!AG93</f>
        <v>-0.88834841243631668</v>
      </c>
      <c r="AN93" s="11">
        <f>'OddsRatio_working_3-way'!AB93+'OddsRatio_working_3-way'!AH93</f>
        <v>-0.18676040734397387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1.0751088197802905</v>
      </c>
      <c r="AS93" s="11">
        <f>IF(('OddsRatio_working_3-way'!X93=0),IF(Q93&gt;0,-Q93^(1/3),(-Q93)^(1/3)),'OddsRatio_working_3-way'!AM93-'OddsRatio_working_3-way'!R93/3)</f>
        <v>-0.88834841243631668</v>
      </c>
      <c r="AT93" s="11">
        <f>IF(('OddsRatio_working_3-way'!X93=0),IF(Q93&gt;0,-Q93^(1/3),(-Q93)^(1/3)),'OddsRatio_working_3-way'!AN93-'OddsRatio_working_3-way'!R93/3)</f>
        <v>-0.18676040734397387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2.44</v>
      </c>
      <c r="B94" s="4">
        <f>IF('True_Odds_Calculator_3-way'!B93="","",'True_Odds_Calculator_3-way'!B93)</f>
        <v>3.74</v>
      </c>
      <c r="C94" s="4">
        <f>IF('True_Odds_Calculator_3-way'!C93="","",'True_Odds_Calculator_3-way'!C93)</f>
        <v>2.86</v>
      </c>
      <c r="D94" s="9">
        <f t="shared" si="26"/>
        <v>0.40004203254407505</v>
      </c>
      <c r="E94" s="9">
        <f t="shared" si="27"/>
        <v>0.2594931108854841</v>
      </c>
      <c r="F94" s="9">
        <f t="shared" si="28"/>
        <v>0.34046485657044084</v>
      </c>
      <c r="G94" s="9">
        <f t="shared" si="29"/>
        <v>1.0414842529179589</v>
      </c>
      <c r="H94" s="9">
        <f t="shared" si="30"/>
        <v>2.499737324201861</v>
      </c>
      <c r="I94" s="9">
        <f t="shared" si="31"/>
        <v>3.8536668529952078</v>
      </c>
      <c r="J94" s="9">
        <f t="shared" si="32"/>
        <v>2.9371607104274031</v>
      </c>
      <c r="K94" s="11">
        <f t="shared" si="33"/>
        <v>0.4098360655737705</v>
      </c>
      <c r="L94" s="11">
        <f t="shared" si="34"/>
        <v>0.26737967914438499</v>
      </c>
      <c r="M94" s="11">
        <f t="shared" si="35"/>
        <v>0.34965034965034969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-0.28118913610278562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0.23142457612519851</v>
      </c>
      <c r="Q94" s="11">
        <f>2*'OddsRatio_working_3-way'!K94*'OddsRatio_working_3-way'!L94*'OddsRatio_working_3-way'!M94</f>
        <v>7.6630654346092231E-2</v>
      </c>
      <c r="R94" s="11">
        <f t="shared" si="36"/>
        <v>0</v>
      </c>
      <c r="S94" s="11">
        <f t="shared" si="37"/>
        <v>-0.82302104317644686</v>
      </c>
      <c r="T94" s="11">
        <f t="shared" si="38"/>
        <v>-0.27252352423061155</v>
      </c>
      <c r="U94" s="11">
        <f>'OddsRatio_working_3-way'!S94-'OddsRatio_working_3-way'!R94^2/3</f>
        <v>-0.82302104317644686</v>
      </c>
      <c r="V94" s="11">
        <f>'OddsRatio_working_3-way'!S94*'OddsRatio_working_3-way'!R94/3-2*'OddsRatio_working_3-way'!R94^3/27-'OddsRatio_working_3-way'!T94</f>
        <v>0.27252352423061155</v>
      </c>
      <c r="W94" s="11">
        <f>'OddsRatio_working_3-way'!V94^2+4*'OddsRatio_working_3-way'!U94^3/27</f>
        <v>-8.3212291193419524E-3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0.14369264105932381</v>
      </c>
      <c r="Y94" s="11">
        <f>IF('OddsRatio_working_3-way'!W94&gt;=0,IF('OddsRatio_working_3-way'!V94+SQRT('OddsRatio_working_3-way'!W94)&gt;0,0,PI()),ACOS('OddsRatio_working_3-way'!V94/(2*'OddsRatio_working_3-way'!X94)))</f>
        <v>0.32300363534474208</v>
      </c>
      <c r="Z94" s="11">
        <f>'OddsRatio_working_3-way'!X94^(1/3)*COS('OddsRatio_working_3-way'!Y94/3)</f>
        <v>0.52074212645897944</v>
      </c>
      <c r="AA94" s="11">
        <f>'OddsRatio_working_3-way'!X94^(1/3)*COS(('OddsRatio_working_3-way'!Y94+2*PI())/3)</f>
        <v>-0.30911518177057035</v>
      </c>
      <c r="AB94" s="11">
        <f>'OddsRatio_working_3-way'!X94^(1/3)*COS(('OddsRatio_working_3-way'!Y94+4*PI())/3)</f>
        <v>-0.2116269446884092</v>
      </c>
      <c r="AC94" s="11">
        <f>'OddsRatio_working_3-way'!X94^(1/3)*SIN('OddsRatio_working_3-way'!Y94/3)</f>
        <v>5.6284859922207824E-2</v>
      </c>
      <c r="AD94" s="11">
        <f>'OddsRatio_working_3-way'!X94^(1/3)*SIN(('OddsRatio_working_3-way'!Y94+2*PI())/3)</f>
        <v>0.42283348037310098</v>
      </c>
      <c r="AE94" s="11">
        <f>'OddsRatio_working_3-way'!X94^(1/3)*SIN(('OddsRatio_working_3-way'!Y94+4*PI())/3)</f>
        <v>-0.47911834029530875</v>
      </c>
      <c r="AF94" s="11">
        <f>-'OddsRatio_working_3-way'!U94/(3*'OddsRatio_working_3-way'!X94^(1/3))*COS(('OddsRatio_working_3-way'!Y94)/3)</f>
        <v>0.52074212645897944</v>
      </c>
      <c r="AG94" s="11">
        <f>-'OddsRatio_working_3-way'!U94/(3*'OddsRatio_working_3-way'!X94^(1/3))*COS(('OddsRatio_working_3-way'!Y94+2*PI())/3)</f>
        <v>-0.30911518177057035</v>
      </c>
      <c r="AH94" s="11">
        <f>-'OddsRatio_working_3-way'!U94/(3*'OddsRatio_working_3-way'!X94^(1/3))*COS(('OddsRatio_working_3-way'!Y94+4*PI())/3)</f>
        <v>-0.2116269446884092</v>
      </c>
      <c r="AI94" s="11">
        <f>'OddsRatio_working_3-way'!U94/(3*'OddsRatio_working_3-way'!X94^(1/3))*SIN(('OddsRatio_working_3-way'!Y94)/3)</f>
        <v>-5.6284859922207824E-2</v>
      </c>
      <c r="AJ94" s="11">
        <f>'OddsRatio_working_3-way'!U94/(3*'OddsRatio_working_3-way'!X94^(1/3))*SIN(('OddsRatio_working_3-way'!Y94+2*PI())/3)</f>
        <v>-0.42283348037310098</v>
      </c>
      <c r="AK94" s="11">
        <f>'OddsRatio_working_3-way'!U94/(3*'OddsRatio_working_3-way'!X94^(1/3))*SIN(('OddsRatio_working_3-way'!Y94+4*PI())/3)</f>
        <v>0.47911834029530875</v>
      </c>
      <c r="AL94" s="11">
        <f>'OddsRatio_working_3-way'!Z94+'OddsRatio_working_3-way'!AF94</f>
        <v>1.0414842529179589</v>
      </c>
      <c r="AM94" s="11">
        <f>'OddsRatio_working_3-way'!AA94+'OddsRatio_working_3-way'!AG94</f>
        <v>-0.61823036354114069</v>
      </c>
      <c r="AN94" s="11">
        <f>'OddsRatio_working_3-way'!AB94+'OddsRatio_working_3-way'!AH94</f>
        <v>-0.4232538893768184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1.0414842529179589</v>
      </c>
      <c r="AS94" s="11">
        <f>IF(('OddsRatio_working_3-way'!X94=0),IF(Q94&gt;0,-Q94^(1/3),(-Q94)^(1/3)),'OddsRatio_working_3-way'!AM94-'OddsRatio_working_3-way'!R94/3)</f>
        <v>-0.61823036354114069</v>
      </c>
      <c r="AT94" s="11">
        <f>IF(('OddsRatio_working_3-way'!X94=0),IF(Q94&gt;0,-Q94^(1/3),(-Q94)^(1/3)),'OddsRatio_working_3-way'!AN94-'OddsRatio_working_3-way'!R94/3)</f>
        <v>-0.4232538893768184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1.54</v>
      </c>
      <c r="B95" s="4">
        <f>IF('True_Odds_Calculator_3-way'!B94="","",'True_Odds_Calculator_3-way'!B94)</f>
        <v>4.13</v>
      </c>
      <c r="C95" s="4">
        <f>IF('True_Odds_Calculator_3-way'!C94="","",'True_Odds_Calculator_3-way'!C94)</f>
        <v>6.64</v>
      </c>
      <c r="D95" s="9">
        <f t="shared" si="26"/>
        <v>0.63121855245683089</v>
      </c>
      <c r="E95" s="9">
        <f t="shared" si="27"/>
        <v>0.22797672326030965</v>
      </c>
      <c r="F95" s="9">
        <f t="shared" si="28"/>
        <v>0.14080472428285978</v>
      </c>
      <c r="G95" s="9">
        <f t="shared" si="29"/>
        <v>1.0819209985247229</v>
      </c>
      <c r="H95" s="9">
        <f t="shared" si="30"/>
        <v>1.58423733920335</v>
      </c>
      <c r="I95" s="9">
        <f t="shared" si="31"/>
        <v>4.3864127253823826</v>
      </c>
      <c r="J95" s="9">
        <f t="shared" si="32"/>
        <v>7.1020344316794377</v>
      </c>
      <c r="K95" s="11">
        <f t="shared" si="33"/>
        <v>0.64935064935064934</v>
      </c>
      <c r="L95" s="11">
        <f t="shared" si="34"/>
        <v>0.24213075060532688</v>
      </c>
      <c r="M95" s="11">
        <f t="shared" si="35"/>
        <v>0.15060240963855423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-0.22572431798196857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0.22045036850019492</v>
      </c>
      <c r="Q95" s="11">
        <f>2*'OddsRatio_working_3-way'!K95*'OddsRatio_working_3-way'!L95*'OddsRatio_working_3-way'!M95</f>
        <v>4.7357759076303962E-2</v>
      </c>
      <c r="R95" s="11">
        <f t="shared" si="36"/>
        <v>0</v>
      </c>
      <c r="S95" s="11">
        <f t="shared" si="37"/>
        <v>-0.97663543950902554</v>
      </c>
      <c r="T95" s="11">
        <f t="shared" si="38"/>
        <v>-0.2098035315808863</v>
      </c>
      <c r="U95" s="11">
        <f>'OddsRatio_working_3-way'!S95-'OddsRatio_working_3-way'!R95^2/3</f>
        <v>-0.97663543950902554</v>
      </c>
      <c r="V95" s="11">
        <f>'OddsRatio_working_3-way'!S95*'OddsRatio_working_3-way'!R95/3-2*'OddsRatio_working_3-way'!R95^3/27-'OddsRatio_working_3-way'!T95</f>
        <v>0.2098035315808863</v>
      </c>
      <c r="W95" s="11">
        <f>'OddsRatio_working_3-way'!V95^2+4*'OddsRatio_working_3-way'!U95^3/27</f>
        <v>-9.3987110997156162E-2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0.18574487399452516</v>
      </c>
      <c r="Y95" s="11">
        <f>IF('OddsRatio_working_3-way'!W95&gt;=0,IF('OddsRatio_working_3-way'!V95+SQRT('OddsRatio_working_3-way'!W95)&gt;0,0,PI()),ACOS('OddsRatio_working_3-way'!V95/(2*'OddsRatio_working_3-way'!X95)))</f>
        <v>0.970650719757708</v>
      </c>
      <c r="Z95" s="11">
        <f>'OddsRatio_working_3-way'!X95^(1/3)*COS('OddsRatio_working_3-way'!Y95/3)</f>
        <v>0.54096049926236156</v>
      </c>
      <c r="AA95" s="11">
        <f>'OddsRatio_working_3-way'!X95^(1/3)*COS(('OddsRatio_working_3-way'!Y95+2*PI())/3)</f>
        <v>-0.42757946527409485</v>
      </c>
      <c r="AB95" s="11">
        <f>'OddsRatio_working_3-way'!X95^(1/3)*COS(('OddsRatio_working_3-way'!Y95+4*PI())/3)</f>
        <v>-0.11338103398826664</v>
      </c>
      <c r="AC95" s="11">
        <f>'OddsRatio_working_3-way'!X95^(1/3)*SIN('OddsRatio_working_3-way'!Y95/3)</f>
        <v>0.18140254888183108</v>
      </c>
      <c r="AD95" s="11">
        <f>'OddsRatio_working_3-way'!X95^(1/3)*SIN(('OddsRatio_working_3-way'!Y95+2*PI())/3)</f>
        <v>0.37778426036420276</v>
      </c>
      <c r="AE95" s="11">
        <f>'OddsRatio_working_3-way'!X95^(1/3)*SIN(('OddsRatio_working_3-way'!Y95+4*PI())/3)</f>
        <v>-0.5591868092460337</v>
      </c>
      <c r="AF95" s="11">
        <f>-'OddsRatio_working_3-way'!U95/(3*'OddsRatio_working_3-way'!X95^(1/3))*COS(('OddsRatio_working_3-way'!Y95)/3)</f>
        <v>0.54096049926236134</v>
      </c>
      <c r="AG95" s="11">
        <f>-'OddsRatio_working_3-way'!U95/(3*'OddsRatio_working_3-way'!X95^(1/3))*COS(('OddsRatio_working_3-way'!Y95+2*PI())/3)</f>
        <v>-0.42757946527409468</v>
      </c>
      <c r="AH95" s="11">
        <f>-'OddsRatio_working_3-way'!U95/(3*'OddsRatio_working_3-way'!X95^(1/3))*COS(('OddsRatio_working_3-way'!Y95+4*PI())/3)</f>
        <v>-0.11338103398826659</v>
      </c>
      <c r="AI95" s="11">
        <f>'OddsRatio_working_3-way'!U95/(3*'OddsRatio_working_3-way'!X95^(1/3))*SIN(('OddsRatio_working_3-way'!Y95)/3)</f>
        <v>-0.18140254888183099</v>
      </c>
      <c r="AJ95" s="11">
        <f>'OddsRatio_working_3-way'!U95/(3*'OddsRatio_working_3-way'!X95^(1/3))*SIN(('OddsRatio_working_3-way'!Y95+2*PI())/3)</f>
        <v>-0.3777842603642026</v>
      </c>
      <c r="AK95" s="11">
        <f>'OddsRatio_working_3-way'!U95/(3*'OddsRatio_working_3-way'!X95^(1/3))*SIN(('OddsRatio_working_3-way'!Y95+4*PI())/3)</f>
        <v>0.55918680924603348</v>
      </c>
      <c r="AL95" s="11">
        <f>'OddsRatio_working_3-way'!Z95+'OddsRatio_working_3-way'!AF95</f>
        <v>1.0819209985247229</v>
      </c>
      <c r="AM95" s="11">
        <f>'OddsRatio_working_3-way'!AA95+'OddsRatio_working_3-way'!AG95</f>
        <v>-0.85515893054818948</v>
      </c>
      <c r="AN95" s="11">
        <f>'OddsRatio_working_3-way'!AB95+'OddsRatio_working_3-way'!AH95</f>
        <v>-0.22676206797653323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1.0819209985247229</v>
      </c>
      <c r="AS95" s="11">
        <f>IF(('OddsRatio_working_3-way'!X95=0),IF(Q95&gt;0,-Q95^(1/3),(-Q95)^(1/3)),'OddsRatio_working_3-way'!AM95-'OddsRatio_working_3-way'!R95/3)</f>
        <v>-0.85515893054818948</v>
      </c>
      <c r="AT95" s="11">
        <f>IF(('OddsRatio_working_3-way'!X95=0),IF(Q95&gt;0,-Q95^(1/3),(-Q95)^(1/3)),'OddsRatio_working_3-way'!AN95-'OddsRatio_working_3-way'!R95/3)</f>
        <v>-0.22676206797653323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1.46</v>
      </c>
      <c r="B96" s="4">
        <f>IF('True_Odds_Calculator_3-way'!B95="","",'True_Odds_Calculator_3-way'!B95)</f>
        <v>4.7300000000000004</v>
      </c>
      <c r="C96" s="4">
        <f>IF('True_Odds_Calculator_3-way'!C95="","",'True_Odds_Calculator_3-way'!C95)</f>
        <v>6.71</v>
      </c>
      <c r="D96" s="9">
        <f t="shared" si="26"/>
        <v>0.66520783312738951</v>
      </c>
      <c r="E96" s="9">
        <f t="shared" si="27"/>
        <v>0.19681079988287767</v>
      </c>
      <c r="F96" s="9">
        <f t="shared" si="28"/>
        <v>0.13798136698973285</v>
      </c>
      <c r="G96" s="9">
        <f t="shared" si="29"/>
        <v>1.0941077692922183</v>
      </c>
      <c r="H96" s="9">
        <f t="shared" si="30"/>
        <v>1.5032895738744205</v>
      </c>
      <c r="I96" s="9">
        <f t="shared" si="31"/>
        <v>5.0810219794599742</v>
      </c>
      <c r="J96" s="9">
        <f t="shared" si="32"/>
        <v>7.2473553626585661</v>
      </c>
      <c r="K96" s="11">
        <f t="shared" si="33"/>
        <v>0.68493150684931503</v>
      </c>
      <c r="L96" s="11">
        <f t="shared" si="34"/>
        <v>0.21141649048625791</v>
      </c>
      <c r="M96" s="11">
        <f t="shared" si="35"/>
        <v>0.14903129657228018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-0.21142982729608184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0.21364792436293745</v>
      </c>
      <c r="Q96" s="11">
        <f>2*'OddsRatio_working_3-way'!K96*'OddsRatio_working_3-way'!L96*'OddsRatio_working_3-way'!M96</f>
        <v>4.3161196840997465E-2</v>
      </c>
      <c r="R96" s="11">
        <f t="shared" si="36"/>
        <v>0</v>
      </c>
      <c r="S96" s="11">
        <f t="shared" si="37"/>
        <v>-1.0104909373252688</v>
      </c>
      <c r="T96" s="11">
        <f t="shared" si="38"/>
        <v>-0.20413958329803411</v>
      </c>
      <c r="U96" s="11">
        <f>'OddsRatio_working_3-way'!S96-'OddsRatio_working_3-way'!R96^2/3</f>
        <v>-1.0104909373252688</v>
      </c>
      <c r="V96" s="11">
        <f>'OddsRatio_working_3-way'!S96*'OddsRatio_working_3-way'!R96/3-2*'OddsRatio_working_3-way'!R96^3/27-'OddsRatio_working_3-way'!T96</f>
        <v>0.20413958329803411</v>
      </c>
      <c r="W96" s="11">
        <f>'OddsRatio_working_3-way'!V96^2+4*'OddsRatio_working_3-way'!U96^3/27</f>
        <v>-0.11118690399813483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0.19548649152002157</v>
      </c>
      <c r="Y96" s="11">
        <f>IF('OddsRatio_working_3-way'!W96&gt;=0,IF('OddsRatio_working_3-way'!V96+SQRT('OddsRatio_working_3-way'!W96)&gt;0,0,PI()),ACOS('OddsRatio_working_3-way'!V96/(2*'OddsRatio_working_3-way'!X96)))</f>
        <v>1.0214472399920551</v>
      </c>
      <c r="Z96" s="11">
        <f>'OddsRatio_working_3-way'!X96^(1/3)*COS('OddsRatio_working_3-way'!Y96/3)</f>
        <v>0.54705388464610916</v>
      </c>
      <c r="AA96" s="11">
        <f>'OddsRatio_working_3-way'!X96^(1/3)*COS(('OddsRatio_working_3-way'!Y96+2*PI())/3)</f>
        <v>-0.44137142332114498</v>
      </c>
      <c r="AB96" s="11">
        <f>'OddsRatio_working_3-way'!X96^(1/3)*COS(('OddsRatio_working_3-way'!Y96+4*PI())/3)</f>
        <v>-0.10568246132496432</v>
      </c>
      <c r="AC96" s="11">
        <f>'OddsRatio_working_3-way'!X96^(1/3)*SIN('OddsRatio_working_3-way'!Y96/3)</f>
        <v>0.19381011257248118</v>
      </c>
      <c r="AD96" s="11">
        <f>'OddsRatio_working_3-way'!X96^(1/3)*SIN(('OddsRatio_working_3-way'!Y96+2*PI())/3)</f>
        <v>0.37685750505625187</v>
      </c>
      <c r="AE96" s="11">
        <f>'OddsRatio_working_3-way'!X96^(1/3)*SIN(('OddsRatio_working_3-way'!Y96+4*PI())/3)</f>
        <v>-0.57066761762873297</v>
      </c>
      <c r="AF96" s="11">
        <f>-'OddsRatio_working_3-way'!U96/(3*'OddsRatio_working_3-way'!X96^(1/3))*COS(('OddsRatio_working_3-way'!Y96)/3)</f>
        <v>0.54705388464610916</v>
      </c>
      <c r="AG96" s="11">
        <f>-'OddsRatio_working_3-way'!U96/(3*'OddsRatio_working_3-way'!X96^(1/3))*COS(('OddsRatio_working_3-way'!Y96+2*PI())/3)</f>
        <v>-0.44137142332114498</v>
      </c>
      <c r="AH96" s="11">
        <f>-'OddsRatio_working_3-way'!U96/(3*'OddsRatio_working_3-way'!X96^(1/3))*COS(('OddsRatio_working_3-way'!Y96+4*PI())/3)</f>
        <v>-0.10568246132496432</v>
      </c>
      <c r="AI96" s="11">
        <f>'OddsRatio_working_3-way'!U96/(3*'OddsRatio_working_3-way'!X96^(1/3))*SIN(('OddsRatio_working_3-way'!Y96)/3)</f>
        <v>-0.19381011257248118</v>
      </c>
      <c r="AJ96" s="11">
        <f>'OddsRatio_working_3-way'!U96/(3*'OddsRatio_working_3-way'!X96^(1/3))*SIN(('OddsRatio_working_3-way'!Y96+2*PI())/3)</f>
        <v>-0.37685750505625187</v>
      </c>
      <c r="AK96" s="11">
        <f>'OddsRatio_working_3-way'!U96/(3*'OddsRatio_working_3-way'!X96^(1/3))*SIN(('OddsRatio_working_3-way'!Y96+4*PI())/3)</f>
        <v>0.57066761762873297</v>
      </c>
      <c r="AL96" s="11">
        <f>'OddsRatio_working_3-way'!Z96+'OddsRatio_working_3-way'!AF96</f>
        <v>1.0941077692922183</v>
      </c>
      <c r="AM96" s="11">
        <f>'OddsRatio_working_3-way'!AA96+'OddsRatio_working_3-way'!AG96</f>
        <v>-0.88274284664228997</v>
      </c>
      <c r="AN96" s="11">
        <f>'OddsRatio_working_3-way'!AB96+'OddsRatio_working_3-way'!AH96</f>
        <v>-0.21136492264992865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1.0941077692922183</v>
      </c>
      <c r="AS96" s="11">
        <f>IF(('OddsRatio_working_3-way'!X96=0),IF(Q96&gt;0,-Q96^(1/3),(-Q96)^(1/3)),'OddsRatio_working_3-way'!AM96-'OddsRatio_working_3-way'!R96/3)</f>
        <v>-0.88274284664228997</v>
      </c>
      <c r="AT96" s="11">
        <f>IF(('OddsRatio_working_3-way'!X96=0),IF(Q96&gt;0,-Q96^(1/3),(-Q96)^(1/3)),'OddsRatio_working_3-way'!AN96-'OddsRatio_working_3-way'!R96/3)</f>
        <v>-0.21136492264992865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1.34</v>
      </c>
      <c r="B97" s="4">
        <f>IF('True_Odds_Calculator_3-way'!B96="","",'True_Odds_Calculator_3-way'!B96)</f>
        <v>5.29</v>
      </c>
      <c r="C97" s="4">
        <f>IF('True_Odds_Calculator_3-way'!C96="","",'True_Odds_Calculator_3-way'!C96)</f>
        <v>9.2100000000000009</v>
      </c>
      <c r="D97" s="9">
        <f t="shared" si="26"/>
        <v>0.72672345941417937</v>
      </c>
      <c r="E97" s="9">
        <f t="shared" si="27"/>
        <v>0.17407257065230741</v>
      </c>
      <c r="F97" s="9">
        <f t="shared" si="28"/>
        <v>9.9203969933513145E-2</v>
      </c>
      <c r="G97" s="9">
        <f t="shared" si="29"/>
        <v>1.1059977777278345</v>
      </c>
      <c r="H97" s="9">
        <f t="shared" si="30"/>
        <v>1.3760392444274638</v>
      </c>
      <c r="I97" s="9">
        <f t="shared" si="31"/>
        <v>5.7447304664524097</v>
      </c>
      <c r="J97" s="9">
        <f t="shared" si="32"/>
        <v>10.08024175514552</v>
      </c>
      <c r="K97" s="11">
        <f t="shared" si="33"/>
        <v>0.74626865671641784</v>
      </c>
      <c r="L97" s="11">
        <f t="shared" si="34"/>
        <v>0.1890359168241966</v>
      </c>
      <c r="M97" s="11">
        <f t="shared" si="35"/>
        <v>0.10857763300760043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-0.18342531169696608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0.19667308182399762</v>
      </c>
      <c r="Q97" s="11">
        <f>2*'OddsRatio_working_3-way'!K97*'OddsRatio_working_3-way'!L97*'OddsRatio_working_3-way'!M97</f>
        <v>3.0634436421183429E-2</v>
      </c>
      <c r="R97" s="11">
        <f t="shared" si="36"/>
        <v>0</v>
      </c>
      <c r="S97" s="11">
        <f t="shared" si="37"/>
        <v>-1.072224329371281</v>
      </c>
      <c r="T97" s="11">
        <f t="shared" si="38"/>
        <v>-0.16701313541608737</v>
      </c>
      <c r="U97" s="11">
        <f>'OddsRatio_working_3-way'!S97-'OddsRatio_working_3-way'!R97^2/3</f>
        <v>-1.072224329371281</v>
      </c>
      <c r="V97" s="11">
        <f>'OddsRatio_working_3-way'!S97*'OddsRatio_working_3-way'!R97/3-2*'OddsRatio_working_3-way'!R97^3/27-'OddsRatio_working_3-way'!T97</f>
        <v>0.16701313541608737</v>
      </c>
      <c r="W97" s="11">
        <f>'OddsRatio_working_3-way'!V97^2+4*'OddsRatio_working_3-way'!U97^3/27</f>
        <v>-0.15472865660216473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0.21367150254753034</v>
      </c>
      <c r="Y97" s="11">
        <f>IF('OddsRatio_working_3-way'!W97&gt;=0,IF('OddsRatio_working_3-way'!V97+SQRT('OddsRatio_working_3-way'!W97)&gt;0,0,PI()),ACOS('OddsRatio_working_3-way'!V97/(2*'OddsRatio_working_3-way'!X97)))</f>
        <v>1.1692767396302064</v>
      </c>
      <c r="Z97" s="11">
        <f>'OddsRatio_working_3-way'!X97^(1/3)*COS('OddsRatio_working_3-way'!Y97/3)</f>
        <v>0.55299888886391735</v>
      </c>
      <c r="AA97" s="11">
        <f>'OddsRatio_working_3-way'!X97^(1/3)*COS(('OddsRatio_working_3-way'!Y97+2*PI())/3)</f>
        <v>-0.47322324581164671</v>
      </c>
      <c r="AB97" s="11">
        <f>'OddsRatio_working_3-way'!X97^(1/3)*COS(('OddsRatio_working_3-way'!Y97+4*PI())/3)</f>
        <v>-7.9775643052270764E-2</v>
      </c>
      <c r="AC97" s="11">
        <f>'OddsRatio_working_3-way'!X97^(1/3)*SIN('OddsRatio_working_3-way'!Y97/3)</f>
        <v>0.22715707936513876</v>
      </c>
      <c r="AD97" s="11">
        <f>'OddsRatio_working_3-way'!X97^(1/3)*SIN(('OddsRatio_working_3-way'!Y97+2*PI())/3)</f>
        <v>0.3653325463381506</v>
      </c>
      <c r="AE97" s="11">
        <f>'OddsRatio_working_3-way'!X97^(1/3)*SIN(('OddsRatio_working_3-way'!Y97+4*PI())/3)</f>
        <v>-0.59248962570328922</v>
      </c>
      <c r="AF97" s="11">
        <f>-'OddsRatio_working_3-way'!U97/(3*'OddsRatio_working_3-way'!X97^(1/3))*COS(('OddsRatio_working_3-way'!Y97)/3)</f>
        <v>0.55299888886391713</v>
      </c>
      <c r="AG97" s="11">
        <f>-'OddsRatio_working_3-way'!U97/(3*'OddsRatio_working_3-way'!X97^(1/3))*COS(('OddsRatio_working_3-way'!Y97+2*PI())/3)</f>
        <v>-0.47322324581164654</v>
      </c>
      <c r="AH97" s="11">
        <f>-'OddsRatio_working_3-way'!U97/(3*'OddsRatio_working_3-way'!X97^(1/3))*COS(('OddsRatio_working_3-way'!Y97+4*PI())/3)</f>
        <v>-7.9775643052270737E-2</v>
      </c>
      <c r="AI97" s="11">
        <f>'OddsRatio_working_3-way'!U97/(3*'OddsRatio_working_3-way'!X97^(1/3))*SIN(('OddsRatio_working_3-way'!Y97)/3)</f>
        <v>-0.22715707936513868</v>
      </c>
      <c r="AJ97" s="11">
        <f>'OddsRatio_working_3-way'!U97/(3*'OddsRatio_working_3-way'!X97^(1/3))*SIN(('OddsRatio_working_3-way'!Y97+2*PI())/3)</f>
        <v>-0.36533254633815043</v>
      </c>
      <c r="AK97" s="11">
        <f>'OddsRatio_working_3-way'!U97/(3*'OddsRatio_working_3-way'!X97^(1/3))*SIN(('OddsRatio_working_3-way'!Y97+4*PI())/3)</f>
        <v>0.592489625703289</v>
      </c>
      <c r="AL97" s="11">
        <f>'OddsRatio_working_3-way'!Z97+'OddsRatio_working_3-way'!AF97</f>
        <v>1.1059977777278345</v>
      </c>
      <c r="AM97" s="11">
        <f>'OddsRatio_working_3-way'!AA97+'OddsRatio_working_3-way'!AG97</f>
        <v>-0.94644649162329331</v>
      </c>
      <c r="AN97" s="11">
        <f>'OddsRatio_working_3-way'!AB97+'OddsRatio_working_3-way'!AH97</f>
        <v>-0.1595512861045415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1.1059977777278345</v>
      </c>
      <c r="AS97" s="11">
        <f>IF(('OddsRatio_working_3-way'!X97=0),IF(Q97&gt;0,-Q97^(1/3),(-Q97)^(1/3)),'OddsRatio_working_3-way'!AM97-'OddsRatio_working_3-way'!R97/3)</f>
        <v>-0.94644649162329331</v>
      </c>
      <c r="AT97" s="11">
        <f>IF(('OddsRatio_working_3-way'!X97=0),IF(Q97&gt;0,-Q97^(1/3),(-Q97)^(1/3)),'OddsRatio_working_3-way'!AN97-'OddsRatio_working_3-way'!R97/3)</f>
        <v>-0.1595512861045415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3.07</v>
      </c>
      <c r="B98" s="4">
        <f>IF('True_Odds_Calculator_3-way'!B97="","",'True_Odds_Calculator_3-way'!B97)</f>
        <v>3.35</v>
      </c>
      <c r="C98" s="4">
        <f>IF('True_Odds_Calculator_3-way'!C97="","",'True_Odds_Calculator_3-way'!C97)</f>
        <v>2.41</v>
      </c>
      <c r="D98" s="9">
        <f t="shared" si="26"/>
        <v>0.31294218352914427</v>
      </c>
      <c r="E98" s="9">
        <f t="shared" si="27"/>
        <v>0.28633183250695493</v>
      </c>
      <c r="F98" s="9">
        <f t="shared" si="28"/>
        <v>0.40072598396390063</v>
      </c>
      <c r="G98" s="9">
        <f t="shared" si="29"/>
        <v>1.0606176031949135</v>
      </c>
      <c r="H98" s="9">
        <f t="shared" si="30"/>
        <v>3.1954784386134705</v>
      </c>
      <c r="I98" s="9">
        <f t="shared" si="31"/>
        <v>3.4924513675080475</v>
      </c>
      <c r="J98" s="9">
        <f t="shared" si="32"/>
        <v>2.495470820504829</v>
      </c>
      <c r="K98" s="11">
        <f t="shared" si="33"/>
        <v>0.32573289902280134</v>
      </c>
      <c r="L98" s="11">
        <f t="shared" si="34"/>
        <v>0.29850746268656714</v>
      </c>
      <c r="M98" s="11">
        <f t="shared" si="35"/>
        <v>0.41493775933609955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-0.27673054302197908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0.23521679585098554</v>
      </c>
      <c r="Q98" s="11">
        <f>2*'OddsRatio_working_3-way'!K98*'OddsRatio_working_3-way'!L98*'OddsRatio_working_3-way'!M98</f>
        <v>8.0691868216461585E-2</v>
      </c>
      <c r="R98" s="11">
        <f t="shared" si="36"/>
        <v>0</v>
      </c>
      <c r="S98" s="11">
        <f t="shared" si="37"/>
        <v>-0.84998494666453805</v>
      </c>
      <c r="T98" s="11">
        <f t="shared" si="38"/>
        <v>-0.29159003316107651</v>
      </c>
      <c r="U98" s="11">
        <f>'OddsRatio_working_3-way'!S98-'OddsRatio_working_3-way'!R98^2/3</f>
        <v>-0.84998494666453805</v>
      </c>
      <c r="V98" s="11">
        <f>'OddsRatio_working_3-way'!S98*'OddsRatio_working_3-way'!R98/3-2*'OddsRatio_working_3-way'!R98^3/27-'OddsRatio_working_3-way'!T98</f>
        <v>0.29159003316107651</v>
      </c>
      <c r="W98" s="11">
        <f>'OddsRatio_working_3-way'!V98^2+4*'OddsRatio_working_3-way'!U98^3/27</f>
        <v>-5.9519003349327165E-3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0.15081167707923882</v>
      </c>
      <c r="Y98" s="11">
        <f>IF('OddsRatio_working_3-way'!W98&gt;=0,IF('OddsRatio_working_3-way'!V98+SQRT('OddsRatio_working_3-way'!W98)&gt;0,0,PI()),ACOS('OddsRatio_working_3-way'!V98/(2*'OddsRatio_working_3-way'!X98)))</f>
        <v>0.25865218856042116</v>
      </c>
      <c r="Z98" s="11">
        <f>'OddsRatio_working_3-way'!X98^(1/3)*COS('OddsRatio_working_3-way'!Y98/3)</f>
        <v>0.53030880159745675</v>
      </c>
      <c r="AA98" s="11">
        <f>'OddsRatio_working_3-way'!X98^(1/3)*COS(('OddsRatio_working_3-way'!Y98+2*PI())/3)</f>
        <v>-0.30484908403636712</v>
      </c>
      <c r="AB98" s="11">
        <f>'OddsRatio_working_3-way'!X98^(1/3)*COS(('OddsRatio_working_3-way'!Y98+4*PI())/3)</f>
        <v>-0.22545971756108973</v>
      </c>
      <c r="AC98" s="11">
        <f>'OddsRatio_working_3-way'!X98^(1/3)*SIN('OddsRatio_working_3-way'!Y98/3)</f>
        <v>4.5835472105295268E-2</v>
      </c>
      <c r="AD98" s="11">
        <f>'OddsRatio_working_3-way'!X98^(1/3)*SIN(('OddsRatio_working_3-way'!Y98+2*PI())/3)</f>
        <v>0.43634315798123158</v>
      </c>
      <c r="AE98" s="11">
        <f>'OddsRatio_working_3-way'!X98^(1/3)*SIN(('OddsRatio_working_3-way'!Y98+4*PI())/3)</f>
        <v>-0.48217863008652678</v>
      </c>
      <c r="AF98" s="11">
        <f>-'OddsRatio_working_3-way'!U98/(3*'OddsRatio_working_3-way'!X98^(1/3))*COS(('OddsRatio_working_3-way'!Y98)/3)</f>
        <v>0.53030880159745675</v>
      </c>
      <c r="AG98" s="11">
        <f>-'OddsRatio_working_3-way'!U98/(3*'OddsRatio_working_3-way'!X98^(1/3))*COS(('OddsRatio_working_3-way'!Y98+2*PI())/3)</f>
        <v>-0.30484908403636712</v>
      </c>
      <c r="AH98" s="11">
        <f>-'OddsRatio_working_3-way'!U98/(3*'OddsRatio_working_3-way'!X98^(1/3))*COS(('OddsRatio_working_3-way'!Y98+4*PI())/3)</f>
        <v>-0.22545971756108973</v>
      </c>
      <c r="AI98" s="11">
        <f>'OddsRatio_working_3-way'!U98/(3*'OddsRatio_working_3-way'!X98^(1/3))*SIN(('OddsRatio_working_3-way'!Y98)/3)</f>
        <v>-4.5835472105295268E-2</v>
      </c>
      <c r="AJ98" s="11">
        <f>'OddsRatio_working_3-way'!U98/(3*'OddsRatio_working_3-way'!X98^(1/3))*SIN(('OddsRatio_working_3-way'!Y98+2*PI())/3)</f>
        <v>-0.43634315798123158</v>
      </c>
      <c r="AK98" s="11">
        <f>'OddsRatio_working_3-way'!U98/(3*'OddsRatio_working_3-way'!X98^(1/3))*SIN(('OddsRatio_working_3-way'!Y98+4*PI())/3)</f>
        <v>0.48217863008652678</v>
      </c>
      <c r="AL98" s="11">
        <f>'OddsRatio_working_3-way'!Z98+'OddsRatio_working_3-way'!AF98</f>
        <v>1.0606176031949135</v>
      </c>
      <c r="AM98" s="11">
        <f>'OddsRatio_working_3-way'!AA98+'OddsRatio_working_3-way'!AG98</f>
        <v>-0.60969816807273425</v>
      </c>
      <c r="AN98" s="11">
        <f>'OddsRatio_working_3-way'!AB98+'OddsRatio_working_3-way'!AH98</f>
        <v>-0.45091943512217947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1.0606176031949135</v>
      </c>
      <c r="AS98" s="11">
        <f>IF(('OddsRatio_working_3-way'!X98=0),IF(Q98&gt;0,-Q98^(1/3),(-Q98)^(1/3)),'OddsRatio_working_3-way'!AM98-'OddsRatio_working_3-way'!R98/3)</f>
        <v>-0.60969816807273425</v>
      </c>
      <c r="AT98" s="11">
        <f>IF(('OddsRatio_working_3-way'!X98=0),IF(Q98&gt;0,-Q98^(1/3),(-Q98)^(1/3)),'OddsRatio_working_3-way'!AN98-'OddsRatio_working_3-way'!R98/3)</f>
        <v>-0.45091943512217947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3.34</v>
      </c>
      <c r="B99" s="4">
        <f>IF('True_Odds_Calculator_3-way'!B98="","",'True_Odds_Calculator_3-way'!B98)</f>
        <v>3.01</v>
      </c>
      <c r="C99" s="4">
        <f>IF('True_Odds_Calculator_3-way'!C98="","",'True_Odds_Calculator_3-way'!C98)</f>
        <v>2.36</v>
      </c>
      <c r="D99" s="9">
        <f t="shared" si="26"/>
        <v>0.28229761462140007</v>
      </c>
      <c r="E99" s="9">
        <f t="shared" si="27"/>
        <v>0.31408783903459098</v>
      </c>
      <c r="F99" s="9">
        <f t="shared" si="28"/>
        <v>0.40361454634400895</v>
      </c>
      <c r="G99" s="9">
        <f t="shared" si="29"/>
        <v>1.086478968351563</v>
      </c>
      <c r="H99" s="9">
        <f t="shared" si="30"/>
        <v>3.5423607859426567</v>
      </c>
      <c r="I99" s="9">
        <f t="shared" si="31"/>
        <v>3.1838227263866412</v>
      </c>
      <c r="J99" s="9">
        <f t="shared" si="32"/>
        <v>2.477611396958125</v>
      </c>
      <c r="K99" s="11">
        <f t="shared" si="33"/>
        <v>0.29940119760479045</v>
      </c>
      <c r="L99" s="11">
        <f t="shared" si="34"/>
        <v>0.33222591362126247</v>
      </c>
      <c r="M99" s="11">
        <f t="shared" si="35"/>
        <v>0.42372881355932207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-0.26960370604025341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0.24066400674634739</v>
      </c>
      <c r="Q99" s="11">
        <f>2*'OddsRatio_working_3-way'!K99*'OddsRatio_working_3-way'!L99*'OddsRatio_working_3-way'!M99</f>
        <v>8.4295624079281053E-2</v>
      </c>
      <c r="R99" s="11">
        <f t="shared" si="36"/>
        <v>0</v>
      </c>
      <c r="S99" s="11">
        <f t="shared" si="37"/>
        <v>-0.89265837729402298</v>
      </c>
      <c r="T99" s="11">
        <f t="shared" si="38"/>
        <v>-0.31266493075097129</v>
      </c>
      <c r="U99" s="11">
        <f>'OddsRatio_working_3-way'!S99-'OddsRatio_working_3-way'!R99^2/3</f>
        <v>-0.89265837729402298</v>
      </c>
      <c r="V99" s="11">
        <f>'OddsRatio_working_3-way'!S99*'OddsRatio_working_3-way'!R99/3-2*'OddsRatio_working_3-way'!R99^3/27-'OddsRatio_working_3-way'!T99</f>
        <v>0.31266493075097129</v>
      </c>
      <c r="W99" s="11">
        <f>'OddsRatio_working_3-way'!V99^2+4*'OddsRatio_working_3-way'!U99^3/27</f>
        <v>-7.619158050331018E-3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0.16231028692895647</v>
      </c>
      <c r="Y99" s="11">
        <f>IF('OddsRatio_working_3-way'!W99&gt;=0,IF('OddsRatio_working_3-way'!V99+SQRT('OddsRatio_working_3-way'!W99)&gt;0,0,PI()),ACOS('OddsRatio_working_3-way'!V99/(2*'OddsRatio_working_3-way'!X99)))</f>
        <v>0.27224220154922496</v>
      </c>
      <c r="Z99" s="11">
        <f>'OddsRatio_working_3-way'!X99^(1/3)*COS('OddsRatio_working_3-way'!Y99/3)</f>
        <v>0.5432394841757815</v>
      </c>
      <c r="AA99" s="11">
        <f>'OddsRatio_working_3-way'!X99^(1/3)*COS(('OddsRatio_working_3-way'!Y99+2*PI())/3)</f>
        <v>-0.31443027172522275</v>
      </c>
      <c r="AB99" s="11">
        <f>'OddsRatio_working_3-way'!X99^(1/3)*COS(('OddsRatio_working_3-way'!Y99+4*PI())/3)</f>
        <v>-0.22880921245055869</v>
      </c>
      <c r="AC99" s="11">
        <f>'OddsRatio_working_3-way'!X99^(1/3)*SIN('OddsRatio_working_3-way'!Y99/3)</f>
        <v>4.9433341620528225E-2</v>
      </c>
      <c r="AD99" s="11">
        <f>'OddsRatio_working_3-way'!X99^(1/3)*SIN(('OddsRatio_working_3-way'!Y99+2*PI())/3)</f>
        <v>0.44574252282471732</v>
      </c>
      <c r="AE99" s="11">
        <f>'OddsRatio_working_3-way'!X99^(1/3)*SIN(('OddsRatio_working_3-way'!Y99+4*PI())/3)</f>
        <v>-0.49517586444524547</v>
      </c>
      <c r="AF99" s="11">
        <f>-'OddsRatio_working_3-way'!U99/(3*'OddsRatio_working_3-way'!X99^(1/3))*COS(('OddsRatio_working_3-way'!Y99)/3)</f>
        <v>0.54323948417578138</v>
      </c>
      <c r="AG99" s="11">
        <f>-'OddsRatio_working_3-way'!U99/(3*'OddsRatio_working_3-way'!X99^(1/3))*COS(('OddsRatio_working_3-way'!Y99+2*PI())/3)</f>
        <v>-0.3144302717252227</v>
      </c>
      <c r="AH99" s="11">
        <f>-'OddsRatio_working_3-way'!U99/(3*'OddsRatio_working_3-way'!X99^(1/3))*COS(('OddsRatio_working_3-way'!Y99+4*PI())/3)</f>
        <v>-0.22880921245055863</v>
      </c>
      <c r="AI99" s="11">
        <f>'OddsRatio_working_3-way'!U99/(3*'OddsRatio_working_3-way'!X99^(1/3))*SIN(('OddsRatio_working_3-way'!Y99)/3)</f>
        <v>-4.9433341620528211E-2</v>
      </c>
      <c r="AJ99" s="11">
        <f>'OddsRatio_working_3-way'!U99/(3*'OddsRatio_working_3-way'!X99^(1/3))*SIN(('OddsRatio_working_3-way'!Y99+2*PI())/3)</f>
        <v>-0.44574252282471721</v>
      </c>
      <c r="AK99" s="11">
        <f>'OddsRatio_working_3-way'!U99/(3*'OddsRatio_working_3-way'!X99^(1/3))*SIN(('OddsRatio_working_3-way'!Y99+4*PI())/3)</f>
        <v>0.49517586444524542</v>
      </c>
      <c r="AL99" s="11">
        <f>'OddsRatio_working_3-way'!Z99+'OddsRatio_working_3-way'!AF99</f>
        <v>1.086478968351563</v>
      </c>
      <c r="AM99" s="11">
        <f>'OddsRatio_working_3-way'!AA99+'OddsRatio_working_3-way'!AG99</f>
        <v>-0.62886054345044551</v>
      </c>
      <c r="AN99" s="11">
        <f>'OddsRatio_working_3-way'!AB99+'OddsRatio_working_3-way'!AH99</f>
        <v>-0.45761842490111732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1.086478968351563</v>
      </c>
      <c r="AS99" s="11">
        <f>IF(('OddsRatio_working_3-way'!X99=0),IF(Q99&gt;0,-Q99^(1/3),(-Q99)^(1/3)),'OddsRatio_working_3-way'!AM99-'OddsRatio_working_3-way'!R99/3)</f>
        <v>-0.62886054345044551</v>
      </c>
      <c r="AT99" s="11">
        <f>IF(('OddsRatio_working_3-way'!X99=0),IF(Q99&gt;0,-Q99^(1/3),(-Q99)^(1/3)),'OddsRatio_working_3-way'!AN99-'OddsRatio_working_3-way'!R99/3)</f>
        <v>-0.45761842490111732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1.99</v>
      </c>
      <c r="B100" s="4">
        <f>IF('True_Odds_Calculator_3-way'!B99="","",'True_Odds_Calculator_3-way'!B99)</f>
        <v>3.24</v>
      </c>
      <c r="C100" s="4">
        <f>IF('True_Odds_Calculator_3-way'!C99="","",'True_Odds_Calculator_3-way'!C99)</f>
        <v>4.07</v>
      </c>
      <c r="D100" s="9">
        <f t="shared" si="26"/>
        <v>0.48033791225987693</v>
      </c>
      <c r="E100" s="9">
        <f t="shared" si="27"/>
        <v>0.29003478111139541</v>
      </c>
      <c r="F100" s="9">
        <f t="shared" si="28"/>
        <v>0.22962730662872752</v>
      </c>
      <c r="G100" s="9">
        <f t="shared" si="29"/>
        <v>1.092795688909739</v>
      </c>
      <c r="H100" s="9">
        <f t="shared" si="30"/>
        <v>2.0818677320206418</v>
      </c>
      <c r="I100" s="9">
        <f t="shared" si="31"/>
        <v>3.4478623431578157</v>
      </c>
      <c r="J100" s="9">
        <f t="shared" si="32"/>
        <v>4.3548827649528992</v>
      </c>
      <c r="K100" s="11">
        <f t="shared" si="33"/>
        <v>0.50251256281407031</v>
      </c>
      <c r="L100" s="11">
        <f t="shared" si="34"/>
        <v>0.30864197530864196</v>
      </c>
      <c r="M100" s="11">
        <f t="shared" si="35"/>
        <v>0.24570024570024568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-0.25943531471169656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0.24007561696003904</v>
      </c>
      <c r="Q100" s="11">
        <f>2*'OddsRatio_working_3-way'!K100*'OddsRatio_working_3-way'!L100*'OddsRatio_working_3-way'!M100</f>
        <v>7.6214481574615564E-2</v>
      </c>
      <c r="R100" s="11">
        <f t="shared" si="36"/>
        <v>0</v>
      </c>
      <c r="S100" s="11">
        <f t="shared" si="37"/>
        <v>-0.92537755404204924</v>
      </c>
      <c r="T100" s="11">
        <f t="shared" si="38"/>
        <v>-0.293770652076841</v>
      </c>
      <c r="U100" s="11">
        <f>'OddsRatio_working_3-way'!S100-'OddsRatio_working_3-way'!R100^2/3</f>
        <v>-0.92537755404204924</v>
      </c>
      <c r="V100" s="11">
        <f>'OddsRatio_working_3-way'!S100*'OddsRatio_working_3-way'!R100/3-2*'OddsRatio_working_3-way'!R100^3/27-'OddsRatio_working_3-way'!T100</f>
        <v>0.293770652076841</v>
      </c>
      <c r="W100" s="11">
        <f>'OddsRatio_working_3-way'!V100^2+4*'OddsRatio_working_3-way'!U100^3/27</f>
        <v>-3.10947528159152E-2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0.17131546109266346</v>
      </c>
      <c r="Y100" s="11">
        <f>IF('OddsRatio_working_3-way'!W100&gt;=0,IF('OddsRatio_working_3-way'!V100+SQRT('OddsRatio_working_3-way'!W100)&gt;0,0,PI()),ACOS('OddsRatio_working_3-way'!V100/(2*'OddsRatio_working_3-way'!X100)))</f>
        <v>0.54060632973136236</v>
      </c>
      <c r="Z100" s="11">
        <f>'OddsRatio_working_3-way'!X100^(1/3)*COS('OddsRatio_working_3-way'!Y100/3)</f>
        <v>0.5463978444548695</v>
      </c>
      <c r="AA100" s="11">
        <f>'OddsRatio_working_3-way'!X100^(1/3)*COS(('OddsRatio_working_3-way'!Y100+2*PI())/3)</f>
        <v>-0.35940469460850283</v>
      </c>
      <c r="AB100" s="11">
        <f>'OddsRatio_working_3-way'!X100^(1/3)*COS(('OddsRatio_working_3-way'!Y100+4*PI())/3)</f>
        <v>-0.18699314984636672</v>
      </c>
      <c r="AC100" s="11">
        <f>'OddsRatio_working_3-way'!X100^(1/3)*SIN('OddsRatio_working_3-way'!Y100/3)</f>
        <v>9.9541851779818474E-2</v>
      </c>
      <c r="AD100" s="11">
        <f>'OddsRatio_working_3-way'!X100^(1/3)*SIN(('OddsRatio_working_3-way'!Y100+2*PI())/3)</f>
        <v>0.42342348798106594</v>
      </c>
      <c r="AE100" s="11">
        <f>'OddsRatio_working_3-way'!X100^(1/3)*SIN(('OddsRatio_working_3-way'!Y100+4*PI())/3)</f>
        <v>-0.52296533976088444</v>
      </c>
      <c r="AF100" s="11">
        <f>-'OddsRatio_working_3-way'!U100/(3*'OddsRatio_working_3-way'!X100^(1/3))*COS(('OddsRatio_working_3-way'!Y100)/3)</f>
        <v>0.5463978444548695</v>
      </c>
      <c r="AG100" s="11">
        <f>-'OddsRatio_working_3-way'!U100/(3*'OddsRatio_working_3-way'!X100^(1/3))*COS(('OddsRatio_working_3-way'!Y100+2*PI())/3)</f>
        <v>-0.35940469460850283</v>
      </c>
      <c r="AH100" s="11">
        <f>-'OddsRatio_working_3-way'!U100/(3*'OddsRatio_working_3-way'!X100^(1/3))*COS(('OddsRatio_working_3-way'!Y100+4*PI())/3)</f>
        <v>-0.18699314984636672</v>
      </c>
      <c r="AI100" s="11">
        <f>'OddsRatio_working_3-way'!U100/(3*'OddsRatio_working_3-way'!X100^(1/3))*SIN(('OddsRatio_working_3-way'!Y100)/3)</f>
        <v>-9.9541851779818474E-2</v>
      </c>
      <c r="AJ100" s="11">
        <f>'OddsRatio_working_3-way'!U100/(3*'OddsRatio_working_3-way'!X100^(1/3))*SIN(('OddsRatio_working_3-way'!Y100+2*PI())/3)</f>
        <v>-0.42342348798106594</v>
      </c>
      <c r="AK100" s="11">
        <f>'OddsRatio_working_3-way'!U100/(3*'OddsRatio_working_3-way'!X100^(1/3))*SIN(('OddsRatio_working_3-way'!Y100+4*PI())/3)</f>
        <v>0.52296533976088444</v>
      </c>
      <c r="AL100" s="11">
        <f>'OddsRatio_working_3-way'!Z100+'OddsRatio_working_3-way'!AF100</f>
        <v>1.092795688909739</v>
      </c>
      <c r="AM100" s="11">
        <f>'OddsRatio_working_3-way'!AA100+'OddsRatio_working_3-way'!AG100</f>
        <v>-0.71880938921700566</v>
      </c>
      <c r="AN100" s="11">
        <f>'OddsRatio_working_3-way'!AB100+'OddsRatio_working_3-way'!AH100</f>
        <v>-0.37398629969273345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1.092795688909739</v>
      </c>
      <c r="AS100" s="11">
        <f>IF(('OddsRatio_working_3-way'!X100=0),IF(Q100&gt;0,-Q100^(1/3),(-Q100)^(1/3)),'OddsRatio_working_3-way'!AM100-'OddsRatio_working_3-way'!R100/3)</f>
        <v>-0.71880938921700566</v>
      </c>
      <c r="AT100" s="11">
        <f>IF(('OddsRatio_working_3-way'!X100=0),IF(Q100&gt;0,-Q100^(1/3),(-Q100)^(1/3)),'OddsRatio_working_3-way'!AN100-'OddsRatio_working_3-way'!R100/3)</f>
        <v>-0.37398629969273345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4.6500000000000004</v>
      </c>
      <c r="B101" s="4">
        <f>IF('True_Odds_Calculator_3-way'!B100="","",'True_Odds_Calculator_3-way'!B100)</f>
        <v>3.9</v>
      </c>
      <c r="C101" s="4">
        <f>IF('True_Odds_Calculator_3-way'!C100="","",'True_Odds_Calculator_3-way'!C100)</f>
        <v>1.9</v>
      </c>
      <c r="D101" s="9">
        <f t="shared" si="26"/>
        <v>0.21566970744147243</v>
      </c>
      <c r="E101" s="9">
        <f t="shared" si="27"/>
        <v>0.25710585312668377</v>
      </c>
      <c r="F101" s="9">
        <f t="shared" si="28"/>
        <v>0.52722443943184361</v>
      </c>
      <c r="G101" s="9">
        <f t="shared" si="29"/>
        <v>0.99636158554249066</v>
      </c>
      <c r="H101" s="9">
        <f t="shared" si="30"/>
        <v>4.6367197872300911</v>
      </c>
      <c r="I101" s="9">
        <f t="shared" si="31"/>
        <v>3.8894485980732223</v>
      </c>
      <c r="J101" s="9">
        <f t="shared" si="32"/>
        <v>1.8967254269882419</v>
      </c>
      <c r="K101" s="11">
        <f t="shared" si="33"/>
        <v>0.21505376344086019</v>
      </c>
      <c r="L101" s="11">
        <f t="shared" si="34"/>
        <v>0.25641025641025644</v>
      </c>
      <c r="M101" s="11">
        <f t="shared" si="35"/>
        <v>0.52631578947368418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-0.27647903878803692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0.21621464745403624</v>
      </c>
      <c r="Q101" s="11">
        <f>2*'OddsRatio_working_3-way'!K101*'OddsRatio_working_3-way'!L101*'OddsRatio_working_3-way'!M101</f>
        <v>5.8044200658801677E-2</v>
      </c>
      <c r="R101" s="11">
        <f t="shared" si="36"/>
        <v>0</v>
      </c>
      <c r="S101" s="11">
        <f t="shared" si="37"/>
        <v>-0.78202907678580846</v>
      </c>
      <c r="T101" s="11">
        <f t="shared" si="38"/>
        <v>-0.20994069175457947</v>
      </c>
      <c r="U101" s="11">
        <f>'OddsRatio_working_3-way'!S101-'OddsRatio_working_3-way'!R101^2/3</f>
        <v>-0.78202907678580846</v>
      </c>
      <c r="V101" s="11">
        <f>'OddsRatio_working_3-way'!S101*'OddsRatio_working_3-way'!R101/3-2*'OddsRatio_working_3-way'!R101^3/27-'OddsRatio_working_3-way'!T101</f>
        <v>0.20994069175457947</v>
      </c>
      <c r="W101" s="11">
        <f>'OddsRatio_working_3-way'!V101^2+4*'OddsRatio_working_3-way'!U101^3/27</f>
        <v>-2.6778996825692597E-2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0.13309215874731684</v>
      </c>
      <c r="Y101" s="11">
        <f>IF('OddsRatio_working_3-way'!W101&gt;=0,IF('OddsRatio_working_3-way'!V101+SQRT('OddsRatio_working_3-way'!W101)&gt;0,0,PI()),ACOS('OddsRatio_working_3-way'!V101/(2*'OddsRatio_working_3-way'!X101)))</f>
        <v>0.66209794307757508</v>
      </c>
      <c r="Z101" s="11">
        <f>'OddsRatio_working_3-way'!X101^(1/3)*COS('OddsRatio_working_3-way'!Y101/3)</f>
        <v>0.49818079277124533</v>
      </c>
      <c r="AA101" s="11">
        <f>'OddsRatio_working_3-way'!X101^(1/3)*COS(('OddsRatio_working_3-way'!Y101+2*PI())/3)</f>
        <v>-0.34588498549995406</v>
      </c>
      <c r="AB101" s="11">
        <f>'OddsRatio_working_3-way'!X101^(1/3)*COS(('OddsRatio_working_3-way'!Y101+4*PI())/3)</f>
        <v>-0.15229580727129141</v>
      </c>
      <c r="AC101" s="11">
        <f>'OddsRatio_working_3-way'!X101^(1/3)*SIN('OddsRatio_working_3-way'!Y101/3)</f>
        <v>0.11176876416251692</v>
      </c>
      <c r="AD101" s="11">
        <f>'OddsRatio_working_3-way'!X101^(1/3)*SIN(('OddsRatio_working_3-way'!Y101+2*PI())/3)</f>
        <v>0.37555284013611107</v>
      </c>
      <c r="AE101" s="11">
        <f>'OddsRatio_working_3-way'!X101^(1/3)*SIN(('OddsRatio_working_3-way'!Y101+4*PI())/3)</f>
        <v>-0.48732160429862792</v>
      </c>
      <c r="AF101" s="11">
        <f>-'OddsRatio_working_3-way'!U101/(3*'OddsRatio_working_3-way'!X101^(1/3))*COS(('OddsRatio_working_3-way'!Y101)/3)</f>
        <v>0.49818079277124533</v>
      </c>
      <c r="AG101" s="11">
        <f>-'OddsRatio_working_3-way'!U101/(3*'OddsRatio_working_3-way'!X101^(1/3))*COS(('OddsRatio_working_3-way'!Y101+2*PI())/3)</f>
        <v>-0.34588498549995406</v>
      </c>
      <c r="AH101" s="11">
        <f>-'OddsRatio_working_3-way'!U101/(3*'OddsRatio_working_3-way'!X101^(1/3))*COS(('OddsRatio_working_3-way'!Y101+4*PI())/3)</f>
        <v>-0.15229580727129141</v>
      </c>
      <c r="AI101" s="11">
        <f>'OddsRatio_working_3-way'!U101/(3*'OddsRatio_working_3-way'!X101^(1/3))*SIN(('OddsRatio_working_3-way'!Y101)/3)</f>
        <v>-0.11176876416251692</v>
      </c>
      <c r="AJ101" s="11">
        <f>'OddsRatio_working_3-way'!U101/(3*'OddsRatio_working_3-way'!X101^(1/3))*SIN(('OddsRatio_working_3-way'!Y101+2*PI())/3)</f>
        <v>-0.37555284013611107</v>
      </c>
      <c r="AK101" s="11">
        <f>'OddsRatio_working_3-way'!U101/(3*'OddsRatio_working_3-way'!X101^(1/3))*SIN(('OddsRatio_working_3-way'!Y101+4*PI())/3)</f>
        <v>0.48732160429862792</v>
      </c>
      <c r="AL101" s="11">
        <f>'OddsRatio_working_3-way'!Z101+'OddsRatio_working_3-way'!AF101</f>
        <v>0.99636158554249066</v>
      </c>
      <c r="AM101" s="11">
        <f>'OddsRatio_working_3-way'!AA101+'OddsRatio_working_3-way'!AG101</f>
        <v>-0.69176997099990811</v>
      </c>
      <c r="AN101" s="11">
        <f>'OddsRatio_working_3-way'!AB101+'OddsRatio_working_3-way'!AH101</f>
        <v>-0.30459161454258282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0.99636158554249066</v>
      </c>
      <c r="AS101" s="11">
        <f>IF(('OddsRatio_working_3-way'!X101=0),IF(Q101&gt;0,-Q101^(1/3),(-Q101)^(1/3)),'OddsRatio_working_3-way'!AM101-'OddsRatio_working_3-way'!R101/3)</f>
        <v>-0.69176997099990811</v>
      </c>
      <c r="AT101" s="11">
        <f>IF(('OddsRatio_working_3-way'!X101=0),IF(Q101&gt;0,-Q101^(1/3),(-Q101)^(1/3)),'OddsRatio_working_3-way'!AN101-'OddsRatio_working_3-way'!R101/3)</f>
        <v>-0.30459161454258282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1.6</v>
      </c>
      <c r="B102" s="4">
        <f>IF('True_Odds_Calculator_3-way'!B101="","",'True_Odds_Calculator_3-way'!B101)</f>
        <v>4.5</v>
      </c>
      <c r="C102" s="4">
        <f>IF('True_Odds_Calculator_3-way'!C101="","",'True_Odds_Calculator_3-way'!C101)</f>
        <v>6.25</v>
      </c>
      <c r="D102" s="9">
        <f t="shared" si="26"/>
        <v>0.6218645261886887</v>
      </c>
      <c r="E102" s="9">
        <f t="shared" si="27"/>
        <v>0.21992236406245846</v>
      </c>
      <c r="F102" s="9">
        <f t="shared" si="28"/>
        <v>0.15821310974885264</v>
      </c>
      <c r="G102" s="9">
        <f t="shared" si="29"/>
        <v>1.0134454742869399</v>
      </c>
      <c r="H102" s="9">
        <f t="shared" si="30"/>
        <v>1.608067284572164</v>
      </c>
      <c r="I102" s="9">
        <f t="shared" si="31"/>
        <v>4.5470591600042898</v>
      </c>
      <c r="J102" s="9">
        <f t="shared" si="32"/>
        <v>6.3205887400064329</v>
      </c>
      <c r="K102" s="11">
        <f t="shared" si="33"/>
        <v>0.625</v>
      </c>
      <c r="L102" s="11">
        <f t="shared" si="34"/>
        <v>0.22222222222222221</v>
      </c>
      <c r="M102" s="11">
        <f t="shared" si="35"/>
        <v>0.16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-0.24499999999999988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0.20777777777777778</v>
      </c>
      <c r="Q102" s="11">
        <f>2*'OddsRatio_working_3-way'!K102*'OddsRatio_working_3-way'!L102*'OddsRatio_working_3-way'!M102</f>
        <v>4.4444444444444446E-2</v>
      </c>
      <c r="R102" s="11">
        <f t="shared" si="36"/>
        <v>0</v>
      </c>
      <c r="S102" s="11">
        <f t="shared" si="37"/>
        <v>-0.8480725623582771</v>
      </c>
      <c r="T102" s="11">
        <f t="shared" si="38"/>
        <v>-0.18140589569161006</v>
      </c>
      <c r="U102" s="11">
        <f>'OddsRatio_working_3-way'!S102-'OddsRatio_working_3-way'!R102^2/3</f>
        <v>-0.8480725623582771</v>
      </c>
      <c r="V102" s="11">
        <f>'OddsRatio_working_3-way'!S102*'OddsRatio_working_3-way'!R102/3-2*'OddsRatio_working_3-way'!R102^3/27-'OddsRatio_working_3-way'!T102</f>
        <v>0.18140589569161006</v>
      </c>
      <c r="W102" s="11">
        <f>'OddsRatio_working_3-way'!V102^2+4*'OddsRatio_working_3-way'!U102^3/27</f>
        <v>-5.7455863236703084E-2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0.15030299583539444</v>
      </c>
      <c r="Y102" s="11">
        <f>IF('OddsRatio_working_3-way'!W102&gt;=0,IF('OddsRatio_working_3-way'!V102+SQRT('OddsRatio_working_3-way'!W102)&gt;0,0,PI()),ACOS('OddsRatio_working_3-way'!V102/(2*'OddsRatio_working_3-way'!X102)))</f>
        <v>0.9229539723254957</v>
      </c>
      <c r="Z102" s="11">
        <f>'OddsRatio_working_3-way'!X102^(1/3)*COS('OddsRatio_working_3-way'!Y102/3)</f>
        <v>0.50672273714346994</v>
      </c>
      <c r="AA102" s="11">
        <f>'OddsRatio_working_3-way'!X102^(1/3)*COS(('OddsRatio_working_3-way'!Y102+2*PI())/3)</f>
        <v>-0.39279662715413838</v>
      </c>
      <c r="AB102" s="11">
        <f>'OddsRatio_working_3-way'!X102^(1/3)*COS(('OddsRatio_working_3-way'!Y102+4*PI())/3)</f>
        <v>-0.11392610998933148</v>
      </c>
      <c r="AC102" s="11">
        <f>'OddsRatio_working_3-way'!X102^(1/3)*SIN('OddsRatio_working_3-way'!Y102/3)</f>
        <v>0.16100596815415147</v>
      </c>
      <c r="AD102" s="11">
        <f>'OddsRatio_working_3-way'!X102^(1/3)*SIN(('OddsRatio_working_3-way'!Y102+2*PI())/3)</f>
        <v>0.35833177896435386</v>
      </c>
      <c r="AE102" s="11">
        <f>'OddsRatio_working_3-way'!X102^(1/3)*SIN(('OddsRatio_working_3-way'!Y102+4*PI())/3)</f>
        <v>-0.51933774711850522</v>
      </c>
      <c r="AF102" s="11">
        <f>-'OddsRatio_working_3-way'!U102/(3*'OddsRatio_working_3-way'!X102^(1/3))*COS(('OddsRatio_working_3-way'!Y102)/3)</f>
        <v>0.50672273714346983</v>
      </c>
      <c r="AG102" s="11">
        <f>-'OddsRatio_working_3-way'!U102/(3*'OddsRatio_working_3-way'!X102^(1/3))*COS(('OddsRatio_working_3-way'!Y102+2*PI())/3)</f>
        <v>-0.39279662715413827</v>
      </c>
      <c r="AH102" s="11">
        <f>-'OddsRatio_working_3-way'!U102/(3*'OddsRatio_working_3-way'!X102^(1/3))*COS(('OddsRatio_working_3-way'!Y102+4*PI())/3)</f>
        <v>-0.11392610998933145</v>
      </c>
      <c r="AI102" s="11">
        <f>'OddsRatio_working_3-way'!U102/(3*'OddsRatio_working_3-way'!X102^(1/3))*SIN(('OddsRatio_working_3-way'!Y102)/3)</f>
        <v>-0.16100596815415141</v>
      </c>
      <c r="AJ102" s="11">
        <f>'OddsRatio_working_3-way'!U102/(3*'OddsRatio_working_3-way'!X102^(1/3))*SIN(('OddsRatio_working_3-way'!Y102+2*PI())/3)</f>
        <v>-0.35833177896435375</v>
      </c>
      <c r="AK102" s="11">
        <f>'OddsRatio_working_3-way'!U102/(3*'OddsRatio_working_3-way'!X102^(1/3))*SIN(('OddsRatio_working_3-way'!Y102+4*PI())/3)</f>
        <v>0.51933774711850511</v>
      </c>
      <c r="AL102" s="11">
        <f>'OddsRatio_working_3-way'!Z102+'OddsRatio_working_3-way'!AF102</f>
        <v>1.0134454742869399</v>
      </c>
      <c r="AM102" s="11">
        <f>'OddsRatio_working_3-way'!AA102+'OddsRatio_working_3-way'!AG102</f>
        <v>-0.78559325430827665</v>
      </c>
      <c r="AN102" s="11">
        <f>'OddsRatio_working_3-way'!AB102+'OddsRatio_working_3-way'!AH102</f>
        <v>-0.22785221997866292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1.0134454742869399</v>
      </c>
      <c r="AS102" s="11">
        <f>IF(('OddsRatio_working_3-way'!X102=0),IF(Q102&gt;0,-Q102^(1/3),(-Q102)^(1/3)),'OddsRatio_working_3-way'!AM102-'OddsRatio_working_3-way'!R102/3)</f>
        <v>-0.78559325430827665</v>
      </c>
      <c r="AT102" s="11">
        <f>IF(('OddsRatio_working_3-way'!X102=0),IF(Q102&gt;0,-Q102^(1/3),(-Q102)^(1/3)),'OddsRatio_working_3-way'!AN102-'OddsRatio_working_3-way'!R102/3)</f>
        <v>-0.22785221997866292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1.62</v>
      </c>
      <c r="B103" s="4">
        <f>IF('True_Odds_Calculator_3-way'!B102="","",'True_Odds_Calculator_3-way'!B102)</f>
        <v>4.5</v>
      </c>
      <c r="C103" s="4">
        <f>IF('True_Odds_Calculator_3-way'!C102="","",'True_Odds_Calculator_3-way'!C102)</f>
        <v>5.95</v>
      </c>
      <c r="D103" s="9">
        <f t="shared" si="26"/>
        <v>0.61401366662234214</v>
      </c>
      <c r="E103" s="9">
        <f t="shared" si="27"/>
        <v>0.21984265354143465</v>
      </c>
      <c r="F103" s="9">
        <f t="shared" si="28"/>
        <v>0.16614367983622327</v>
      </c>
      <c r="G103" s="9">
        <f t="shared" si="29"/>
        <v>1.0139165234654988</v>
      </c>
      <c r="H103" s="9">
        <f t="shared" si="30"/>
        <v>1.6286282445486091</v>
      </c>
      <c r="I103" s="9">
        <f t="shared" si="31"/>
        <v>4.5487078321292458</v>
      </c>
      <c r="J103" s="9">
        <f t="shared" si="32"/>
        <v>6.0188867911542205</v>
      </c>
      <c r="K103" s="11">
        <f t="shared" si="33"/>
        <v>0.61728395061728392</v>
      </c>
      <c r="L103" s="11">
        <f t="shared" si="34"/>
        <v>0.22222222222222221</v>
      </c>
      <c r="M103" s="11">
        <f t="shared" si="35"/>
        <v>0.16806722689075629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-0.2476397966594045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0.20910421781881472</v>
      </c>
      <c r="Q103" s="11">
        <f>2*'OddsRatio_working_3-way'!K103*'OddsRatio_working_3-way'!L103*'OddsRatio_working_3-way'!M103</f>
        <v>4.6108978570852201E-2</v>
      </c>
      <c r="R103" s="11">
        <f t="shared" si="36"/>
        <v>0</v>
      </c>
      <c r="S103" s="11">
        <f t="shared" si="37"/>
        <v>-0.84438858632406999</v>
      </c>
      <c r="T103" s="11">
        <f t="shared" si="38"/>
        <v>-0.18619373458083133</v>
      </c>
      <c r="U103" s="11">
        <f>'OddsRatio_working_3-way'!S103-'OddsRatio_working_3-way'!R103^2/3</f>
        <v>-0.84438858632406999</v>
      </c>
      <c r="V103" s="11">
        <f>'OddsRatio_working_3-way'!S103*'OddsRatio_working_3-way'!R103/3-2*'OddsRatio_working_3-way'!R103^3/27-'OddsRatio_working_3-way'!T103</f>
        <v>0.18619373458083133</v>
      </c>
      <c r="W103" s="11">
        <f>'OddsRatio_working_3-way'!V103^2+4*'OddsRatio_working_3-way'!U103^3/27</f>
        <v>-5.4523356680207552E-2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0.14932469946174731</v>
      </c>
      <c r="Y103" s="11">
        <f>IF('OddsRatio_working_3-way'!W103&gt;=0,IF('OddsRatio_working_3-way'!V103+SQRT('OddsRatio_working_3-way'!W103)&gt;0,0,PI()),ACOS('OddsRatio_working_3-way'!V103/(2*'OddsRatio_working_3-way'!X103)))</f>
        <v>0.89764552448389789</v>
      </c>
      <c r="Z103" s="11">
        <f>'OddsRatio_working_3-way'!X103^(1/3)*COS('OddsRatio_working_3-way'!Y103/3)</f>
        <v>0.50695826173274949</v>
      </c>
      <c r="AA103" s="11">
        <f>'OddsRatio_working_3-way'!X103^(1/3)*COS(('OddsRatio_working_3-way'!Y103+2*PI())/3)</f>
        <v>-0.38891227757241331</v>
      </c>
      <c r="AB103" s="11">
        <f>'OddsRatio_working_3-way'!X103^(1/3)*COS(('OddsRatio_working_3-way'!Y103+4*PI())/3)</f>
        <v>-0.11804598416033603</v>
      </c>
      <c r="AC103" s="11">
        <f>'OddsRatio_working_3-way'!X103^(1/3)*SIN('OddsRatio_working_3-way'!Y103/3)</f>
        <v>0.15638472741585899</v>
      </c>
      <c r="AD103" s="11">
        <f>'OddsRatio_working_3-way'!X103^(1/3)*SIN(('OddsRatio_working_3-way'!Y103+2*PI())/3)</f>
        <v>0.36084636961103206</v>
      </c>
      <c r="AE103" s="11">
        <f>'OddsRatio_working_3-way'!X103^(1/3)*SIN(('OddsRatio_working_3-way'!Y103+4*PI())/3)</f>
        <v>-0.51723109702689096</v>
      </c>
      <c r="AF103" s="11">
        <f>-'OddsRatio_working_3-way'!U103/(3*'OddsRatio_working_3-way'!X103^(1/3))*COS(('OddsRatio_working_3-way'!Y103)/3)</f>
        <v>0.50695826173274927</v>
      </c>
      <c r="AG103" s="11">
        <f>-'OddsRatio_working_3-way'!U103/(3*'OddsRatio_working_3-way'!X103^(1/3))*COS(('OddsRatio_working_3-way'!Y103+2*PI())/3)</f>
        <v>-0.38891227757241315</v>
      </c>
      <c r="AH103" s="11">
        <f>-'OddsRatio_working_3-way'!U103/(3*'OddsRatio_working_3-way'!X103^(1/3))*COS(('OddsRatio_working_3-way'!Y103+4*PI())/3)</f>
        <v>-0.11804598416033599</v>
      </c>
      <c r="AI103" s="11">
        <f>'OddsRatio_working_3-way'!U103/(3*'OddsRatio_working_3-way'!X103^(1/3))*SIN(('OddsRatio_working_3-way'!Y103)/3)</f>
        <v>-0.1563847274158589</v>
      </c>
      <c r="AJ103" s="11">
        <f>'OddsRatio_working_3-way'!U103/(3*'OddsRatio_working_3-way'!X103^(1/3))*SIN(('OddsRatio_working_3-way'!Y103+2*PI())/3)</f>
        <v>-0.36084636961103189</v>
      </c>
      <c r="AK103" s="11">
        <f>'OddsRatio_working_3-way'!U103/(3*'OddsRatio_working_3-way'!X103^(1/3))*SIN(('OddsRatio_working_3-way'!Y103+4*PI())/3)</f>
        <v>0.51723109702689074</v>
      </c>
      <c r="AL103" s="11">
        <f>'OddsRatio_working_3-way'!Z103+'OddsRatio_working_3-way'!AF103</f>
        <v>1.0139165234654988</v>
      </c>
      <c r="AM103" s="11">
        <f>'OddsRatio_working_3-way'!AA103+'OddsRatio_working_3-way'!AG103</f>
        <v>-0.7778245551448264</v>
      </c>
      <c r="AN103" s="11">
        <f>'OddsRatio_working_3-way'!AB103+'OddsRatio_working_3-way'!AH103</f>
        <v>-0.23609196832067203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1.0139165234654988</v>
      </c>
      <c r="AS103" s="11">
        <f>IF(('OddsRatio_working_3-way'!X103=0),IF(Q103&gt;0,-Q103^(1/3),(-Q103)^(1/3)),'OddsRatio_working_3-way'!AM103-'OddsRatio_working_3-way'!R103/3)</f>
        <v>-0.7778245551448264</v>
      </c>
      <c r="AT103" s="11">
        <f>IF(('OddsRatio_working_3-way'!X103=0),IF(Q103&gt;0,-Q103^(1/3),(-Q103)^(1/3)),'OddsRatio_working_3-way'!AN103-'OddsRatio_working_3-way'!R103/3)</f>
        <v>-0.23609196832067203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1.87</v>
      </c>
      <c r="B104" s="4">
        <f>IF('True_Odds_Calculator_3-way'!B103="","",'True_Odds_Calculator_3-way'!B103)</f>
        <v>3.87</v>
      </c>
      <c r="C104" s="4">
        <f>IF('True_Odds_Calculator_3-way'!C103="","",'True_Odds_Calculator_3-way'!C103)</f>
        <v>4.84</v>
      </c>
      <c r="D104" s="9">
        <f t="shared" si="26"/>
        <v>0.53485450536356316</v>
      </c>
      <c r="E104" s="9">
        <f t="shared" si="27"/>
        <v>0.25847122628450253</v>
      </c>
      <c r="F104" s="9">
        <f t="shared" si="28"/>
        <v>0.20667426835193436</v>
      </c>
      <c r="G104" s="9">
        <f t="shared" si="29"/>
        <v>0.9996176314744899</v>
      </c>
      <c r="H104" s="9">
        <f t="shared" si="30"/>
        <v>1.8696673393828063</v>
      </c>
      <c r="I104" s="9">
        <f t="shared" si="31"/>
        <v>3.868902602331787</v>
      </c>
      <c r="J104" s="9">
        <f t="shared" si="32"/>
        <v>4.8385317048620413</v>
      </c>
      <c r="K104" s="11">
        <f t="shared" si="33"/>
        <v>0.53475935828876997</v>
      </c>
      <c r="L104" s="11">
        <f t="shared" si="34"/>
        <v>0.25839793281653745</v>
      </c>
      <c r="M104" s="11">
        <f t="shared" si="35"/>
        <v>0.20661157024793389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-0.27373759071535242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0.21640698399581842</v>
      </c>
      <c r="Q104" s="11">
        <f>2*'OddsRatio_working_3-way'!K104*'OddsRatio_working_3-way'!L104*'OddsRatio_working_3-way'!M104</f>
        <v>5.7099468072775314E-2</v>
      </c>
      <c r="R104" s="11">
        <f t="shared" si="36"/>
        <v>0</v>
      </c>
      <c r="S104" s="11">
        <f t="shared" si="37"/>
        <v>-0.7905636322373073</v>
      </c>
      <c r="T104" s="11">
        <f t="shared" si="38"/>
        <v>-0.20859198739770643</v>
      </c>
      <c r="U104" s="11">
        <f>'OddsRatio_working_3-way'!S104-'OddsRatio_working_3-way'!R104^2/3</f>
        <v>-0.7905636322373073</v>
      </c>
      <c r="V104" s="11">
        <f>'OddsRatio_working_3-way'!S104*'OddsRatio_working_3-way'!R104/3-2*'OddsRatio_working_3-way'!R104^3/27-'OddsRatio_working_3-way'!T104</f>
        <v>0.20859198739770643</v>
      </c>
      <c r="W104" s="11">
        <f>'OddsRatio_working_3-way'!V104^2+4*'OddsRatio_working_3-way'!U104^3/27</f>
        <v>-2.9688648233718688E-2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0.13527681383023812</v>
      </c>
      <c r="Y104" s="11">
        <f>IF('OddsRatio_working_3-way'!W104&gt;=0,IF('OddsRatio_working_3-way'!V104+SQRT('OddsRatio_working_3-way'!W104)&gt;0,0,PI()),ACOS('OddsRatio_working_3-way'!V104/(2*'OddsRatio_working_3-way'!X104)))</f>
        <v>0.69041460286929424</v>
      </c>
      <c r="Z104" s="11">
        <f>'OddsRatio_working_3-way'!X104^(1/3)*COS('OddsRatio_working_3-way'!Y104/3)</f>
        <v>0.499808815737245</v>
      </c>
      <c r="AA104" s="11">
        <f>'OddsRatio_working_3-way'!X104^(1/3)*COS(('OddsRatio_working_3-way'!Y104+2*PI())/3)</f>
        <v>-0.35131579205613056</v>
      </c>
      <c r="AB104" s="11">
        <f>'OddsRatio_working_3-way'!X104^(1/3)*COS(('OddsRatio_working_3-way'!Y104+4*PI())/3)</f>
        <v>-0.14849302368111436</v>
      </c>
      <c r="AC104" s="11">
        <f>'OddsRatio_working_3-way'!X104^(1/3)*SIN('OddsRatio_working_3-way'!Y104/3)</f>
        <v>0.11709977991910066</v>
      </c>
      <c r="AD104" s="11">
        <f>'OddsRatio_working_3-way'!X104^(1/3)*SIN(('OddsRatio_working_3-way'!Y104+2*PI())/3)</f>
        <v>0.37429724150431942</v>
      </c>
      <c r="AE104" s="11">
        <f>'OddsRatio_working_3-way'!X104^(1/3)*SIN(('OddsRatio_working_3-way'!Y104+4*PI())/3)</f>
        <v>-0.49139702142342007</v>
      </c>
      <c r="AF104" s="11">
        <f>-'OddsRatio_working_3-way'!U104/(3*'OddsRatio_working_3-way'!X104^(1/3))*COS(('OddsRatio_working_3-way'!Y104)/3)</f>
        <v>0.49980881573724489</v>
      </c>
      <c r="AG104" s="11">
        <f>-'OddsRatio_working_3-way'!U104/(3*'OddsRatio_working_3-way'!X104^(1/3))*COS(('OddsRatio_working_3-way'!Y104+2*PI())/3)</f>
        <v>-0.35131579205613045</v>
      </c>
      <c r="AH104" s="11">
        <f>-'OddsRatio_working_3-way'!U104/(3*'OddsRatio_working_3-way'!X104^(1/3))*COS(('OddsRatio_working_3-way'!Y104+4*PI())/3)</f>
        <v>-0.14849302368111433</v>
      </c>
      <c r="AI104" s="11">
        <f>'OddsRatio_working_3-way'!U104/(3*'OddsRatio_working_3-way'!X104^(1/3))*SIN(('OddsRatio_working_3-way'!Y104)/3)</f>
        <v>-0.11709977991910063</v>
      </c>
      <c r="AJ104" s="11">
        <f>'OddsRatio_working_3-way'!U104/(3*'OddsRatio_working_3-way'!X104^(1/3))*SIN(('OddsRatio_working_3-way'!Y104+2*PI())/3)</f>
        <v>-0.37429724150431931</v>
      </c>
      <c r="AK104" s="11">
        <f>'OddsRatio_working_3-way'!U104/(3*'OddsRatio_working_3-way'!X104^(1/3))*SIN(('OddsRatio_working_3-way'!Y104+4*PI())/3)</f>
        <v>0.49139702142341996</v>
      </c>
      <c r="AL104" s="11">
        <f>'OddsRatio_working_3-way'!Z104+'OddsRatio_working_3-way'!AF104</f>
        <v>0.9996176314744899</v>
      </c>
      <c r="AM104" s="11">
        <f>'OddsRatio_working_3-way'!AA104+'OddsRatio_working_3-way'!AG104</f>
        <v>-0.70263158411226101</v>
      </c>
      <c r="AN104" s="11">
        <f>'OddsRatio_working_3-way'!AB104+'OddsRatio_working_3-way'!AH104</f>
        <v>-0.29698604736222867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0.9996176314744899</v>
      </c>
      <c r="AS104" s="11">
        <f>IF(('OddsRatio_working_3-way'!X104=0),IF(Q104&gt;0,-Q104^(1/3),(-Q104)^(1/3)),'OddsRatio_working_3-way'!AM104-'OddsRatio_working_3-way'!R104/3)</f>
        <v>-0.70263158411226101</v>
      </c>
      <c r="AT104" s="11">
        <f>IF(('OddsRatio_working_3-way'!X104=0),IF(Q104&gt;0,-Q104^(1/3),(-Q104)^(1/3)),'OddsRatio_working_3-way'!AN104-'OddsRatio_working_3-way'!R104/3)</f>
        <v>-0.29698604736222867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2.27</v>
      </c>
      <c r="B105" s="4">
        <f>IF('True_Odds_Calculator_3-way'!B104="","",'True_Odds_Calculator_3-way'!B104)</f>
        <v>4.08</v>
      </c>
      <c r="C105" s="4">
        <f>IF('True_Odds_Calculator_3-way'!C104="","",'True_Odds_Calculator_3-way'!C104)</f>
        <v>2.92</v>
      </c>
      <c r="D105" s="9">
        <f t="shared" si="26"/>
        <v>0.42994488904387723</v>
      </c>
      <c r="E105" s="9">
        <f t="shared" si="27"/>
        <v>0.23721872803604846</v>
      </c>
      <c r="F105" s="9">
        <f t="shared" si="28"/>
        <v>0.33283638292007439</v>
      </c>
      <c r="G105" s="9">
        <f t="shared" si="29"/>
        <v>1.0439995997850495</v>
      </c>
      <c r="H105" s="9">
        <f t="shared" si="30"/>
        <v>2.3258794917270125</v>
      </c>
      <c r="I105" s="9">
        <f t="shared" si="31"/>
        <v>4.2155187673379526</v>
      </c>
      <c r="J105" s="9">
        <f t="shared" si="32"/>
        <v>3.0044792315872955</v>
      </c>
      <c r="K105" s="11">
        <f t="shared" si="33"/>
        <v>0.44052863436123346</v>
      </c>
      <c r="L105" s="11">
        <f t="shared" si="34"/>
        <v>0.24509803921568626</v>
      </c>
      <c r="M105" s="11">
        <f t="shared" si="35"/>
        <v>0.34246575342465752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-0.27770697923729271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0.23184549904688198</v>
      </c>
      <c r="Q105" s="11">
        <f>2*'OddsRatio_working_3-way'!K105*'OddsRatio_working_3-way'!L105*'OddsRatio_working_3-way'!M105</f>
        <v>7.3953907191987883E-2</v>
      </c>
      <c r="R105" s="11">
        <f t="shared" si="36"/>
        <v>0</v>
      </c>
      <c r="S105" s="11">
        <f t="shared" si="37"/>
        <v>-0.83485658042744615</v>
      </c>
      <c r="T105" s="11">
        <f t="shared" si="38"/>
        <v>-0.26630193953028591</v>
      </c>
      <c r="U105" s="11">
        <f>'OddsRatio_working_3-way'!S105-'OddsRatio_working_3-way'!R105^2/3</f>
        <v>-0.83485658042744615</v>
      </c>
      <c r="V105" s="11">
        <f>'OddsRatio_working_3-way'!S105*'OddsRatio_working_3-way'!R105/3-2*'OddsRatio_working_3-way'!R105^3/27-'OddsRatio_working_3-way'!T105</f>
        <v>0.26630193953028591</v>
      </c>
      <c r="W105" s="11">
        <f>'OddsRatio_working_3-way'!V105^2+4*'OddsRatio_working_3-way'!U105^3/27</f>
        <v>-1.528815691180184E-2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0.14680333775956347</v>
      </c>
      <c r="Y105" s="11">
        <f>IF('OddsRatio_working_3-way'!W105&gt;=0,IF('OddsRatio_working_3-way'!V105+SQRT('OddsRatio_working_3-way'!W105)&gt;0,0,PI()),ACOS('OddsRatio_working_3-way'!V105/(2*'OddsRatio_working_3-way'!X105)))</f>
        <v>0.43468597142653631</v>
      </c>
      <c r="Z105" s="11">
        <f>'OddsRatio_working_3-way'!X105^(1/3)*COS('OddsRatio_working_3-way'!Y105/3)</f>
        <v>0.52199979989252476</v>
      </c>
      <c r="AA105" s="11">
        <f>'OddsRatio_working_3-way'!X105^(1/3)*COS(('OddsRatio_working_3-way'!Y105+2*PI())/3)</f>
        <v>-0.32696429785137965</v>
      </c>
      <c r="AB105" s="11">
        <f>'OddsRatio_working_3-way'!X105^(1/3)*COS(('OddsRatio_working_3-way'!Y105+4*PI())/3)</f>
        <v>-0.19503550204114525</v>
      </c>
      <c r="AC105" s="11">
        <f>'OddsRatio_working_3-way'!X105^(1/3)*SIN('OddsRatio_working_3-way'!Y105/3)</f>
        <v>7.6169125774902147E-2</v>
      </c>
      <c r="AD105" s="11">
        <f>'OddsRatio_working_3-way'!X105^(1/3)*SIN(('OddsRatio_working_3-way'!Y105+2*PI())/3)</f>
        <v>0.41398052458986895</v>
      </c>
      <c r="AE105" s="11">
        <f>'OddsRatio_working_3-way'!X105^(1/3)*SIN(('OddsRatio_working_3-way'!Y105+4*PI())/3)</f>
        <v>-0.49014965036477098</v>
      </c>
      <c r="AF105" s="11">
        <f>-'OddsRatio_working_3-way'!U105/(3*'OddsRatio_working_3-way'!X105^(1/3))*COS(('OddsRatio_working_3-way'!Y105)/3)</f>
        <v>0.52199979989252465</v>
      </c>
      <c r="AG105" s="11">
        <f>-'OddsRatio_working_3-way'!U105/(3*'OddsRatio_working_3-way'!X105^(1/3))*COS(('OddsRatio_working_3-way'!Y105+2*PI())/3)</f>
        <v>-0.32696429785137959</v>
      </c>
      <c r="AH105" s="11">
        <f>-'OddsRatio_working_3-way'!U105/(3*'OddsRatio_working_3-way'!X105^(1/3))*COS(('OddsRatio_working_3-way'!Y105+4*PI())/3)</f>
        <v>-0.19503550204114523</v>
      </c>
      <c r="AI105" s="11">
        <f>'OddsRatio_working_3-way'!U105/(3*'OddsRatio_working_3-way'!X105^(1/3))*SIN(('OddsRatio_working_3-way'!Y105)/3)</f>
        <v>-7.6169125774902133E-2</v>
      </c>
      <c r="AJ105" s="11">
        <f>'OddsRatio_working_3-way'!U105/(3*'OddsRatio_working_3-way'!X105^(1/3))*SIN(('OddsRatio_working_3-way'!Y105+2*PI())/3)</f>
        <v>-0.41398052458986884</v>
      </c>
      <c r="AK105" s="11">
        <f>'OddsRatio_working_3-way'!U105/(3*'OddsRatio_working_3-way'!X105^(1/3))*SIN(('OddsRatio_working_3-way'!Y105+4*PI())/3)</f>
        <v>0.49014965036477087</v>
      </c>
      <c r="AL105" s="11">
        <f>'OddsRatio_working_3-way'!Z105+'OddsRatio_working_3-way'!AF105</f>
        <v>1.0439995997850495</v>
      </c>
      <c r="AM105" s="11">
        <f>'OddsRatio_working_3-way'!AA105+'OddsRatio_working_3-way'!AG105</f>
        <v>-0.65392859570275919</v>
      </c>
      <c r="AN105" s="11">
        <f>'OddsRatio_working_3-way'!AB105+'OddsRatio_working_3-way'!AH105</f>
        <v>-0.39007100408229045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1.0439995997850495</v>
      </c>
      <c r="AS105" s="11">
        <f>IF(('OddsRatio_working_3-way'!X105=0),IF(Q105&gt;0,-Q105^(1/3),(-Q105)^(1/3)),'OddsRatio_working_3-way'!AM105-'OddsRatio_working_3-way'!R105/3)</f>
        <v>-0.65392859570275919</v>
      </c>
      <c r="AT105" s="11">
        <f>IF(('OddsRatio_working_3-way'!X105=0),IF(Q105&gt;0,-Q105^(1/3),(-Q105)^(1/3)),'OddsRatio_working_3-way'!AN105-'OddsRatio_working_3-way'!R105/3)</f>
        <v>-0.39007100408229045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1.33</v>
      </c>
      <c r="B106" s="4">
        <f>IF('True_Odds_Calculator_3-way'!B105="","",'True_Odds_Calculator_3-way'!B105)</f>
        <v>5.54</v>
      </c>
      <c r="C106" s="4">
        <f>IF('True_Odds_Calculator_3-way'!C105="","",'True_Odds_Calculator_3-way'!C105)</f>
        <v>10.27</v>
      </c>
      <c r="D106" s="9">
        <f t="shared" si="26"/>
        <v>0.73842397566297879</v>
      </c>
      <c r="E106" s="9">
        <f t="shared" si="27"/>
        <v>0.17025848399084159</v>
      </c>
      <c r="F106" s="9">
        <f t="shared" si="28"/>
        <v>9.1317540346179699E-2</v>
      </c>
      <c r="G106" s="9">
        <f t="shared" si="29"/>
        <v>1.0734410654684206</v>
      </c>
      <c r="H106" s="9">
        <f t="shared" si="30"/>
        <v>1.3542355516045785</v>
      </c>
      <c r="I106" s="9">
        <f t="shared" si="31"/>
        <v>5.8734224372266297</v>
      </c>
      <c r="J106" s="9">
        <f t="shared" si="32"/>
        <v>10.950798676892258</v>
      </c>
      <c r="K106" s="11">
        <f t="shared" si="33"/>
        <v>0.75187969924812026</v>
      </c>
      <c r="L106" s="11">
        <f t="shared" si="34"/>
        <v>0.18050541516245489</v>
      </c>
      <c r="M106" s="11">
        <f t="shared" si="35"/>
        <v>9.7370983446932818E-2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-0.18353448503023873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0.18686052305035555</v>
      </c>
      <c r="Q106" s="11">
        <f>2*'OddsRatio_working_3-way'!K106*'OddsRatio_working_3-way'!L106*'OddsRatio_working_3-way'!M106</f>
        <v>2.6430059837391173E-2</v>
      </c>
      <c r="R106" s="11">
        <f t="shared" si="36"/>
        <v>0</v>
      </c>
      <c r="S106" s="11">
        <f t="shared" si="37"/>
        <v>-1.0181221421117064</v>
      </c>
      <c r="T106" s="11">
        <f t="shared" si="38"/>
        <v>-0.14400596069472513</v>
      </c>
      <c r="U106" s="11">
        <f>'OddsRatio_working_3-way'!S106-'OddsRatio_working_3-way'!R106^2/3</f>
        <v>-1.0181221421117064</v>
      </c>
      <c r="V106" s="11">
        <f>'OddsRatio_working_3-way'!S106*'OddsRatio_working_3-way'!R106/3-2*'OddsRatio_working_3-way'!R106^3/27-'OddsRatio_working_3-way'!T106</f>
        <v>0.14400596069472513</v>
      </c>
      <c r="W106" s="11">
        <f>'OddsRatio_working_3-way'!V106^2+4*'OddsRatio_working_3-way'!U106^3/27</f>
        <v>-0.13561155942792025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0.19770513153654545</v>
      </c>
      <c r="Y106" s="11">
        <f>IF('OddsRatio_working_3-way'!W106&gt;=0,IF('OddsRatio_working_3-way'!V106+SQRT('OddsRatio_working_3-way'!W106)&gt;0,0,PI()),ACOS('OddsRatio_working_3-way'!V106/(2*'OddsRatio_working_3-way'!X106)))</f>
        <v>1.1980293356178306</v>
      </c>
      <c r="Z106" s="11">
        <f>'OddsRatio_working_3-way'!X106^(1/3)*COS('OddsRatio_working_3-way'!Y106/3)</f>
        <v>0.53672053273421028</v>
      </c>
      <c r="AA106" s="11">
        <f>'OddsRatio_working_3-way'!X106^(1/3)*COS(('OddsRatio_working_3-way'!Y106+2*PI())/3)</f>
        <v>-0.4645205014660051</v>
      </c>
      <c r="AB106" s="11">
        <f>'OddsRatio_working_3-way'!X106^(1/3)*COS(('OddsRatio_working_3-way'!Y106+4*PI())/3)</f>
        <v>-7.2200031268205164E-2</v>
      </c>
      <c r="AC106" s="11">
        <f>'OddsRatio_working_3-way'!X106^(1/3)*SIN('OddsRatio_working_3-way'!Y106/3)</f>
        <v>0.22650632907730037</v>
      </c>
      <c r="AD106" s="11">
        <f>'OddsRatio_working_3-way'!X106^(1/3)*SIN(('OddsRatio_working_3-way'!Y106+2*PI())/3)</f>
        <v>0.35156045154189342</v>
      </c>
      <c r="AE106" s="11">
        <f>'OddsRatio_working_3-way'!X106^(1/3)*SIN(('OddsRatio_working_3-way'!Y106+4*PI())/3)</f>
        <v>-0.5780667806191937</v>
      </c>
      <c r="AF106" s="11">
        <f>-'OddsRatio_working_3-way'!U106/(3*'OddsRatio_working_3-way'!X106^(1/3))*COS(('OddsRatio_working_3-way'!Y106)/3)</f>
        <v>0.53672053273421028</v>
      </c>
      <c r="AG106" s="11">
        <f>-'OddsRatio_working_3-way'!U106/(3*'OddsRatio_working_3-way'!X106^(1/3))*COS(('OddsRatio_working_3-way'!Y106+2*PI())/3)</f>
        <v>-0.4645205014660051</v>
      </c>
      <c r="AH106" s="11">
        <f>-'OddsRatio_working_3-way'!U106/(3*'OddsRatio_working_3-way'!X106^(1/3))*COS(('OddsRatio_working_3-way'!Y106+4*PI())/3)</f>
        <v>-7.2200031268205164E-2</v>
      </c>
      <c r="AI106" s="11">
        <f>'OddsRatio_working_3-way'!U106/(3*'OddsRatio_working_3-way'!X106^(1/3))*SIN(('OddsRatio_working_3-way'!Y106)/3)</f>
        <v>-0.22650632907730037</v>
      </c>
      <c r="AJ106" s="11">
        <f>'OddsRatio_working_3-way'!U106/(3*'OddsRatio_working_3-way'!X106^(1/3))*SIN(('OddsRatio_working_3-way'!Y106+2*PI())/3)</f>
        <v>-0.35156045154189342</v>
      </c>
      <c r="AK106" s="11">
        <f>'OddsRatio_working_3-way'!U106/(3*'OddsRatio_working_3-way'!X106^(1/3))*SIN(('OddsRatio_working_3-way'!Y106+4*PI())/3)</f>
        <v>0.5780667806191937</v>
      </c>
      <c r="AL106" s="11">
        <f>'OddsRatio_working_3-way'!Z106+'OddsRatio_working_3-way'!AF106</f>
        <v>1.0734410654684206</v>
      </c>
      <c r="AM106" s="11">
        <f>'OddsRatio_working_3-way'!AA106+'OddsRatio_working_3-way'!AG106</f>
        <v>-0.9290410029320102</v>
      </c>
      <c r="AN106" s="11">
        <f>'OddsRatio_working_3-way'!AB106+'OddsRatio_working_3-way'!AH106</f>
        <v>-0.14440006253641033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1.0734410654684206</v>
      </c>
      <c r="AS106" s="11">
        <f>IF(('OddsRatio_working_3-way'!X106=0),IF(Q106&gt;0,-Q106^(1/3),(-Q106)^(1/3)),'OddsRatio_working_3-way'!AM106-'OddsRatio_working_3-way'!R106/3)</f>
        <v>-0.9290410029320102</v>
      </c>
      <c r="AT106" s="11">
        <f>IF(('OddsRatio_working_3-way'!X106=0),IF(Q106&gt;0,-Q106^(1/3),(-Q106)^(1/3)),'OddsRatio_working_3-way'!AN106-'OddsRatio_working_3-way'!R106/3)</f>
        <v>-0.14440006253641033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2.4300000000000002</v>
      </c>
      <c r="B107" s="4">
        <f>IF('True_Odds_Calculator_3-way'!B106="","",'True_Odds_Calculator_3-way'!B106)</f>
        <v>3.3</v>
      </c>
      <c r="C107" s="4">
        <f>IF('True_Odds_Calculator_3-way'!C106="","",'True_Odds_Calculator_3-way'!C106)</f>
        <v>3.15</v>
      </c>
      <c r="D107" s="9">
        <f t="shared" si="26"/>
        <v>0.39991659717522426</v>
      </c>
      <c r="E107" s="9">
        <f t="shared" si="27"/>
        <v>0.29296079743394632</v>
      </c>
      <c r="F107" s="9">
        <f t="shared" si="28"/>
        <v>0.30712260539082942</v>
      </c>
      <c r="G107" s="9">
        <f t="shared" si="29"/>
        <v>1.0493156478080437</v>
      </c>
      <c r="H107" s="9">
        <f t="shared" si="30"/>
        <v>2.5005213763655023</v>
      </c>
      <c r="I107" s="9">
        <f t="shared" si="31"/>
        <v>3.4134259899585007</v>
      </c>
      <c r="J107" s="9">
        <f t="shared" si="32"/>
        <v>3.2560286427872942</v>
      </c>
      <c r="K107" s="11">
        <f t="shared" si="33"/>
        <v>0.41152263374485593</v>
      </c>
      <c r="L107" s="11">
        <f t="shared" si="34"/>
        <v>0.30303030303030304</v>
      </c>
      <c r="M107" s="11">
        <f t="shared" si="35"/>
        <v>0.31746031746031744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-0.27994425936812783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0.23278047969405991</v>
      </c>
      <c r="Q107" s="11">
        <f>2*'OddsRatio_working_3-way'!K107*'OddsRatio_working_3-way'!L107*'OddsRatio_working_3-way'!M107</f>
        <v>7.9177033909544198E-2</v>
      </c>
      <c r="R107" s="11">
        <f t="shared" si="36"/>
        <v>0</v>
      </c>
      <c r="S107" s="11">
        <f t="shared" si="37"/>
        <v>-0.83152439067504735</v>
      </c>
      <c r="T107" s="11">
        <f t="shared" si="38"/>
        <v>-0.28283142539967598</v>
      </c>
      <c r="U107" s="11">
        <f>'OddsRatio_working_3-way'!S107-'OddsRatio_working_3-way'!R107^2/3</f>
        <v>-0.83152439067504735</v>
      </c>
      <c r="V107" s="11">
        <f>'OddsRatio_working_3-way'!S107*'OddsRatio_working_3-way'!R107/3-2*'OddsRatio_working_3-way'!R107^3/27-'OddsRatio_working_3-way'!T107</f>
        <v>0.28283142539967598</v>
      </c>
      <c r="W107" s="11">
        <f>'OddsRatio_working_3-way'!V107^2+4*'OddsRatio_working_3-way'!U107^3/27</f>
        <v>-5.1831622775141972E-3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0.14592530406951931</v>
      </c>
      <c r="Y107" s="11">
        <f>IF('OddsRatio_working_3-way'!W107&gt;=0,IF('OddsRatio_working_3-way'!V107+SQRT('OddsRatio_working_3-way'!W107)&gt;0,0,PI()),ACOS('OddsRatio_working_3-way'!V107/(2*'OddsRatio_working_3-way'!X107)))</f>
        <v>0.24925456041936944</v>
      </c>
      <c r="Z107" s="11">
        <f>'OddsRatio_working_3-way'!X107^(1/3)*COS('OddsRatio_working_3-way'!Y107/3)</f>
        <v>0.52465782390402171</v>
      </c>
      <c r="AA107" s="11">
        <f>'OddsRatio_working_3-way'!X107^(1/3)*COS(('OddsRatio_working_3-way'!Y107+2*PI())/3)</f>
        <v>-0.30016703467214895</v>
      </c>
      <c r="AB107" s="11">
        <f>'OddsRatio_working_3-way'!X107^(1/3)*COS(('OddsRatio_working_3-way'!Y107+4*PI())/3)</f>
        <v>-0.22449078923187263</v>
      </c>
      <c r="AC107" s="11">
        <f>'OddsRatio_working_3-way'!X107^(1/3)*SIN('OddsRatio_working_3-way'!Y107/3)</f>
        <v>4.3691700676203753E-2</v>
      </c>
      <c r="AD107" s="11">
        <f>'OddsRatio_working_3-way'!X107^(1/3)*SIN(('OddsRatio_working_3-way'!Y107+2*PI())/3)</f>
        <v>0.43252115345704345</v>
      </c>
      <c r="AE107" s="11">
        <f>'OddsRatio_working_3-way'!X107^(1/3)*SIN(('OddsRatio_working_3-way'!Y107+4*PI())/3)</f>
        <v>-0.47621285413324721</v>
      </c>
      <c r="AF107" s="11">
        <f>-'OddsRatio_working_3-way'!U107/(3*'OddsRatio_working_3-way'!X107^(1/3))*COS(('OddsRatio_working_3-way'!Y107)/3)</f>
        <v>0.52465782390402183</v>
      </c>
      <c r="AG107" s="11">
        <f>-'OddsRatio_working_3-way'!U107/(3*'OddsRatio_working_3-way'!X107^(1/3))*COS(('OddsRatio_working_3-way'!Y107+2*PI())/3)</f>
        <v>-0.30016703467214906</v>
      </c>
      <c r="AH107" s="11">
        <f>-'OddsRatio_working_3-way'!U107/(3*'OddsRatio_working_3-way'!X107^(1/3))*COS(('OddsRatio_working_3-way'!Y107+4*PI())/3)</f>
        <v>-0.22449078923187268</v>
      </c>
      <c r="AI107" s="11">
        <f>'OddsRatio_working_3-way'!U107/(3*'OddsRatio_working_3-way'!X107^(1/3))*SIN(('OddsRatio_working_3-way'!Y107)/3)</f>
        <v>-4.3691700676203767E-2</v>
      </c>
      <c r="AJ107" s="11">
        <f>'OddsRatio_working_3-way'!U107/(3*'OddsRatio_working_3-way'!X107^(1/3))*SIN(('OddsRatio_working_3-way'!Y107+2*PI())/3)</f>
        <v>-0.43252115345704356</v>
      </c>
      <c r="AK107" s="11">
        <f>'OddsRatio_working_3-way'!U107/(3*'OddsRatio_working_3-way'!X107^(1/3))*SIN(('OddsRatio_working_3-way'!Y107+4*PI())/3)</f>
        <v>0.47621285413324727</v>
      </c>
      <c r="AL107" s="11">
        <f>'OddsRatio_working_3-way'!Z107+'OddsRatio_working_3-way'!AF107</f>
        <v>1.0493156478080437</v>
      </c>
      <c r="AM107" s="11">
        <f>'OddsRatio_working_3-way'!AA107+'OddsRatio_working_3-way'!AG107</f>
        <v>-0.600334069344298</v>
      </c>
      <c r="AN107" s="11">
        <f>'OddsRatio_working_3-way'!AB107+'OddsRatio_working_3-way'!AH107</f>
        <v>-0.44898157846374531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1.0493156478080437</v>
      </c>
      <c r="AS107" s="11">
        <f>IF(('OddsRatio_working_3-way'!X107=0),IF(Q107&gt;0,-Q107^(1/3),(-Q107)^(1/3)),'OddsRatio_working_3-way'!AM107-'OddsRatio_working_3-way'!R107/3)</f>
        <v>-0.600334069344298</v>
      </c>
      <c r="AT107" s="11">
        <f>IF(('OddsRatio_working_3-way'!X107=0),IF(Q107&gt;0,-Q107^(1/3),(-Q107)^(1/3)),'OddsRatio_working_3-way'!AN107-'OddsRatio_working_3-way'!R107/3)</f>
        <v>-0.44898157846374531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2.56</v>
      </c>
      <c r="B108" s="4">
        <f>IF('True_Odds_Calculator_3-way'!B107="","",'True_Odds_Calculator_3-way'!B107)</f>
        <v>3.35</v>
      </c>
      <c r="C108" s="4">
        <f>IF('True_Odds_Calculator_3-way'!C107="","",'True_Odds_Calculator_3-way'!C107)</f>
        <v>2.82</v>
      </c>
      <c r="D108" s="9">
        <f t="shared" si="26"/>
        <v>0.37518843964489368</v>
      </c>
      <c r="E108" s="9">
        <f t="shared" si="27"/>
        <v>0.28500859126526618</v>
      </c>
      <c r="F108" s="9">
        <f t="shared" si="28"/>
        <v>0.33980296908984015</v>
      </c>
      <c r="G108" s="9">
        <f t="shared" si="29"/>
        <v>1.0675175156674479</v>
      </c>
      <c r="H108" s="9">
        <f t="shared" si="30"/>
        <v>2.6653273244412183</v>
      </c>
      <c r="I108" s="9">
        <f t="shared" si="31"/>
        <v>3.5086661618185029</v>
      </c>
      <c r="J108" s="9">
        <f t="shared" si="32"/>
        <v>2.942881878514755</v>
      </c>
      <c r="K108" s="11">
        <f t="shared" si="33"/>
        <v>0.390625</v>
      </c>
      <c r="L108" s="11">
        <f t="shared" si="34"/>
        <v>0.29850746268656714</v>
      </c>
      <c r="M108" s="11">
        <f t="shared" si="35"/>
        <v>0.3546099290780142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-0.27588619402985071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0.23693037472213396</v>
      </c>
      <c r="Q108" s="11">
        <f>2*'OddsRatio_working_3-way'!K108*'OddsRatio_working_3-way'!L108*'OddsRatio_working_3-way'!M108</f>
        <v>8.2698211072298078E-2</v>
      </c>
      <c r="R108" s="11">
        <f t="shared" si="36"/>
        <v>0</v>
      </c>
      <c r="S108" s="11">
        <f t="shared" si="37"/>
        <v>-0.85879750364202079</v>
      </c>
      <c r="T108" s="11">
        <f t="shared" si="38"/>
        <v>-0.2997548005731312</v>
      </c>
      <c r="U108" s="11">
        <f>'OddsRatio_working_3-way'!S108-'OddsRatio_working_3-way'!R108^2/3</f>
        <v>-0.85879750364202079</v>
      </c>
      <c r="V108" s="11">
        <f>'OddsRatio_working_3-way'!S108*'OddsRatio_working_3-way'!R108/3-2*'OddsRatio_working_3-way'!R108^3/27-'OddsRatio_working_3-way'!T108</f>
        <v>0.2997548005731312</v>
      </c>
      <c r="W108" s="11">
        <f>'OddsRatio_working_3-way'!V108^2+4*'OddsRatio_working_3-way'!U108^3/27</f>
        <v>-3.9828565727157844E-3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0.15316314589299332</v>
      </c>
      <c r="Y108" s="11">
        <f>IF('OddsRatio_working_3-way'!W108&gt;=0,IF('OddsRatio_working_3-way'!V108+SQRT('OddsRatio_working_3-way'!W108)&gt;0,0,PI()),ACOS('OddsRatio_working_3-way'!V108/(2*'OddsRatio_working_3-way'!X108)))</f>
        <v>0.20750773667298961</v>
      </c>
      <c r="Z108" s="11">
        <f>'OddsRatio_working_3-way'!X108^(1/3)*COS('OddsRatio_working_3-way'!Y108/3)</f>
        <v>0.53375875783372395</v>
      </c>
      <c r="AA108" s="11">
        <f>'OddsRatio_working_3-way'!X108^(1/3)*COS(('OddsRatio_working_3-way'!Y108+2*PI())/3)</f>
        <v>-0.2989038576379161</v>
      </c>
      <c r="AB108" s="11">
        <f>'OddsRatio_working_3-way'!X108^(1/3)*COS(('OddsRatio_working_3-way'!Y108+4*PI())/3)</f>
        <v>-0.23485490019580796</v>
      </c>
      <c r="AC108" s="11">
        <f>'OddsRatio_working_3-way'!X108^(1/3)*SIN('OddsRatio_working_3-way'!Y108/3)</f>
        <v>3.6978682820516008E-2</v>
      </c>
      <c r="AD108" s="11">
        <f>'OddsRatio_working_3-way'!X108^(1/3)*SIN(('OddsRatio_working_3-way'!Y108+2*PI())/3)</f>
        <v>0.44375930236617317</v>
      </c>
      <c r="AE108" s="11">
        <f>'OddsRatio_working_3-way'!X108^(1/3)*SIN(('OddsRatio_working_3-way'!Y108+4*PI())/3)</f>
        <v>-0.48073798518668914</v>
      </c>
      <c r="AF108" s="11">
        <f>-'OddsRatio_working_3-way'!U108/(3*'OddsRatio_working_3-way'!X108^(1/3))*COS(('OddsRatio_working_3-way'!Y108)/3)</f>
        <v>0.53375875783372384</v>
      </c>
      <c r="AG108" s="11">
        <f>-'OddsRatio_working_3-way'!U108/(3*'OddsRatio_working_3-way'!X108^(1/3))*COS(('OddsRatio_working_3-way'!Y108+2*PI())/3)</f>
        <v>-0.29890385763791605</v>
      </c>
      <c r="AH108" s="11">
        <f>-'OddsRatio_working_3-way'!U108/(3*'OddsRatio_working_3-way'!X108^(1/3))*COS(('OddsRatio_working_3-way'!Y108+4*PI())/3)</f>
        <v>-0.2348549001958079</v>
      </c>
      <c r="AI108" s="11">
        <f>'OddsRatio_working_3-way'!U108/(3*'OddsRatio_working_3-way'!X108^(1/3))*SIN(('OddsRatio_working_3-way'!Y108)/3)</f>
        <v>-3.6978682820516001E-2</v>
      </c>
      <c r="AJ108" s="11">
        <f>'OddsRatio_working_3-way'!U108/(3*'OddsRatio_working_3-way'!X108^(1/3))*SIN(('OddsRatio_working_3-way'!Y108+2*PI())/3)</f>
        <v>-0.44375930236617306</v>
      </c>
      <c r="AK108" s="11">
        <f>'OddsRatio_working_3-way'!U108/(3*'OddsRatio_working_3-way'!X108^(1/3))*SIN(('OddsRatio_working_3-way'!Y108+4*PI())/3)</f>
        <v>0.48073798518668909</v>
      </c>
      <c r="AL108" s="11">
        <f>'OddsRatio_working_3-way'!Z108+'OddsRatio_working_3-way'!AF108</f>
        <v>1.0675175156674479</v>
      </c>
      <c r="AM108" s="11">
        <f>'OddsRatio_working_3-way'!AA108+'OddsRatio_working_3-way'!AG108</f>
        <v>-0.5978077152758321</v>
      </c>
      <c r="AN108" s="11">
        <f>'OddsRatio_working_3-way'!AB108+'OddsRatio_working_3-way'!AH108</f>
        <v>-0.46970980039161586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1.0675175156674479</v>
      </c>
      <c r="AS108" s="11">
        <f>IF(('OddsRatio_working_3-way'!X108=0),IF(Q108&gt;0,-Q108^(1/3),(-Q108)^(1/3)),'OddsRatio_working_3-way'!AM108-'OddsRatio_working_3-way'!R108/3)</f>
        <v>-0.5978077152758321</v>
      </c>
      <c r="AT108" s="11">
        <f>IF(('OddsRatio_working_3-way'!X108=0),IF(Q108&gt;0,-Q108^(1/3),(-Q108)^(1/3)),'OddsRatio_working_3-way'!AN108-'OddsRatio_working_3-way'!R108/3)</f>
        <v>-0.46970980039161586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1.42</v>
      </c>
      <c r="B109" s="4">
        <f>IF('True_Odds_Calculator_3-way'!B108="","",'True_Odds_Calculator_3-way'!B108)</f>
        <v>5.39</v>
      </c>
      <c r="C109" s="4">
        <f>IF('True_Odds_Calculator_3-way'!C108="","",'True_Odds_Calculator_3-way'!C108)</f>
        <v>6.18</v>
      </c>
      <c r="D109" s="9">
        <f t="shared" si="26"/>
        <v>0.68182856512343581</v>
      </c>
      <c r="E109" s="9">
        <f t="shared" si="27"/>
        <v>0.17013908282774615</v>
      </c>
      <c r="F109" s="9">
        <f t="shared" si="28"/>
        <v>0.14803235204881798</v>
      </c>
      <c r="G109" s="9">
        <f t="shared" si="29"/>
        <v>1.1110579318178704</v>
      </c>
      <c r="H109" s="9">
        <f t="shared" si="30"/>
        <v>1.4666443313635056</v>
      </c>
      <c r="I109" s="9">
        <f t="shared" si="31"/>
        <v>5.8775443206804496</v>
      </c>
      <c r="J109" s="9">
        <f t="shared" si="32"/>
        <v>6.755280086816569</v>
      </c>
      <c r="K109" s="11">
        <f t="shared" si="33"/>
        <v>0.70422535211267612</v>
      </c>
      <c r="L109" s="11">
        <f t="shared" si="34"/>
        <v>0.1855287569573284</v>
      </c>
      <c r="M109" s="11">
        <f t="shared" si="35"/>
        <v>0.16181229773462785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-0.20191937148042716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0.21120291284968676</v>
      </c>
      <c r="Q109" s="11">
        <f>2*'OddsRatio_working_3-way'!K109*'OddsRatio_working_3-way'!L109*'OddsRatio_working_3-way'!M109</f>
        <v>4.2282865435372727E-2</v>
      </c>
      <c r="R109" s="11">
        <f t="shared" si="36"/>
        <v>0</v>
      </c>
      <c r="S109" s="11">
        <f t="shared" si="37"/>
        <v>-1.0459764771512252</v>
      </c>
      <c r="T109" s="11">
        <f t="shared" si="38"/>
        <v>-0.2094047001303754</v>
      </c>
      <c r="U109" s="11">
        <f>'OddsRatio_working_3-way'!S109-'OddsRatio_working_3-way'!R109^2/3</f>
        <v>-1.0459764771512252</v>
      </c>
      <c r="V109" s="11">
        <f>'OddsRatio_working_3-way'!S109*'OddsRatio_working_3-way'!R109/3-2*'OddsRatio_working_3-way'!R109^3/27-'OddsRatio_working_3-way'!T109</f>
        <v>0.2094047001303754</v>
      </c>
      <c r="W109" s="11">
        <f>'OddsRatio_working_3-way'!V109^2+4*'OddsRatio_working_3-way'!U109^3/27</f>
        <v>-0.12568569046118735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0.20587375919351633</v>
      </c>
      <c r="Y109" s="11">
        <f>IF('OddsRatio_working_3-way'!W109&gt;=0,IF('OddsRatio_working_3-way'!V109+SQRT('OddsRatio_working_3-way'!W109)&gt;0,0,PI()),ACOS('OddsRatio_working_3-way'!V109/(2*'OddsRatio_working_3-way'!X109)))</f>
        <v>1.0372667842953007</v>
      </c>
      <c r="Z109" s="11">
        <f>'OddsRatio_working_3-way'!X109^(1/3)*COS('OddsRatio_working_3-way'!Y109/3)</f>
        <v>0.55552896590893519</v>
      </c>
      <c r="AA109" s="11">
        <f>'OddsRatio_working_3-way'!X109^(1/3)*COS(('OddsRatio_working_3-way'!Y109+2*PI())/3)</f>
        <v>-0.45106998002515519</v>
      </c>
      <c r="AB109" s="11">
        <f>'OddsRatio_working_3-way'!X109^(1/3)*COS(('OddsRatio_working_3-way'!Y109+4*PI())/3)</f>
        <v>-0.10445898588377993</v>
      </c>
      <c r="AC109" s="11">
        <f>'OddsRatio_working_3-way'!X109^(1/3)*SIN('OddsRatio_working_3-way'!Y109/3)</f>
        <v>0.20011595077160682</v>
      </c>
      <c r="AD109" s="11">
        <f>'OddsRatio_working_3-way'!X109^(1/3)*SIN(('OddsRatio_working_3-way'!Y109+2*PI())/3)</f>
        <v>0.38104422162943391</v>
      </c>
      <c r="AE109" s="11">
        <f>'OddsRatio_working_3-way'!X109^(1/3)*SIN(('OddsRatio_working_3-way'!Y109+4*PI())/3)</f>
        <v>-0.58116017240104068</v>
      </c>
      <c r="AF109" s="11">
        <f>-'OddsRatio_working_3-way'!U109/(3*'OddsRatio_working_3-way'!X109^(1/3))*COS(('OddsRatio_working_3-way'!Y109)/3)</f>
        <v>0.55552896590893519</v>
      </c>
      <c r="AG109" s="11">
        <f>-'OddsRatio_working_3-way'!U109/(3*'OddsRatio_working_3-way'!X109^(1/3))*COS(('OddsRatio_working_3-way'!Y109+2*PI())/3)</f>
        <v>-0.45106998002515519</v>
      </c>
      <c r="AH109" s="11">
        <f>-'OddsRatio_working_3-way'!U109/(3*'OddsRatio_working_3-way'!X109^(1/3))*COS(('OddsRatio_working_3-way'!Y109+4*PI())/3)</f>
        <v>-0.10445898588377993</v>
      </c>
      <c r="AI109" s="11">
        <f>'OddsRatio_working_3-way'!U109/(3*'OddsRatio_working_3-way'!X109^(1/3))*SIN(('OddsRatio_working_3-way'!Y109)/3)</f>
        <v>-0.20011595077160682</v>
      </c>
      <c r="AJ109" s="11">
        <f>'OddsRatio_working_3-way'!U109/(3*'OddsRatio_working_3-way'!X109^(1/3))*SIN(('OddsRatio_working_3-way'!Y109+2*PI())/3)</f>
        <v>-0.38104422162943391</v>
      </c>
      <c r="AK109" s="11">
        <f>'OddsRatio_working_3-way'!U109/(3*'OddsRatio_working_3-way'!X109^(1/3))*SIN(('OddsRatio_working_3-way'!Y109+4*PI())/3)</f>
        <v>0.58116017240104068</v>
      </c>
      <c r="AL109" s="11">
        <f>'OddsRatio_working_3-way'!Z109+'OddsRatio_working_3-way'!AF109</f>
        <v>1.1110579318178704</v>
      </c>
      <c r="AM109" s="11">
        <f>'OddsRatio_working_3-way'!AA109+'OddsRatio_working_3-way'!AG109</f>
        <v>-0.90213996005031039</v>
      </c>
      <c r="AN109" s="11">
        <f>'OddsRatio_working_3-way'!AB109+'OddsRatio_working_3-way'!AH109</f>
        <v>-0.20891797176755986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1.1110579318178704</v>
      </c>
      <c r="AS109" s="11">
        <f>IF(('OddsRatio_working_3-way'!X109=0),IF(Q109&gt;0,-Q109^(1/3),(-Q109)^(1/3)),'OddsRatio_working_3-way'!AM109-'OddsRatio_working_3-way'!R109/3)</f>
        <v>-0.90213996005031039</v>
      </c>
      <c r="AT109" s="11">
        <f>IF(('OddsRatio_working_3-way'!X109=0),IF(Q109&gt;0,-Q109^(1/3),(-Q109)^(1/3)),'OddsRatio_working_3-way'!AN109-'OddsRatio_working_3-way'!R109/3)</f>
        <v>-0.20891797176755986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2.5099999999999998</v>
      </c>
      <c r="B110" s="4">
        <f>IF('True_Odds_Calculator_3-way'!B109="","",'True_Odds_Calculator_3-way'!B109)</f>
        <v>3.43</v>
      </c>
      <c r="C110" s="4">
        <f>IF('True_Odds_Calculator_3-way'!C109="","",'True_Odds_Calculator_3-way'!C109)</f>
        <v>2.96</v>
      </c>
      <c r="D110" s="9">
        <f t="shared" si="26"/>
        <v>0.38844228569351397</v>
      </c>
      <c r="E110" s="9">
        <f t="shared" si="27"/>
        <v>0.28299647062490663</v>
      </c>
      <c r="F110" s="9">
        <f t="shared" si="28"/>
        <v>0.32856124368157935</v>
      </c>
      <c r="G110" s="9">
        <f t="shared" si="29"/>
        <v>1.0426390836650485</v>
      </c>
      <c r="H110" s="9">
        <f t="shared" si="30"/>
        <v>2.5743850163342232</v>
      </c>
      <c r="I110" s="9">
        <f t="shared" si="31"/>
        <v>3.5336129733060693</v>
      </c>
      <c r="J110" s="9">
        <f t="shared" si="32"/>
        <v>3.0435726039834945</v>
      </c>
      <c r="K110" s="11">
        <f t="shared" si="33"/>
        <v>0.39840637450199207</v>
      </c>
      <c r="L110" s="11">
        <f t="shared" si="34"/>
        <v>0.29154518950437314</v>
      </c>
      <c r="M110" s="11">
        <f t="shared" si="35"/>
        <v>0.33783783783783783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-0.28221477026257902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0.23152210321898919</v>
      </c>
      <c r="Q110" s="11">
        <f>2*'OddsRatio_working_3-way'!K110*'OddsRatio_working_3-way'!L110*'OddsRatio_working_3-way'!M110</f>
        <v>7.8482068887792925E-2</v>
      </c>
      <c r="R110" s="11">
        <f t="shared" si="36"/>
        <v>0</v>
      </c>
      <c r="S110" s="11">
        <f t="shared" si="37"/>
        <v>-0.82037557071720868</v>
      </c>
      <c r="T110" s="11">
        <f t="shared" si="38"/>
        <v>-0.27809341380244357</v>
      </c>
      <c r="U110" s="11">
        <f>'OddsRatio_working_3-way'!S110-'OddsRatio_working_3-way'!R110^2/3</f>
        <v>-0.82037557071720868</v>
      </c>
      <c r="V110" s="11">
        <f>'OddsRatio_working_3-way'!S110*'OddsRatio_working_3-way'!R110/3-2*'OddsRatio_working_3-way'!R110^3/27-'OddsRatio_working_3-way'!T110</f>
        <v>0.27809341380244357</v>
      </c>
      <c r="W110" s="11">
        <f>'OddsRatio_working_3-way'!V110^2+4*'OddsRatio_working_3-way'!U110^3/27</f>
        <v>-4.4604899841478307E-3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0.14300038180407504</v>
      </c>
      <c r="Y110" s="11">
        <f>IF('OddsRatio_working_3-way'!W110&gt;=0,IF('OddsRatio_working_3-way'!V110+SQRT('OddsRatio_working_3-way'!W110)&gt;0,0,PI()),ACOS('OddsRatio_working_3-way'!V110/(2*'OddsRatio_working_3-way'!X110)))</f>
        <v>0.23569621198096558</v>
      </c>
      <c r="Z110" s="11">
        <f>'OddsRatio_working_3-way'!X110^(1/3)*COS('OddsRatio_working_3-way'!Y110/3)</f>
        <v>0.52131954183252427</v>
      </c>
      <c r="AA110" s="11">
        <f>'OddsRatio_working_3-way'!X110^(1/3)*COS(('OddsRatio_working_3-way'!Y110+2*PI())/3)</f>
        <v>-0.29620332387523562</v>
      </c>
      <c r="AB110" s="11">
        <f>'OddsRatio_working_3-way'!X110^(1/3)*COS(('OddsRatio_working_3-way'!Y110+4*PI())/3)</f>
        <v>-0.22511621795728859</v>
      </c>
      <c r="AC110" s="11">
        <f>'OddsRatio_working_3-way'!X110^(1/3)*SIN('OddsRatio_working_3-way'!Y110/3)</f>
        <v>4.104215973763823E-2</v>
      </c>
      <c r="AD110" s="11">
        <f>'OddsRatio_working_3-way'!X110^(1/3)*SIN(('OddsRatio_working_3-way'!Y110+2*PI())/3)</f>
        <v>0.4309548868474114</v>
      </c>
      <c r="AE110" s="11">
        <f>'OddsRatio_working_3-way'!X110^(1/3)*SIN(('OddsRatio_working_3-way'!Y110+4*PI())/3)</f>
        <v>-0.47199704658504954</v>
      </c>
      <c r="AF110" s="11">
        <f>-'OddsRatio_working_3-way'!U110/(3*'OddsRatio_working_3-way'!X110^(1/3))*COS(('OddsRatio_working_3-way'!Y110)/3)</f>
        <v>0.52131954183252427</v>
      </c>
      <c r="AG110" s="11">
        <f>-'OddsRatio_working_3-way'!U110/(3*'OddsRatio_working_3-way'!X110^(1/3))*COS(('OddsRatio_working_3-way'!Y110+2*PI())/3)</f>
        <v>-0.29620332387523562</v>
      </c>
      <c r="AH110" s="11">
        <f>-'OddsRatio_working_3-way'!U110/(3*'OddsRatio_working_3-way'!X110^(1/3))*COS(('OddsRatio_working_3-way'!Y110+4*PI())/3)</f>
        <v>-0.22511621795728859</v>
      </c>
      <c r="AI110" s="11">
        <f>'OddsRatio_working_3-way'!U110/(3*'OddsRatio_working_3-way'!X110^(1/3))*SIN(('OddsRatio_working_3-way'!Y110)/3)</f>
        <v>-4.104215973763823E-2</v>
      </c>
      <c r="AJ110" s="11">
        <f>'OddsRatio_working_3-way'!U110/(3*'OddsRatio_working_3-way'!X110^(1/3))*SIN(('OddsRatio_working_3-way'!Y110+2*PI())/3)</f>
        <v>-0.4309548868474114</v>
      </c>
      <c r="AK110" s="11">
        <f>'OddsRatio_working_3-way'!U110/(3*'OddsRatio_working_3-way'!X110^(1/3))*SIN(('OddsRatio_working_3-way'!Y110+4*PI())/3)</f>
        <v>0.47199704658504954</v>
      </c>
      <c r="AL110" s="11">
        <f>'OddsRatio_working_3-way'!Z110+'OddsRatio_working_3-way'!AF110</f>
        <v>1.0426390836650485</v>
      </c>
      <c r="AM110" s="11">
        <f>'OddsRatio_working_3-way'!AA110+'OddsRatio_working_3-way'!AG110</f>
        <v>-0.59240664775047125</v>
      </c>
      <c r="AN110" s="11">
        <f>'OddsRatio_working_3-way'!AB110+'OddsRatio_working_3-way'!AH110</f>
        <v>-0.45023243591457718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1.0426390836650485</v>
      </c>
      <c r="AS110" s="11">
        <f>IF(('OddsRatio_working_3-way'!X110=0),IF(Q110&gt;0,-Q110^(1/3),(-Q110)^(1/3)),'OddsRatio_working_3-way'!AM110-'OddsRatio_working_3-way'!R110/3)</f>
        <v>-0.59240664775047125</v>
      </c>
      <c r="AT110" s="11">
        <f>IF(('OddsRatio_working_3-way'!X110=0),IF(Q110&gt;0,-Q110^(1/3),(-Q110)^(1/3)),'OddsRatio_working_3-way'!AN110-'OddsRatio_working_3-way'!R110/3)</f>
        <v>-0.45023243591457718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2.5</v>
      </c>
      <c r="B111" s="4">
        <f>IF('True_Odds_Calculator_3-way'!B110="","",'True_Odds_Calculator_3-way'!B110)</f>
        <v>3.92</v>
      </c>
      <c r="C111" s="4">
        <f>IF('True_Odds_Calculator_3-way'!C110="","",'True_Odds_Calculator_3-way'!C110)</f>
        <v>2.69</v>
      </c>
      <c r="D111" s="9">
        <f t="shared" si="26"/>
        <v>0.3902690586945175</v>
      </c>
      <c r="E111" s="9">
        <f t="shared" si="27"/>
        <v>0.24744236611451664</v>
      </c>
      <c r="F111" s="9">
        <f t="shared" si="28"/>
        <v>0.36228857519096563</v>
      </c>
      <c r="G111" s="9">
        <f t="shared" si="29"/>
        <v>1.041556549636266</v>
      </c>
      <c r="H111" s="9">
        <f t="shared" si="30"/>
        <v>2.5623348244543989</v>
      </c>
      <c r="I111" s="9">
        <f t="shared" si="31"/>
        <v>4.0413451249378962</v>
      </c>
      <c r="J111" s="9">
        <f t="shared" si="32"/>
        <v>2.7602305688852895</v>
      </c>
      <c r="K111" s="11">
        <f t="shared" si="33"/>
        <v>0.4</v>
      </c>
      <c r="L111" s="11">
        <f t="shared" si="34"/>
        <v>0.25510204081632654</v>
      </c>
      <c r="M111" s="11">
        <f t="shared" si="35"/>
        <v>0.37174721189591081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-0.28079053182611324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0.2317730066004097</v>
      </c>
      <c r="Q111" s="11">
        <f>2*'OddsRatio_working_3-way'!K111*'OddsRatio_working_3-way'!L111*'OddsRatio_working_3-way'!M111</f>
        <v>7.5866777937940985E-2</v>
      </c>
      <c r="R111" s="11">
        <f t="shared" si="36"/>
        <v>0</v>
      </c>
      <c r="S111" s="11">
        <f t="shared" si="37"/>
        <v>-0.82543027748507236</v>
      </c>
      <c r="T111" s="11">
        <f t="shared" si="38"/>
        <v>-0.27018994353030196</v>
      </c>
      <c r="U111" s="11">
        <f>'OddsRatio_working_3-way'!S111-'OddsRatio_working_3-way'!R111^2/3</f>
        <v>-0.82543027748507236</v>
      </c>
      <c r="V111" s="11">
        <f>'OddsRatio_working_3-way'!S111*'OddsRatio_working_3-way'!R111/3-2*'OddsRatio_working_3-way'!R111^3/27-'OddsRatio_working_3-way'!T111</f>
        <v>0.27018994353030196</v>
      </c>
      <c r="W111" s="11">
        <f>'OddsRatio_working_3-way'!V111^2+4*'OddsRatio_working_3-way'!U111^3/27</f>
        <v>-1.0315121250323453E-2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0.14432405104073195</v>
      </c>
      <c r="Y111" s="11">
        <f>IF('OddsRatio_working_3-way'!W111&gt;=0,IF('OddsRatio_working_3-way'!V111+SQRT('OddsRatio_working_3-way'!W111)&gt;0,0,PI()),ACOS('OddsRatio_working_3-way'!V111/(2*'OddsRatio_working_3-way'!X111)))</f>
        <v>0.35955618825226754</v>
      </c>
      <c r="Z111" s="11">
        <f>'OddsRatio_working_3-way'!X111^(1/3)*COS('OddsRatio_working_3-way'!Y111/3)</f>
        <v>0.52077827481813299</v>
      </c>
      <c r="AA111" s="11">
        <f>'OddsRatio_working_3-way'!X111^(1/3)*COS(('OddsRatio_working_3-way'!Y111+2*PI())/3)</f>
        <v>-0.31470359892121835</v>
      </c>
      <c r="AB111" s="11">
        <f>'OddsRatio_working_3-way'!X111^(1/3)*COS(('OddsRatio_working_3-way'!Y111+4*PI())/3)</f>
        <v>-0.20607467589691494</v>
      </c>
      <c r="AC111" s="11">
        <f>'OddsRatio_working_3-way'!X111^(1/3)*SIN('OddsRatio_working_3-way'!Y111/3)</f>
        <v>6.271693794986094E-2</v>
      </c>
      <c r="AD111" s="11">
        <f>'OddsRatio_working_3-way'!X111^(1/3)*SIN(('OddsRatio_working_3-way'!Y111+2*PI())/3)</f>
        <v>0.41964874675660652</v>
      </c>
      <c r="AE111" s="11">
        <f>'OddsRatio_working_3-way'!X111^(1/3)*SIN(('OddsRatio_working_3-way'!Y111+4*PI())/3)</f>
        <v>-0.48236568470646723</v>
      </c>
      <c r="AF111" s="11">
        <f>-'OddsRatio_working_3-way'!U111/(3*'OddsRatio_working_3-way'!X111^(1/3))*COS(('OddsRatio_working_3-way'!Y111)/3)</f>
        <v>0.52077827481813299</v>
      </c>
      <c r="AG111" s="11">
        <f>-'OddsRatio_working_3-way'!U111/(3*'OddsRatio_working_3-way'!X111^(1/3))*COS(('OddsRatio_working_3-way'!Y111+2*PI())/3)</f>
        <v>-0.31470359892121835</v>
      </c>
      <c r="AH111" s="11">
        <f>-'OddsRatio_working_3-way'!U111/(3*'OddsRatio_working_3-way'!X111^(1/3))*COS(('OddsRatio_working_3-way'!Y111+4*PI())/3)</f>
        <v>-0.20607467589691494</v>
      </c>
      <c r="AI111" s="11">
        <f>'OddsRatio_working_3-way'!U111/(3*'OddsRatio_working_3-way'!X111^(1/3))*SIN(('OddsRatio_working_3-way'!Y111)/3)</f>
        <v>-6.271693794986094E-2</v>
      </c>
      <c r="AJ111" s="11">
        <f>'OddsRatio_working_3-way'!U111/(3*'OddsRatio_working_3-way'!X111^(1/3))*SIN(('OddsRatio_working_3-way'!Y111+2*PI())/3)</f>
        <v>-0.41964874675660652</v>
      </c>
      <c r="AK111" s="11">
        <f>'OddsRatio_working_3-way'!U111/(3*'OddsRatio_working_3-way'!X111^(1/3))*SIN(('OddsRatio_working_3-way'!Y111+4*PI())/3)</f>
        <v>0.48236568470646723</v>
      </c>
      <c r="AL111" s="11">
        <f>'OddsRatio_working_3-way'!Z111+'OddsRatio_working_3-way'!AF111</f>
        <v>1.041556549636266</v>
      </c>
      <c r="AM111" s="11">
        <f>'OddsRatio_working_3-way'!AA111+'OddsRatio_working_3-way'!AG111</f>
        <v>-0.62940719784243671</v>
      </c>
      <c r="AN111" s="11">
        <f>'OddsRatio_working_3-way'!AB111+'OddsRatio_working_3-way'!AH111</f>
        <v>-0.41214935179382989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1.041556549636266</v>
      </c>
      <c r="AS111" s="11">
        <f>IF(('OddsRatio_working_3-way'!X111=0),IF(Q111&gt;0,-Q111^(1/3),(-Q111)^(1/3)),'OddsRatio_working_3-way'!AM111-'OddsRatio_working_3-way'!R111/3)</f>
        <v>-0.62940719784243671</v>
      </c>
      <c r="AT111" s="11">
        <f>IF(('OddsRatio_working_3-way'!X111=0),IF(Q111&gt;0,-Q111^(1/3),(-Q111)^(1/3)),'OddsRatio_working_3-way'!AN111-'OddsRatio_working_3-way'!R111/3)</f>
        <v>-0.41214935179382989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1.7</v>
      </c>
      <c r="B112" s="4">
        <f>IF('True_Odds_Calculator_3-way'!B111="","",'True_Odds_Calculator_3-way'!B111)</f>
        <v>3.91</v>
      </c>
      <c r="C112" s="4">
        <f>IF('True_Odds_Calculator_3-way'!C111="","",'True_Odds_Calculator_3-way'!C111)</f>
        <v>5.39</v>
      </c>
      <c r="D112" s="9">
        <f t="shared" si="26"/>
        <v>0.57585331776353132</v>
      </c>
      <c r="E112" s="9">
        <f t="shared" si="27"/>
        <v>0.2461867252110537</v>
      </c>
      <c r="F112" s="9">
        <f t="shared" si="28"/>
        <v>0.17795995702541464</v>
      </c>
      <c r="G112" s="9">
        <f t="shared" si="29"/>
        <v>1.0522190514064218</v>
      </c>
      <c r="H112" s="9">
        <f t="shared" si="30"/>
        <v>1.7365533359844953</v>
      </c>
      <c r="I112" s="9">
        <f t="shared" si="31"/>
        <v>4.0619574395926863</v>
      </c>
      <c r="J112" s="9">
        <f t="shared" si="32"/>
        <v>5.6192416356741921</v>
      </c>
      <c r="K112" s="11">
        <f t="shared" si="33"/>
        <v>0.58823529411764708</v>
      </c>
      <c r="L112" s="11">
        <f t="shared" si="34"/>
        <v>0.25575447570332482</v>
      </c>
      <c r="M112" s="11">
        <f t="shared" si="35"/>
        <v>0.1855287569573284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-0.24959800241882357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0.22329322335769936</v>
      </c>
      <c r="Q112" s="11">
        <f>2*'OddsRatio_working_3-way'!K112*'OddsRatio_working_3-way'!L112*'OddsRatio_working_3-way'!M112</f>
        <v>5.5823305839424825E-2</v>
      </c>
      <c r="R112" s="11">
        <f t="shared" si="36"/>
        <v>0</v>
      </c>
      <c r="S112" s="11">
        <f t="shared" si="37"/>
        <v>-0.89461141993842963</v>
      </c>
      <c r="T112" s="11">
        <f t="shared" si="38"/>
        <v>-0.22365285498460735</v>
      </c>
      <c r="U112" s="11">
        <f>'OddsRatio_working_3-way'!S112-'OddsRatio_working_3-way'!R112^2/3</f>
        <v>-0.89461141993842963</v>
      </c>
      <c r="V112" s="11">
        <f>'OddsRatio_working_3-way'!S112*'OddsRatio_working_3-way'!R112/3-2*'OddsRatio_working_3-way'!R112^3/27-'OddsRatio_working_3-way'!T112</f>
        <v>0.22365285498460735</v>
      </c>
      <c r="W112" s="11">
        <f>'OddsRatio_working_3-way'!V112^2+4*'OddsRatio_working_3-way'!U112^3/27</f>
        <v>-5.6051103172790467E-2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0.16284325493826593</v>
      </c>
      <c r="Y112" s="11">
        <f>IF('OddsRatio_working_3-way'!W112&gt;=0,IF('OddsRatio_working_3-way'!V112+SQRT('OddsRatio_working_3-way'!W112)&gt;0,0,PI()),ACOS('OddsRatio_working_3-way'!V112/(2*'OddsRatio_working_3-way'!X112)))</f>
        <v>0.81384004240967278</v>
      </c>
      <c r="Z112" s="11">
        <f>'OddsRatio_working_3-way'!X112^(1/3)*COS('OddsRatio_working_3-way'!Y112/3)</f>
        <v>0.5261095257032109</v>
      </c>
      <c r="AA112" s="11">
        <f>'OddsRatio_working_3-way'!X112^(1/3)*COS(('OddsRatio_working_3-way'!Y112+2*PI())/3)</f>
        <v>-0.38978057004123912</v>
      </c>
      <c r="AB112" s="11">
        <f>'OddsRatio_working_3-way'!X112^(1/3)*COS(('OddsRatio_working_3-way'!Y112+4*PI())/3)</f>
        <v>-0.13632895566197195</v>
      </c>
      <c r="AC112" s="11">
        <f>'OddsRatio_working_3-way'!X112^(1/3)*SIN('OddsRatio_working_3-way'!Y112/3)</f>
        <v>0.14633035778841527</v>
      </c>
      <c r="AD112" s="11">
        <f>'OddsRatio_working_3-way'!X112^(1/3)*SIN(('OddsRatio_working_3-way'!Y112+2*PI())/3)</f>
        <v>0.38245903553775518</v>
      </c>
      <c r="AE112" s="11">
        <f>'OddsRatio_working_3-way'!X112^(1/3)*SIN(('OddsRatio_working_3-way'!Y112+4*PI())/3)</f>
        <v>-0.52878939332617036</v>
      </c>
      <c r="AF112" s="11">
        <f>-'OddsRatio_working_3-way'!U112/(3*'OddsRatio_working_3-way'!X112^(1/3))*COS(('OddsRatio_working_3-way'!Y112)/3)</f>
        <v>0.5261095257032109</v>
      </c>
      <c r="AG112" s="11">
        <f>-'OddsRatio_working_3-way'!U112/(3*'OddsRatio_working_3-way'!X112^(1/3))*COS(('OddsRatio_working_3-way'!Y112+2*PI())/3)</f>
        <v>-0.38978057004123912</v>
      </c>
      <c r="AH112" s="11">
        <f>-'OddsRatio_working_3-way'!U112/(3*'OddsRatio_working_3-way'!X112^(1/3))*COS(('OddsRatio_working_3-way'!Y112+4*PI())/3)</f>
        <v>-0.13632895566197195</v>
      </c>
      <c r="AI112" s="11">
        <f>'OddsRatio_working_3-way'!U112/(3*'OddsRatio_working_3-way'!X112^(1/3))*SIN(('OddsRatio_working_3-way'!Y112)/3)</f>
        <v>-0.14633035778841527</v>
      </c>
      <c r="AJ112" s="11">
        <f>'OddsRatio_working_3-way'!U112/(3*'OddsRatio_working_3-way'!X112^(1/3))*SIN(('OddsRatio_working_3-way'!Y112+2*PI())/3)</f>
        <v>-0.38245903553775518</v>
      </c>
      <c r="AK112" s="11">
        <f>'OddsRatio_working_3-way'!U112/(3*'OddsRatio_working_3-way'!X112^(1/3))*SIN(('OddsRatio_working_3-way'!Y112+4*PI())/3)</f>
        <v>0.52878939332617036</v>
      </c>
      <c r="AL112" s="11">
        <f>'OddsRatio_working_3-way'!Z112+'OddsRatio_working_3-way'!AF112</f>
        <v>1.0522190514064218</v>
      </c>
      <c r="AM112" s="11">
        <f>'OddsRatio_working_3-way'!AA112+'OddsRatio_working_3-way'!AG112</f>
        <v>-0.77956114008247823</v>
      </c>
      <c r="AN112" s="11">
        <f>'OddsRatio_working_3-way'!AB112+'OddsRatio_working_3-way'!AH112</f>
        <v>-0.2726579113239439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1.0522190514064218</v>
      </c>
      <c r="AS112" s="11">
        <f>IF(('OddsRatio_working_3-way'!X112=0),IF(Q112&gt;0,-Q112^(1/3),(-Q112)^(1/3)),'OddsRatio_working_3-way'!AM112-'OddsRatio_working_3-way'!R112/3)</f>
        <v>-0.77956114008247823</v>
      </c>
      <c r="AT112" s="11">
        <f>IF(('OddsRatio_working_3-way'!X112=0),IF(Q112&gt;0,-Q112^(1/3),(-Q112)^(1/3)),'OddsRatio_working_3-way'!AN112-'OddsRatio_working_3-way'!R112/3)</f>
        <v>-0.2726579113239439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2.16</v>
      </c>
      <c r="B113" s="4">
        <f>IF('True_Odds_Calculator_3-way'!B112="","",'True_Odds_Calculator_3-way'!B112)</f>
        <v>3.75</v>
      </c>
      <c r="C113" s="4">
        <f>IF('True_Odds_Calculator_3-way'!C112="","",'True_Odds_Calculator_3-way'!C112)</f>
        <v>3.34</v>
      </c>
      <c r="D113" s="9">
        <f t="shared" si="26"/>
        <v>0.45187092739021029</v>
      </c>
      <c r="E113" s="9">
        <f t="shared" si="27"/>
        <v>0.25801809852331409</v>
      </c>
      <c r="F113" s="9">
        <f t="shared" si="28"/>
        <v>0.29011097408647557</v>
      </c>
      <c r="G113" s="9">
        <f t="shared" si="29"/>
        <v>1.0457080417271465</v>
      </c>
      <c r="H113" s="9">
        <f t="shared" si="30"/>
        <v>2.2130213284034896</v>
      </c>
      <c r="I113" s="9">
        <f t="shared" si="31"/>
        <v>3.8756971147496526</v>
      </c>
      <c r="J113" s="9">
        <f t="shared" si="32"/>
        <v>3.4469568176415222</v>
      </c>
      <c r="K113" s="11">
        <f t="shared" si="33"/>
        <v>0.46296296296296291</v>
      </c>
      <c r="L113" s="11">
        <f t="shared" si="34"/>
        <v>0.26666666666666666</v>
      </c>
      <c r="M113" s="11">
        <f t="shared" si="35"/>
        <v>0.29940119760479045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-0.27591483699268116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0.23101944259628887</v>
      </c>
      <c r="Q113" s="11">
        <f>2*'OddsRatio_working_3-way'!K113*'OddsRatio_working_3-way'!L113*'OddsRatio_working_3-way'!M113</f>
        <v>7.3926221630812444E-2</v>
      </c>
      <c r="R113" s="11">
        <f t="shared" si="36"/>
        <v>0</v>
      </c>
      <c r="S113" s="11">
        <f t="shared" si="37"/>
        <v>-0.83728532004394107</v>
      </c>
      <c r="T113" s="11">
        <f t="shared" si="38"/>
        <v>-0.26793130241406116</v>
      </c>
      <c r="U113" s="11">
        <f>'OddsRatio_working_3-way'!S113-'OddsRatio_working_3-way'!R113^2/3</f>
        <v>-0.83728532004394107</v>
      </c>
      <c r="V113" s="11">
        <f>'OddsRatio_working_3-way'!S113*'OddsRatio_working_3-way'!R113/3-2*'OddsRatio_working_3-way'!R113^3/27-'OddsRatio_working_3-way'!T113</f>
        <v>0.26793130241406116</v>
      </c>
      <c r="W113" s="11">
        <f>'OddsRatio_working_3-way'!V113^2+4*'OddsRatio_working_3-way'!U113^3/27</f>
        <v>-1.5172241863907865E-2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0.14744441721984844</v>
      </c>
      <c r="Y113" s="11">
        <f>IF('OddsRatio_working_3-way'!W113&gt;=0,IF('OddsRatio_working_3-way'!V113+SQRT('OddsRatio_working_3-way'!W113)&gt;0,0,PI()),ACOS('OddsRatio_working_3-way'!V113/(2*'OddsRatio_working_3-way'!X113)))</f>
        <v>0.43091462990798912</v>
      </c>
      <c r="Z113" s="11">
        <f>'OddsRatio_working_3-way'!X113^(1/3)*COS('OddsRatio_working_3-way'!Y113/3)</f>
        <v>0.52285402086357324</v>
      </c>
      <c r="AA113" s="11">
        <f>'OddsRatio_working_3-way'!X113^(1/3)*COS(('OddsRatio_working_3-way'!Y113+2*PI())/3)</f>
        <v>-0.32691811411069011</v>
      </c>
      <c r="AB113" s="11">
        <f>'OddsRatio_working_3-way'!X113^(1/3)*COS(('OddsRatio_working_3-way'!Y113+4*PI())/3)</f>
        <v>-0.19593590675288325</v>
      </c>
      <c r="AC113" s="11">
        <f>'OddsRatio_working_3-way'!X113^(1/3)*SIN('OddsRatio_working_3-way'!Y113/3)</f>
        <v>7.5622612677081161E-2</v>
      </c>
      <c r="AD113" s="11">
        <f>'OddsRatio_working_3-way'!X113^(1/3)*SIN(('OddsRatio_working_3-way'!Y113+2*PI())/3)</f>
        <v>0.41499355820015271</v>
      </c>
      <c r="AE113" s="11">
        <f>'OddsRatio_working_3-way'!X113^(1/3)*SIN(('OddsRatio_working_3-way'!Y113+4*PI())/3)</f>
        <v>-0.49061617087723386</v>
      </c>
      <c r="AF113" s="11">
        <f>-'OddsRatio_working_3-way'!U113/(3*'OddsRatio_working_3-way'!X113^(1/3))*COS(('OddsRatio_working_3-way'!Y113)/3)</f>
        <v>0.52285402086357324</v>
      </c>
      <c r="AG113" s="11">
        <f>-'OddsRatio_working_3-way'!U113/(3*'OddsRatio_working_3-way'!X113^(1/3))*COS(('OddsRatio_working_3-way'!Y113+2*PI())/3)</f>
        <v>-0.32691811411069011</v>
      </c>
      <c r="AH113" s="11">
        <f>-'OddsRatio_working_3-way'!U113/(3*'OddsRatio_working_3-way'!X113^(1/3))*COS(('OddsRatio_working_3-way'!Y113+4*PI())/3)</f>
        <v>-0.19593590675288325</v>
      </c>
      <c r="AI113" s="11">
        <f>'OddsRatio_working_3-way'!U113/(3*'OddsRatio_working_3-way'!X113^(1/3))*SIN(('OddsRatio_working_3-way'!Y113)/3)</f>
        <v>-7.5622612677081161E-2</v>
      </c>
      <c r="AJ113" s="11">
        <f>'OddsRatio_working_3-way'!U113/(3*'OddsRatio_working_3-way'!X113^(1/3))*SIN(('OddsRatio_working_3-way'!Y113+2*PI())/3)</f>
        <v>-0.41499355820015271</v>
      </c>
      <c r="AK113" s="11">
        <f>'OddsRatio_working_3-way'!U113/(3*'OddsRatio_working_3-way'!X113^(1/3))*SIN(('OddsRatio_working_3-way'!Y113+4*PI())/3)</f>
        <v>0.49061617087723386</v>
      </c>
      <c r="AL113" s="11">
        <f>'OddsRatio_working_3-way'!Z113+'OddsRatio_working_3-way'!AF113</f>
        <v>1.0457080417271465</v>
      </c>
      <c r="AM113" s="11">
        <f>'OddsRatio_working_3-way'!AA113+'OddsRatio_working_3-way'!AG113</f>
        <v>-0.65383622822138021</v>
      </c>
      <c r="AN113" s="11">
        <f>'OddsRatio_working_3-way'!AB113+'OddsRatio_working_3-way'!AH113</f>
        <v>-0.3918718135057665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1.0457080417271465</v>
      </c>
      <c r="AS113" s="11">
        <f>IF(('OddsRatio_working_3-way'!X113=0),IF(Q113&gt;0,-Q113^(1/3),(-Q113)^(1/3)),'OddsRatio_working_3-way'!AM113-'OddsRatio_working_3-way'!R113/3)</f>
        <v>-0.65383622822138021</v>
      </c>
      <c r="AT113" s="11">
        <f>IF(('OddsRatio_working_3-way'!X113=0),IF(Q113&gt;0,-Q113^(1/3),(-Q113)^(1/3)),'OddsRatio_working_3-way'!AN113-'OddsRatio_working_3-way'!R113/3)</f>
        <v>-0.3918718135057665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1.64</v>
      </c>
      <c r="B114" s="4">
        <f>IF('True_Odds_Calculator_3-way'!B113="","",'True_Odds_Calculator_3-way'!B113)</f>
        <v>4.05</v>
      </c>
      <c r="C114" s="4">
        <f>IF('True_Odds_Calculator_3-way'!C113="","",'True_Odds_Calculator_3-way'!C113)</f>
        <v>5.73</v>
      </c>
      <c r="D114" s="9">
        <f t="shared" si="26"/>
        <v>0.59652387232270165</v>
      </c>
      <c r="E114" s="9">
        <f t="shared" si="27"/>
        <v>0.23677785502086929</v>
      </c>
      <c r="F114" s="9">
        <f t="shared" si="28"/>
        <v>0.16669827265642931</v>
      </c>
      <c r="G114" s="9">
        <f t="shared" si="29"/>
        <v>1.0568419450525097</v>
      </c>
      <c r="H114" s="9">
        <f t="shared" si="30"/>
        <v>1.6763788448336059</v>
      </c>
      <c r="I114" s="9">
        <f t="shared" si="31"/>
        <v>4.2233679324101541</v>
      </c>
      <c r="J114" s="9">
        <f t="shared" si="32"/>
        <v>5.9988624000983704</v>
      </c>
      <c r="K114" s="11">
        <f t="shared" si="33"/>
        <v>0.6097560975609756</v>
      </c>
      <c r="L114" s="11">
        <f t="shared" si="34"/>
        <v>0.24691358024691359</v>
      </c>
      <c r="M114" s="11">
        <f t="shared" si="35"/>
        <v>0.17452006980802792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-0.24259813666587327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0.22123742664612994</v>
      </c>
      <c r="Q114" s="11">
        <f>2*'OddsRatio_working_3-way'!K114*'OddsRatio_working_3-way'!L114*'OddsRatio_working_3-way'!M114</f>
        <v>5.2550457635660318E-2</v>
      </c>
      <c r="R114" s="11">
        <f t="shared" si="36"/>
        <v>0</v>
      </c>
      <c r="S114" s="11">
        <f t="shared" si="37"/>
        <v>-0.91195023047863266</v>
      </c>
      <c r="T114" s="11">
        <f t="shared" si="38"/>
        <v>-0.21661525664575595</v>
      </c>
      <c r="U114" s="11">
        <f>'OddsRatio_working_3-way'!S114-'OddsRatio_working_3-way'!R114^2/3</f>
        <v>-0.91195023047863266</v>
      </c>
      <c r="V114" s="11">
        <f>'OddsRatio_working_3-way'!S114*'OddsRatio_working_3-way'!R114/3-2*'OddsRatio_working_3-way'!R114^3/27-'OddsRatio_working_3-way'!T114</f>
        <v>0.21661525664575595</v>
      </c>
      <c r="W114" s="11">
        <f>'OddsRatio_working_3-way'!V114^2+4*'OddsRatio_working_3-way'!U114^3/27</f>
        <v>-6.5437289591941089E-2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0.16760031250242927</v>
      </c>
      <c r="Y114" s="11">
        <f>IF('OddsRatio_working_3-way'!W114&gt;=0,IF('OddsRatio_working_3-way'!V114+SQRT('OddsRatio_working_3-way'!W114)&gt;0,0,PI()),ACOS('OddsRatio_working_3-way'!V114/(2*'OddsRatio_working_3-way'!X114)))</f>
        <v>0.86816802700961349</v>
      </c>
      <c r="Z114" s="11">
        <f>'OddsRatio_working_3-way'!X114^(1/3)*COS('OddsRatio_working_3-way'!Y114/3)</f>
        <v>0.52842097252625486</v>
      </c>
      <c r="AA114" s="11">
        <f>'OddsRatio_working_3-way'!X114^(1/3)*COS(('OddsRatio_working_3-way'!Y114+2*PI())/3)</f>
        <v>-0.40046764925085221</v>
      </c>
      <c r="AB114" s="11">
        <f>'OddsRatio_working_3-way'!X114^(1/3)*COS(('OddsRatio_working_3-way'!Y114+4*PI())/3)</f>
        <v>-0.12795332327540276</v>
      </c>
      <c r="AC114" s="11">
        <f>'OddsRatio_working_3-way'!X114^(1/3)*SIN('OddsRatio_working_3-way'!Y114/3)</f>
        <v>0.15733621945995546</v>
      </c>
      <c r="AD114" s="11">
        <f>'OddsRatio_working_3-way'!X114^(1/3)*SIN(('OddsRatio_working_3-way'!Y114+2*PI())/3)</f>
        <v>0.37895787637023803</v>
      </c>
      <c r="AE114" s="11">
        <f>'OddsRatio_working_3-way'!X114^(1/3)*SIN(('OddsRatio_working_3-way'!Y114+4*PI())/3)</f>
        <v>-0.53629409583019316</v>
      </c>
      <c r="AF114" s="11">
        <f>-'OddsRatio_working_3-way'!U114/(3*'OddsRatio_working_3-way'!X114^(1/3))*COS(('OddsRatio_working_3-way'!Y114)/3)</f>
        <v>0.52842097252625486</v>
      </c>
      <c r="AG114" s="11">
        <f>-'OddsRatio_working_3-way'!U114/(3*'OddsRatio_working_3-way'!X114^(1/3))*COS(('OddsRatio_working_3-way'!Y114+2*PI())/3)</f>
        <v>-0.40046764925085221</v>
      </c>
      <c r="AH114" s="11">
        <f>-'OddsRatio_working_3-way'!U114/(3*'OddsRatio_working_3-way'!X114^(1/3))*COS(('OddsRatio_working_3-way'!Y114+4*PI())/3)</f>
        <v>-0.12795332327540276</v>
      </c>
      <c r="AI114" s="11">
        <f>'OddsRatio_working_3-way'!U114/(3*'OddsRatio_working_3-way'!X114^(1/3))*SIN(('OddsRatio_working_3-way'!Y114)/3)</f>
        <v>-0.15733621945995546</v>
      </c>
      <c r="AJ114" s="11">
        <f>'OddsRatio_working_3-way'!U114/(3*'OddsRatio_working_3-way'!X114^(1/3))*SIN(('OddsRatio_working_3-way'!Y114+2*PI())/3)</f>
        <v>-0.37895787637023803</v>
      </c>
      <c r="AK114" s="11">
        <f>'OddsRatio_working_3-way'!U114/(3*'OddsRatio_working_3-way'!X114^(1/3))*SIN(('OddsRatio_working_3-way'!Y114+4*PI())/3)</f>
        <v>0.53629409583019316</v>
      </c>
      <c r="AL114" s="11">
        <f>'OddsRatio_working_3-way'!Z114+'OddsRatio_working_3-way'!AF114</f>
        <v>1.0568419450525097</v>
      </c>
      <c r="AM114" s="11">
        <f>'OddsRatio_working_3-way'!AA114+'OddsRatio_working_3-way'!AG114</f>
        <v>-0.80093529850170442</v>
      </c>
      <c r="AN114" s="11">
        <f>'OddsRatio_working_3-way'!AB114+'OddsRatio_working_3-way'!AH114</f>
        <v>-0.25590664655080553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1.0568419450525097</v>
      </c>
      <c r="AS114" s="11">
        <f>IF(('OddsRatio_working_3-way'!X114=0),IF(Q114&gt;0,-Q114^(1/3),(-Q114)^(1/3)),'OddsRatio_working_3-way'!AM114-'OddsRatio_working_3-way'!R114/3)</f>
        <v>-0.80093529850170442</v>
      </c>
      <c r="AT114" s="11">
        <f>IF(('OddsRatio_working_3-way'!X114=0),IF(Q114&gt;0,-Q114^(1/3),(-Q114)^(1/3)),'OddsRatio_working_3-way'!AN114-'OddsRatio_working_3-way'!R114/3)</f>
        <v>-0.25590664655080553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1.67</v>
      </c>
      <c r="B115" s="4">
        <f>IF('True_Odds_Calculator_3-way'!B114="","",'True_Odds_Calculator_3-way'!B114)</f>
        <v>4.4400000000000004</v>
      </c>
      <c r="C115" s="4">
        <f>IF('True_Odds_Calculator_3-way'!C114="","",'True_Odds_Calculator_3-way'!C114)</f>
        <v>4.87</v>
      </c>
      <c r="D115" s="9">
        <f t="shared" si="26"/>
        <v>0.58645542889158786</v>
      </c>
      <c r="E115" s="9">
        <f t="shared" si="27"/>
        <v>0.21642585607801512</v>
      </c>
      <c r="F115" s="9">
        <f t="shared" si="28"/>
        <v>0.19711871503039699</v>
      </c>
      <c r="G115" s="9">
        <f t="shared" si="29"/>
        <v>1.0524767488527846</v>
      </c>
      <c r="H115" s="9">
        <f t="shared" si="30"/>
        <v>1.7051594217313657</v>
      </c>
      <c r="I115" s="9">
        <f t="shared" si="31"/>
        <v>4.6205200160535789</v>
      </c>
      <c r="J115" s="9">
        <f t="shared" si="32"/>
        <v>5.0730850180602767</v>
      </c>
      <c r="K115" s="11">
        <f t="shared" si="33"/>
        <v>0.5988023952095809</v>
      </c>
      <c r="L115" s="11">
        <f t="shared" si="34"/>
        <v>0.2252252252252252</v>
      </c>
      <c r="M115" s="11">
        <f t="shared" si="35"/>
        <v>0.20533880903490759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-0.24701072354430931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0.22099095000520075</v>
      </c>
      <c r="Q115" s="11">
        <f>2*'OddsRatio_working_3-way'!K115*'OddsRatio_working_3-way'!L115*'OddsRatio_working_3-way'!M115</f>
        <v>5.5386203008822243E-2</v>
      </c>
      <c r="R115" s="11">
        <f t="shared" si="36"/>
        <v>0</v>
      </c>
      <c r="S115" s="11">
        <f t="shared" si="37"/>
        <v>-0.89466136058485302</v>
      </c>
      <c r="T115" s="11">
        <f t="shared" si="38"/>
        <v>-0.22422590490848446</v>
      </c>
      <c r="U115" s="11">
        <f>'OddsRatio_working_3-way'!S115-'OddsRatio_working_3-way'!R115^2/3</f>
        <v>-0.89466136058485302</v>
      </c>
      <c r="V115" s="11">
        <f>'OddsRatio_working_3-way'!S115*'OddsRatio_working_3-way'!R115/3-2*'OddsRatio_working_3-way'!R115^3/27-'OddsRatio_working_3-way'!T115</f>
        <v>0.22422590490848446</v>
      </c>
      <c r="W115" s="11">
        <f>'OddsRatio_working_3-way'!V115^2+4*'OddsRatio_working_3-way'!U115^3/27</f>
        <v>-5.5812211265071472E-2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0.16285689093272979</v>
      </c>
      <c r="Y115" s="11">
        <f>IF('OddsRatio_working_3-way'!W115&gt;=0,IF('OddsRatio_working_3-way'!V115+SQRT('OddsRatio_working_3-way'!W115)&gt;0,0,PI()),ACOS('OddsRatio_working_3-way'!V115/(2*'OddsRatio_working_3-way'!X115)))</f>
        <v>0.81149627206188346</v>
      </c>
      <c r="Z115" s="11">
        <f>'OddsRatio_working_3-way'!X115^(1/3)*COS('OddsRatio_working_3-way'!Y115/3)</f>
        <v>0.52623837442639232</v>
      </c>
      <c r="AA115" s="11">
        <f>'OddsRatio_working_3-way'!X115^(1/3)*COS(('OddsRatio_working_3-way'!Y115+2*PI())/3)</f>
        <v>-0.38949252343177648</v>
      </c>
      <c r="AB115" s="11">
        <f>'OddsRatio_working_3-way'!X115^(1/3)*COS(('OddsRatio_working_3-way'!Y115+4*PI())/3)</f>
        <v>-0.13674585099461575</v>
      </c>
      <c r="AC115" s="11">
        <f>'OddsRatio_working_3-way'!X115^(1/3)*SIN('OddsRatio_working_3-way'!Y115/3)</f>
        <v>0.14592335936837694</v>
      </c>
      <c r="AD115" s="11">
        <f>'OddsRatio_working_3-way'!X115^(1/3)*SIN(('OddsRatio_working_3-way'!Y115+2*PI())/3)</f>
        <v>0.38277412101529462</v>
      </c>
      <c r="AE115" s="11">
        <f>'OddsRatio_working_3-way'!X115^(1/3)*SIN(('OddsRatio_working_3-way'!Y115+4*PI())/3)</f>
        <v>-0.52869748038367148</v>
      </c>
      <c r="AF115" s="11">
        <f>-'OddsRatio_working_3-way'!U115/(3*'OddsRatio_working_3-way'!X115^(1/3))*COS(('OddsRatio_working_3-way'!Y115)/3)</f>
        <v>0.52623837442639232</v>
      </c>
      <c r="AG115" s="11">
        <f>-'OddsRatio_working_3-way'!U115/(3*'OddsRatio_working_3-way'!X115^(1/3))*COS(('OddsRatio_working_3-way'!Y115+2*PI())/3)</f>
        <v>-0.38949252343177648</v>
      </c>
      <c r="AH115" s="11">
        <f>-'OddsRatio_working_3-way'!U115/(3*'OddsRatio_working_3-way'!X115^(1/3))*COS(('OddsRatio_working_3-way'!Y115+4*PI())/3)</f>
        <v>-0.13674585099461575</v>
      </c>
      <c r="AI115" s="11">
        <f>'OddsRatio_working_3-way'!U115/(3*'OddsRatio_working_3-way'!X115^(1/3))*SIN(('OddsRatio_working_3-way'!Y115)/3)</f>
        <v>-0.14592335936837694</v>
      </c>
      <c r="AJ115" s="11">
        <f>'OddsRatio_working_3-way'!U115/(3*'OddsRatio_working_3-way'!X115^(1/3))*SIN(('OddsRatio_working_3-way'!Y115+2*PI())/3)</f>
        <v>-0.38277412101529462</v>
      </c>
      <c r="AK115" s="11">
        <f>'OddsRatio_working_3-way'!U115/(3*'OddsRatio_working_3-way'!X115^(1/3))*SIN(('OddsRatio_working_3-way'!Y115+4*PI())/3)</f>
        <v>0.52869748038367148</v>
      </c>
      <c r="AL115" s="11">
        <f>'OddsRatio_working_3-way'!Z115+'OddsRatio_working_3-way'!AF115</f>
        <v>1.0524767488527846</v>
      </c>
      <c r="AM115" s="11">
        <f>'OddsRatio_working_3-way'!AA115+'OddsRatio_working_3-way'!AG115</f>
        <v>-0.77898504686355297</v>
      </c>
      <c r="AN115" s="11">
        <f>'OddsRatio_working_3-way'!AB115+'OddsRatio_working_3-way'!AH115</f>
        <v>-0.27349170198923151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1.0524767488527846</v>
      </c>
      <c r="AS115" s="11">
        <f>IF(('OddsRatio_working_3-way'!X115=0),IF(Q115&gt;0,-Q115^(1/3),(-Q115)^(1/3)),'OddsRatio_working_3-way'!AM115-'OddsRatio_working_3-way'!R115/3)</f>
        <v>-0.77898504686355297</v>
      </c>
      <c r="AT115" s="11">
        <f>IF(('OddsRatio_working_3-way'!X115=0),IF(Q115&gt;0,-Q115^(1/3),(-Q115)^(1/3)),'OddsRatio_working_3-way'!AN115-'OddsRatio_working_3-way'!R115/3)</f>
        <v>-0.27349170198923151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2.73</v>
      </c>
      <c r="B116" s="4">
        <f>IF('True_Odds_Calculator_3-way'!B115="","",'True_Odds_Calculator_3-way'!B115)</f>
        <v>3.77</v>
      </c>
      <c r="C116" s="4">
        <f>IF('True_Odds_Calculator_3-way'!C115="","",'True_Odds_Calculator_3-way'!C115)</f>
        <v>2.5299999999999998</v>
      </c>
      <c r="D116" s="9">
        <f t="shared" si="26"/>
        <v>0.35694987403608369</v>
      </c>
      <c r="E116" s="9">
        <f t="shared" si="27"/>
        <v>0.25743307340508209</v>
      </c>
      <c r="F116" s="9">
        <f t="shared" si="28"/>
        <v>0.38561705255883427</v>
      </c>
      <c r="G116" s="9">
        <f t="shared" si="29"/>
        <v>1.0413374598531886</v>
      </c>
      <c r="H116" s="9">
        <f t="shared" si="30"/>
        <v>2.8015138055460165</v>
      </c>
      <c r="I116" s="9">
        <f t="shared" si="31"/>
        <v>3.8845047637933323</v>
      </c>
      <c r="J116" s="9">
        <f t="shared" si="32"/>
        <v>2.5932463135753787</v>
      </c>
      <c r="K116" s="11">
        <f t="shared" si="33"/>
        <v>0.36630036630036628</v>
      </c>
      <c r="L116" s="11">
        <f t="shared" si="34"/>
        <v>0.26525198938992045</v>
      </c>
      <c r="M116" s="11">
        <f t="shared" si="35"/>
        <v>0.39525691699604748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-0.28157415183133105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0.23157559773867006</v>
      </c>
      <c r="Q116" s="11">
        <f>2*'OddsRatio_working_3-way'!K116*'OddsRatio_working_3-way'!L116*'OddsRatio_working_3-way'!M116</f>
        <v>7.6807826778995045E-2</v>
      </c>
      <c r="R116" s="11">
        <f t="shared" si="36"/>
        <v>0</v>
      </c>
      <c r="S116" s="11">
        <f t="shared" si="37"/>
        <v>-0.82243201740118821</v>
      </c>
      <c r="T116" s="11">
        <f t="shared" si="38"/>
        <v>-0.27278010527402591</v>
      </c>
      <c r="U116" s="11">
        <f>'OddsRatio_working_3-way'!S116-'OddsRatio_working_3-way'!R116^2/3</f>
        <v>-0.82243201740118821</v>
      </c>
      <c r="V116" s="11">
        <f>'OddsRatio_working_3-way'!S116*'OddsRatio_working_3-way'!R116/3-2*'OddsRatio_working_3-way'!R116^3/27-'OddsRatio_working_3-way'!T116</f>
        <v>0.27278010527402591</v>
      </c>
      <c r="W116" s="11">
        <f>'OddsRatio_working_3-way'!V116^2+4*'OddsRatio_working_3-way'!U116^3/27</f>
        <v>-8.0041149177439153E-3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0.14353841014781774</v>
      </c>
      <c r="Y116" s="11">
        <f>IF('OddsRatio_working_3-way'!W116&gt;=0,IF('OddsRatio_working_3-way'!V116+SQRT('OddsRatio_working_3-way'!W116)&gt;0,0,PI()),ACOS('OddsRatio_working_3-way'!V116/(2*'OddsRatio_working_3-way'!X116)))</f>
        <v>0.31692252577303903</v>
      </c>
      <c r="Z116" s="11">
        <f>'OddsRatio_working_3-way'!X116^(1/3)*COS('OddsRatio_working_3-way'!Y116/3)</f>
        <v>0.5206687299265943</v>
      </c>
      <c r="AA116" s="11">
        <f>'OddsRatio_working_3-way'!X116^(1/3)*COS(('OddsRatio_working_3-way'!Y116+2*PI())/3)</f>
        <v>-0.30814712066475691</v>
      </c>
      <c r="AB116" s="11">
        <f>'OddsRatio_working_3-way'!X116^(1/3)*COS(('OddsRatio_working_3-way'!Y116+4*PI())/3)</f>
        <v>-0.21252160926183747</v>
      </c>
      <c r="AC116" s="11">
        <f>'OddsRatio_working_3-way'!X116^(1/3)*SIN('OddsRatio_working_3-way'!Y116/3)</f>
        <v>5.5209414749871316E-2</v>
      </c>
      <c r="AD116" s="11">
        <f>'OddsRatio_working_3-way'!X116^(1/3)*SIN(('OddsRatio_working_3-way'!Y116+2*PI())/3)</f>
        <v>0.42330763969767404</v>
      </c>
      <c r="AE116" s="11">
        <f>'OddsRatio_working_3-way'!X116^(1/3)*SIN(('OddsRatio_working_3-way'!Y116+4*PI())/3)</f>
        <v>-0.47851705444754522</v>
      </c>
      <c r="AF116" s="11">
        <f>-'OddsRatio_working_3-way'!U116/(3*'OddsRatio_working_3-way'!X116^(1/3))*COS(('OddsRatio_working_3-way'!Y116)/3)</f>
        <v>0.5206687299265943</v>
      </c>
      <c r="AG116" s="11">
        <f>-'OddsRatio_working_3-way'!U116/(3*'OddsRatio_working_3-way'!X116^(1/3))*COS(('OddsRatio_working_3-way'!Y116+2*PI())/3)</f>
        <v>-0.30814712066475691</v>
      </c>
      <c r="AH116" s="11">
        <f>-'OddsRatio_working_3-way'!U116/(3*'OddsRatio_working_3-way'!X116^(1/3))*COS(('OddsRatio_working_3-way'!Y116+4*PI())/3)</f>
        <v>-0.21252160926183747</v>
      </c>
      <c r="AI116" s="11">
        <f>'OddsRatio_working_3-way'!U116/(3*'OddsRatio_working_3-way'!X116^(1/3))*SIN(('OddsRatio_working_3-way'!Y116)/3)</f>
        <v>-5.5209414749871316E-2</v>
      </c>
      <c r="AJ116" s="11">
        <f>'OddsRatio_working_3-way'!U116/(3*'OddsRatio_working_3-way'!X116^(1/3))*SIN(('OddsRatio_working_3-way'!Y116+2*PI())/3)</f>
        <v>-0.42330763969767404</v>
      </c>
      <c r="AK116" s="11">
        <f>'OddsRatio_working_3-way'!U116/(3*'OddsRatio_working_3-way'!X116^(1/3))*SIN(('OddsRatio_working_3-way'!Y116+4*PI())/3)</f>
        <v>0.47851705444754522</v>
      </c>
      <c r="AL116" s="11">
        <f>'OddsRatio_working_3-way'!Z116+'OddsRatio_working_3-way'!AF116</f>
        <v>1.0413374598531886</v>
      </c>
      <c r="AM116" s="11">
        <f>'OddsRatio_working_3-way'!AA116+'OddsRatio_working_3-way'!AG116</f>
        <v>-0.61629424132951383</v>
      </c>
      <c r="AN116" s="11">
        <f>'OddsRatio_working_3-way'!AB116+'OddsRatio_working_3-way'!AH116</f>
        <v>-0.42504321852367494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1.0413374598531886</v>
      </c>
      <c r="AS116" s="11">
        <f>IF(('OddsRatio_working_3-way'!X116=0),IF(Q116&gt;0,-Q116^(1/3),(-Q116)^(1/3)),'OddsRatio_working_3-way'!AM116-'OddsRatio_working_3-way'!R116/3)</f>
        <v>-0.61629424132951383</v>
      </c>
      <c r="AT116" s="11">
        <f>IF(('OddsRatio_working_3-way'!X116=0),IF(Q116&gt;0,-Q116^(1/3),(-Q116)^(1/3)),'OddsRatio_working_3-way'!AN116-'OddsRatio_working_3-way'!R116/3)</f>
        <v>-0.42504321852367494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2.21</v>
      </c>
      <c r="B117" s="4">
        <f>IF('True_Odds_Calculator_3-way'!B116="","",'True_Odds_Calculator_3-way'!B116)</f>
        <v>3.77</v>
      </c>
      <c r="C117" s="4">
        <f>IF('True_Odds_Calculator_3-way'!C116="","",'True_Odds_Calculator_3-way'!C116)</f>
        <v>3.23</v>
      </c>
      <c r="D117" s="9">
        <f t="shared" si="26"/>
        <v>0.44212630434131556</v>
      </c>
      <c r="E117" s="9">
        <f t="shared" si="27"/>
        <v>0.25716349034972508</v>
      </c>
      <c r="F117" s="9">
        <f t="shared" si="28"/>
        <v>0.30071020530895959</v>
      </c>
      <c r="G117" s="9">
        <f t="shared" si="29"/>
        <v>1.0428075337591962</v>
      </c>
      <c r="H117" s="9">
        <f t="shared" si="30"/>
        <v>2.2617971158486272</v>
      </c>
      <c r="I117" s="9">
        <f t="shared" si="31"/>
        <v>3.8885768685129727</v>
      </c>
      <c r="J117" s="9">
        <f t="shared" si="32"/>
        <v>3.3254608002830066</v>
      </c>
      <c r="K117" s="11">
        <f t="shared" si="33"/>
        <v>0.45248868778280543</v>
      </c>
      <c r="L117" s="11">
        <f t="shared" si="34"/>
        <v>0.26525198938992045</v>
      </c>
      <c r="M117" s="11">
        <f t="shared" si="35"/>
        <v>0.30959752321981426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-0.27773707423744842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0.23075730273474163</v>
      </c>
      <c r="Q117" s="11">
        <f>2*'OddsRatio_working_3-way'!K117*'OddsRatio_working_3-way'!L117*'OddsRatio_working_3-way'!M117</f>
        <v>7.4317971895246901E-2</v>
      </c>
      <c r="R117" s="11">
        <f t="shared" si="36"/>
        <v>0</v>
      </c>
      <c r="S117" s="11">
        <f t="shared" si="37"/>
        <v>-0.83084803628865933</v>
      </c>
      <c r="T117" s="11">
        <f t="shared" si="38"/>
        <v>-0.26758390862758757</v>
      </c>
      <c r="U117" s="11">
        <f>'OddsRatio_working_3-way'!S117-'OddsRatio_working_3-way'!R117^2/3</f>
        <v>-0.83084803628865933</v>
      </c>
      <c r="V117" s="11">
        <f>'OddsRatio_working_3-way'!S117*'OddsRatio_working_3-way'!R117/3-2*'OddsRatio_working_3-way'!R117^3/27-'OddsRatio_working_3-way'!T117</f>
        <v>0.26758390862758757</v>
      </c>
      <c r="W117" s="11">
        <f>'OddsRatio_working_3-way'!V117^2+4*'OddsRatio_working_3-way'!U117^3/27</f>
        <v>-1.3367952277636569E-2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0.14574729880348872</v>
      </c>
      <c r="Y117" s="11">
        <f>IF('OddsRatio_working_3-way'!W117&gt;=0,IF('OddsRatio_working_3-way'!V117+SQRT('OddsRatio_working_3-way'!W117)&gt;0,0,PI()),ACOS('OddsRatio_working_3-way'!V117/(2*'OddsRatio_working_3-way'!X117)))</f>
        <v>0.40785910152077531</v>
      </c>
      <c r="Z117" s="11">
        <f>'OddsRatio_working_3-way'!X117^(1/3)*COS('OddsRatio_working_3-way'!Y117/3)</f>
        <v>0.52140376687959811</v>
      </c>
      <c r="AA117" s="11">
        <f>'OddsRatio_working_3-way'!X117^(1/3)*COS(('OddsRatio_working_3-way'!Y117+2*PI())/3)</f>
        <v>-0.32247236979848859</v>
      </c>
      <c r="AB117" s="11">
        <f>'OddsRatio_working_3-way'!X117^(1/3)*COS(('OddsRatio_working_3-way'!Y117+4*PI())/3)</f>
        <v>-0.19893139708110927</v>
      </c>
      <c r="AC117" s="11">
        <f>'OddsRatio_working_3-way'!X117^(1/3)*SIN('OddsRatio_working_3-way'!Y117/3)</f>
        <v>7.1326413854327156E-2</v>
      </c>
      <c r="AD117" s="11">
        <f>'OddsRatio_working_3-way'!X117^(1/3)*SIN(('OddsRatio_working_3-way'!Y117+2*PI())/3)</f>
        <v>0.41588570081946785</v>
      </c>
      <c r="AE117" s="11">
        <f>'OddsRatio_working_3-way'!X117^(1/3)*SIN(('OddsRatio_working_3-way'!Y117+4*PI())/3)</f>
        <v>-0.48721211467379494</v>
      </c>
      <c r="AF117" s="11">
        <f>-'OddsRatio_working_3-way'!U117/(3*'OddsRatio_working_3-way'!X117^(1/3))*COS(('OddsRatio_working_3-way'!Y117)/3)</f>
        <v>0.52140376687959811</v>
      </c>
      <c r="AG117" s="11">
        <f>-'OddsRatio_working_3-way'!U117/(3*'OddsRatio_working_3-way'!X117^(1/3))*COS(('OddsRatio_working_3-way'!Y117+2*PI())/3)</f>
        <v>-0.32247236979848859</v>
      </c>
      <c r="AH117" s="11">
        <f>-'OddsRatio_working_3-way'!U117/(3*'OddsRatio_working_3-way'!X117^(1/3))*COS(('OddsRatio_working_3-way'!Y117+4*PI())/3)</f>
        <v>-0.19893139708110927</v>
      </c>
      <c r="AI117" s="11">
        <f>'OddsRatio_working_3-way'!U117/(3*'OddsRatio_working_3-way'!X117^(1/3))*SIN(('OddsRatio_working_3-way'!Y117)/3)</f>
        <v>-7.1326413854327156E-2</v>
      </c>
      <c r="AJ117" s="11">
        <f>'OddsRatio_working_3-way'!U117/(3*'OddsRatio_working_3-way'!X117^(1/3))*SIN(('OddsRatio_working_3-way'!Y117+2*PI())/3)</f>
        <v>-0.41588570081946785</v>
      </c>
      <c r="AK117" s="11">
        <f>'OddsRatio_working_3-way'!U117/(3*'OddsRatio_working_3-way'!X117^(1/3))*SIN(('OddsRatio_working_3-way'!Y117+4*PI())/3)</f>
        <v>0.48721211467379494</v>
      </c>
      <c r="AL117" s="11">
        <f>'OddsRatio_working_3-way'!Z117+'OddsRatio_working_3-way'!AF117</f>
        <v>1.0428075337591962</v>
      </c>
      <c r="AM117" s="11">
        <f>'OddsRatio_working_3-way'!AA117+'OddsRatio_working_3-way'!AG117</f>
        <v>-0.64494473959697718</v>
      </c>
      <c r="AN117" s="11">
        <f>'OddsRatio_working_3-way'!AB117+'OddsRatio_working_3-way'!AH117</f>
        <v>-0.39786279416221854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1.0428075337591962</v>
      </c>
      <c r="AS117" s="11">
        <f>IF(('OddsRatio_working_3-way'!X117=0),IF(Q117&gt;0,-Q117^(1/3),(-Q117)^(1/3)),'OddsRatio_working_3-way'!AM117-'OddsRatio_working_3-way'!R117/3)</f>
        <v>-0.64494473959697718</v>
      </c>
      <c r="AT117" s="11">
        <f>IF(('OddsRatio_working_3-way'!X117=0),IF(Q117&gt;0,-Q117^(1/3),(-Q117)^(1/3)),'OddsRatio_working_3-way'!AN117-'OddsRatio_working_3-way'!R117/3)</f>
        <v>-0.39786279416221854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2.3199999999999998</v>
      </c>
      <c r="B118" s="4">
        <f>IF('True_Odds_Calculator_3-way'!B117="","",'True_Odds_Calculator_3-way'!B117)</f>
        <v>3.74</v>
      </c>
      <c r="C118" s="4">
        <f>IF('True_Odds_Calculator_3-way'!C117="","",'True_Odds_Calculator_3-way'!C117)</f>
        <v>3.03</v>
      </c>
      <c r="D118" s="9">
        <f t="shared" si="26"/>
        <v>0.42046263390028676</v>
      </c>
      <c r="E118" s="9">
        <f t="shared" si="27"/>
        <v>0.25899459819722187</v>
      </c>
      <c r="F118" s="9">
        <f t="shared" si="28"/>
        <v>0.32054276790249114</v>
      </c>
      <c r="G118" s="9">
        <f t="shared" si="29"/>
        <v>1.0441913829388443</v>
      </c>
      <c r="H118" s="9">
        <f t="shared" si="30"/>
        <v>2.3783326254792745</v>
      </c>
      <c r="I118" s="9">
        <f t="shared" si="31"/>
        <v>3.8610843892524342</v>
      </c>
      <c r="J118" s="9">
        <f t="shared" si="32"/>
        <v>3.1197085073658539</v>
      </c>
      <c r="K118" s="11">
        <f t="shared" si="33"/>
        <v>0.43103448275862072</v>
      </c>
      <c r="L118" s="11">
        <f t="shared" si="34"/>
        <v>0.26737967914438499</v>
      </c>
      <c r="M118" s="11">
        <f t="shared" si="35"/>
        <v>0.33003300330033003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-0.27926616191030851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0.23164081113993751</v>
      </c>
      <c r="Q118" s="11">
        <f>2*'OddsRatio_working_3-way'!K118*'OddsRatio_working_3-way'!L118*'OddsRatio_working_3-way'!M118</f>
        <v>7.60725159737069E-2</v>
      </c>
      <c r="R118" s="11">
        <f t="shared" si="36"/>
        <v>0</v>
      </c>
      <c r="S118" s="11">
        <f t="shared" si="37"/>
        <v>-0.82946250829462553</v>
      </c>
      <c r="T118" s="11">
        <f t="shared" si="38"/>
        <v>-0.2724014805565273</v>
      </c>
      <c r="U118" s="11">
        <f>'OddsRatio_working_3-way'!S118-'OddsRatio_working_3-way'!R118^2/3</f>
        <v>-0.82946250829462553</v>
      </c>
      <c r="V118" s="11">
        <f>'OddsRatio_working_3-way'!S118*'OddsRatio_working_3-way'!R118/3-2*'OddsRatio_working_3-way'!R118^3/27-'OddsRatio_working_3-way'!T118</f>
        <v>0.2724014805565273</v>
      </c>
      <c r="W118" s="11">
        <f>'OddsRatio_working_3-way'!V118^2+4*'OddsRatio_working_3-way'!U118^3/27</f>
        <v>-1.0342157107883401E-2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0.14538287701554775</v>
      </c>
      <c r="Y118" s="11">
        <f>IF('OddsRatio_working_3-way'!W118&gt;=0,IF('OddsRatio_working_3-way'!V118+SQRT('OddsRatio_working_3-way'!W118)&gt;0,0,PI()),ACOS('OddsRatio_working_3-way'!V118/(2*'OddsRatio_working_3-way'!X118)))</f>
        <v>0.3573081803436895</v>
      </c>
      <c r="Z118" s="11">
        <f>'OddsRatio_working_3-way'!X118^(1/3)*COS('OddsRatio_working_3-way'!Y118/3)</f>
        <v>0.52209569146942214</v>
      </c>
      <c r="AA118" s="11">
        <f>'OddsRatio_working_3-way'!X118^(1/3)*COS(('OddsRatio_working_3-way'!Y118+2*PI())/3)</f>
        <v>-0.31515601319079722</v>
      </c>
      <c r="AB118" s="11">
        <f>'OddsRatio_working_3-way'!X118^(1/3)*COS(('OddsRatio_working_3-way'!Y118+4*PI())/3)</f>
        <v>-0.20693967827862486</v>
      </c>
      <c r="AC118" s="11">
        <f>'OddsRatio_working_3-way'!X118^(1/3)*SIN('OddsRatio_working_3-way'!Y118/3)</f>
        <v>6.2478730092257337E-2</v>
      </c>
      <c r="AD118" s="11">
        <f>'OddsRatio_working_3-way'!X118^(1/3)*SIN(('OddsRatio_working_3-way'!Y118+2*PI())/3)</f>
        <v>0.42090876697279334</v>
      </c>
      <c r="AE118" s="11">
        <f>'OddsRatio_working_3-way'!X118^(1/3)*SIN(('OddsRatio_working_3-way'!Y118+4*PI())/3)</f>
        <v>-0.4833874970650508</v>
      </c>
      <c r="AF118" s="11">
        <f>-'OddsRatio_working_3-way'!U118/(3*'OddsRatio_working_3-way'!X118^(1/3))*COS(('OddsRatio_working_3-way'!Y118)/3)</f>
        <v>0.52209569146942203</v>
      </c>
      <c r="AG118" s="11">
        <f>-'OddsRatio_working_3-way'!U118/(3*'OddsRatio_working_3-way'!X118^(1/3))*COS(('OddsRatio_working_3-way'!Y118+2*PI())/3)</f>
        <v>-0.31515601319079717</v>
      </c>
      <c r="AH118" s="11">
        <f>-'OddsRatio_working_3-way'!U118/(3*'OddsRatio_working_3-way'!X118^(1/3))*COS(('OddsRatio_working_3-way'!Y118+4*PI())/3)</f>
        <v>-0.20693967827862481</v>
      </c>
      <c r="AI118" s="11">
        <f>'OddsRatio_working_3-way'!U118/(3*'OddsRatio_working_3-way'!X118^(1/3))*SIN(('OddsRatio_working_3-way'!Y118)/3)</f>
        <v>-6.2478730092257323E-2</v>
      </c>
      <c r="AJ118" s="11">
        <f>'OddsRatio_working_3-way'!U118/(3*'OddsRatio_working_3-way'!X118^(1/3))*SIN(('OddsRatio_working_3-way'!Y118+2*PI())/3)</f>
        <v>-0.42090876697279322</v>
      </c>
      <c r="AK118" s="11">
        <f>'OddsRatio_working_3-way'!U118/(3*'OddsRatio_working_3-way'!X118^(1/3))*SIN(('OddsRatio_working_3-way'!Y118+4*PI())/3)</f>
        <v>0.48338749706505069</v>
      </c>
      <c r="AL118" s="11">
        <f>'OddsRatio_working_3-way'!Z118+'OddsRatio_working_3-way'!AF118</f>
        <v>1.0441913829388443</v>
      </c>
      <c r="AM118" s="11">
        <f>'OddsRatio_working_3-way'!AA118+'OddsRatio_working_3-way'!AG118</f>
        <v>-0.63031202638159445</v>
      </c>
      <c r="AN118" s="11">
        <f>'OddsRatio_working_3-way'!AB118+'OddsRatio_working_3-way'!AH118</f>
        <v>-0.41387935655724967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1.0441913829388443</v>
      </c>
      <c r="AS118" s="11">
        <f>IF(('OddsRatio_working_3-way'!X118=0),IF(Q118&gt;0,-Q118^(1/3),(-Q118)^(1/3)),'OddsRatio_working_3-way'!AM118-'OddsRatio_working_3-way'!R118/3)</f>
        <v>-0.63031202638159445</v>
      </c>
      <c r="AT118" s="11">
        <f>IF(('OddsRatio_working_3-way'!X118=0),IF(Q118&gt;0,-Q118^(1/3),(-Q118)^(1/3)),'OddsRatio_working_3-way'!AN118-'OddsRatio_working_3-way'!R118/3)</f>
        <v>-0.41387935655724967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2.4</v>
      </c>
      <c r="B119" s="4">
        <f>IF('True_Odds_Calculator_3-way'!B118="","",'True_Odds_Calculator_3-way'!B118)</f>
        <v>3.53</v>
      </c>
      <c r="C119" s="4">
        <f>IF('True_Odds_Calculator_3-way'!C118="","",'True_Odds_Calculator_3-way'!C118)</f>
        <v>3.05</v>
      </c>
      <c r="D119" s="9">
        <f t="shared" si="26"/>
        <v>0.40649055984269039</v>
      </c>
      <c r="E119" s="9">
        <f t="shared" si="27"/>
        <v>0.274832771289652</v>
      </c>
      <c r="F119" s="9">
        <f t="shared" si="28"/>
        <v>0.31867666886765772</v>
      </c>
      <c r="G119" s="9">
        <f t="shared" si="29"/>
        <v>1.042915521979499</v>
      </c>
      <c r="H119" s="9">
        <f t="shared" si="30"/>
        <v>2.4600817307712988</v>
      </c>
      <c r="I119" s="9">
        <f t="shared" si="31"/>
        <v>3.6385762706081333</v>
      </c>
      <c r="J119" s="9">
        <f t="shared" si="32"/>
        <v>3.1379768200579723</v>
      </c>
      <c r="K119" s="11">
        <f t="shared" si="33"/>
        <v>0.41666666666666669</v>
      </c>
      <c r="L119" s="11">
        <f t="shared" si="34"/>
        <v>0.28328611898016998</v>
      </c>
      <c r="M119" s="11">
        <f t="shared" si="35"/>
        <v>0.32786885245901642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-0.28100667192990625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0.23142773107942854</v>
      </c>
      <c r="Q119" s="11">
        <f>2*'OddsRatio_working_3-way'!K119*'OddsRatio_working_3-way'!L119*'OddsRatio_working_3-way'!M119</f>
        <v>7.740057895633061E-2</v>
      </c>
      <c r="R119" s="11">
        <f t="shared" si="36"/>
        <v>0</v>
      </c>
      <c r="S119" s="11">
        <f t="shared" si="37"/>
        <v>-0.82356667722521348</v>
      </c>
      <c r="T119" s="11">
        <f t="shared" si="38"/>
        <v>-0.27544036027599111</v>
      </c>
      <c r="U119" s="11">
        <f>'OddsRatio_working_3-way'!S119-'OddsRatio_working_3-way'!R119^2/3</f>
        <v>-0.82356667722521348</v>
      </c>
      <c r="V119" s="11">
        <f>'OddsRatio_working_3-way'!S119*'OddsRatio_working_3-way'!R119/3-2*'OddsRatio_working_3-way'!R119^3/27-'OddsRatio_working_3-way'!T119</f>
        <v>0.27544036027599111</v>
      </c>
      <c r="W119" s="11">
        <f>'OddsRatio_working_3-way'!V119^2+4*'OddsRatio_working_3-way'!U119^3/27</f>
        <v>-6.887280640614668E-3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0.14383555950249441</v>
      </c>
      <c r="Y119" s="11">
        <f>IF('OddsRatio_working_3-way'!W119&gt;=0,IF('OddsRatio_working_3-way'!V119+SQRT('OddsRatio_working_3-way'!W119)&gt;0,0,PI()),ACOS('OddsRatio_working_3-way'!V119/(2*'OddsRatio_working_3-way'!X119)))</f>
        <v>0.29264723459799025</v>
      </c>
      <c r="Z119" s="11">
        <f>'OddsRatio_working_3-way'!X119^(1/3)*COS('OddsRatio_working_3-way'!Y119/3)</f>
        <v>0.5214577609897495</v>
      </c>
      <c r="AA119" s="11">
        <f>'OddsRatio_working_3-way'!X119^(1/3)*COS(('OddsRatio_working_3-way'!Y119+2*PI())/3)</f>
        <v>-0.30492188824464578</v>
      </c>
      <c r="AB119" s="11">
        <f>'OddsRatio_working_3-way'!X119^(1/3)*COS(('OddsRatio_working_3-way'!Y119+4*PI())/3)</f>
        <v>-0.2165358727451038</v>
      </c>
      <c r="AC119" s="11">
        <f>'OddsRatio_working_3-way'!X119^(1/3)*SIN('OddsRatio_working_3-way'!Y119/3)</f>
        <v>5.1029689841258975E-2</v>
      </c>
      <c r="AD119" s="11">
        <f>'OddsRatio_working_3-way'!X119^(1/3)*SIN(('OddsRatio_working_3-way'!Y119+2*PI())/3)</f>
        <v>0.42608082309704759</v>
      </c>
      <c r="AE119" s="11">
        <f>'OddsRatio_working_3-way'!X119^(1/3)*SIN(('OddsRatio_working_3-way'!Y119+4*PI())/3)</f>
        <v>-0.47711051293830653</v>
      </c>
      <c r="AF119" s="11">
        <f>-'OddsRatio_working_3-way'!U119/(3*'OddsRatio_working_3-way'!X119^(1/3))*COS(('OddsRatio_working_3-way'!Y119)/3)</f>
        <v>0.52145776098974961</v>
      </c>
      <c r="AG119" s="11">
        <f>-'OddsRatio_working_3-way'!U119/(3*'OddsRatio_working_3-way'!X119^(1/3))*COS(('OddsRatio_working_3-way'!Y119+2*PI())/3)</f>
        <v>-0.30492188824464583</v>
      </c>
      <c r="AH119" s="11">
        <f>-'OddsRatio_working_3-way'!U119/(3*'OddsRatio_working_3-way'!X119^(1/3))*COS(('OddsRatio_working_3-way'!Y119+4*PI())/3)</f>
        <v>-0.21653587274510386</v>
      </c>
      <c r="AI119" s="11">
        <f>'OddsRatio_working_3-way'!U119/(3*'OddsRatio_working_3-way'!X119^(1/3))*SIN(('OddsRatio_working_3-way'!Y119)/3)</f>
        <v>-5.1029689841258982E-2</v>
      </c>
      <c r="AJ119" s="11">
        <f>'OddsRatio_working_3-way'!U119/(3*'OddsRatio_working_3-way'!X119^(1/3))*SIN(('OddsRatio_working_3-way'!Y119+2*PI())/3)</f>
        <v>-0.42608082309704765</v>
      </c>
      <c r="AK119" s="11">
        <f>'OddsRatio_working_3-way'!U119/(3*'OddsRatio_working_3-way'!X119^(1/3))*SIN(('OddsRatio_working_3-way'!Y119+4*PI())/3)</f>
        <v>0.47711051293830664</v>
      </c>
      <c r="AL119" s="11">
        <f>'OddsRatio_working_3-way'!Z119+'OddsRatio_working_3-way'!AF119</f>
        <v>1.042915521979499</v>
      </c>
      <c r="AM119" s="11">
        <f>'OddsRatio_working_3-way'!AA119+'OddsRatio_working_3-way'!AG119</f>
        <v>-0.60984377648929167</v>
      </c>
      <c r="AN119" s="11">
        <f>'OddsRatio_working_3-way'!AB119+'OddsRatio_working_3-way'!AH119</f>
        <v>-0.43307174549020766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1.042915521979499</v>
      </c>
      <c r="AS119" s="11">
        <f>IF(('OddsRatio_working_3-way'!X119=0),IF(Q119&gt;0,-Q119^(1/3),(-Q119)^(1/3)),'OddsRatio_working_3-way'!AM119-'OddsRatio_working_3-way'!R119/3)</f>
        <v>-0.60984377648929167</v>
      </c>
      <c r="AT119" s="11">
        <f>IF(('OddsRatio_working_3-way'!X119=0),IF(Q119&gt;0,-Q119^(1/3),(-Q119)^(1/3)),'OddsRatio_working_3-way'!AN119-'OddsRatio_working_3-way'!R119/3)</f>
        <v>-0.43307174549020766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1.32</v>
      </c>
      <c r="B2" s="4">
        <f>IF('True_Odds_Calculator_3-way'!B3="","",'True_Odds_Calculator_3-way'!B3)</f>
        <v>5.22</v>
      </c>
      <c r="C2" s="4">
        <f>IF('True_Odds_Calculator_3-way'!C3="","",'True_Odds_Calculator_3-way'!C3)</f>
        <v>9.68</v>
      </c>
      <c r="D2" s="4">
        <f>IF(A2="","",((1/A2)+(1/B2)+(1/C2))-1)</f>
        <v>5.2452423925778202E-2</v>
      </c>
      <c r="E2" s="4">
        <f>IF(A2="","",(3*A2)/(3-($D2*A2)))</f>
        <v>1.3511840669723396</v>
      </c>
      <c r="F2" s="4">
        <f>IF(B2="","",(3*B2)/(3-($D2*B2)))</f>
        <v>5.7442628914420837</v>
      </c>
      <c r="G2" s="4">
        <f>IF(C2="","",(3*C2)/(3-($D2*C2)))</f>
        <v>11.652072315828313</v>
      </c>
      <c r="I2" s="4">
        <f>IF(A2="","",D2+1)</f>
        <v>1.0524524239257782</v>
      </c>
    </row>
    <row r="3" spans="1:9" x14ac:dyDescent="0.2">
      <c r="A3" s="4">
        <f>IF('True_Odds_Calculator_3-way'!A4="","",'True_Odds_Calculator_3-way'!A4)</f>
        <v>1.87</v>
      </c>
      <c r="B3" s="4">
        <f>IF('True_Odds_Calculator_3-way'!B4="","",'True_Odds_Calculator_3-way'!B4)</f>
        <v>3.45</v>
      </c>
      <c r="C3" s="4">
        <f>IF('True_Odds_Calculator_3-way'!C4="","",'True_Odds_Calculator_3-way'!C4)</f>
        <v>4.51</v>
      </c>
      <c r="D3" s="4">
        <f t="shared" ref="D3:D66" si="0">IF(A3="","",((1/A3)+(1/B3)+(1/C3))-1)</f>
        <v>4.6343920774710945E-2</v>
      </c>
      <c r="E3" s="4">
        <f t="shared" ref="E3:E66" si="1">IF(A3="","",(3*A3)/(3-($D3*A3)))</f>
        <v>1.9256269542079851</v>
      </c>
      <c r="F3" s="4">
        <f t="shared" ref="F3:F66" si="2">IF(B3="","",(3*B3)/(3-($D3*B3)))</f>
        <v>3.6442205909029326</v>
      </c>
      <c r="G3" s="4">
        <f t="shared" ref="G3:G66" si="3">IF(C3="","",(3*C3)/(3-($D3*C3)))</f>
        <v>4.8477440795643005</v>
      </c>
      <c r="I3" s="4">
        <f t="shared" ref="I3:I66" si="4">IF(A3="","",D3+1)</f>
        <v>1.0463439207747109</v>
      </c>
    </row>
    <row r="4" spans="1: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4.2300000000000004</v>
      </c>
      <c r="D4" s="4">
        <f t="shared" si="0"/>
        <v>4.6938995229963032E-2</v>
      </c>
      <c r="E4" s="4">
        <f t="shared" si="1"/>
        <v>1.9900957579702443</v>
      </c>
      <c r="F4" s="4">
        <f t="shared" si="2"/>
        <v>3.613352114119678</v>
      </c>
      <c r="G4" s="4">
        <f t="shared" si="3"/>
        <v>4.5298002221376423</v>
      </c>
      <c r="I4" s="4">
        <f t="shared" si="4"/>
        <v>1.046938995229963</v>
      </c>
    </row>
    <row r="5" spans="1:9" x14ac:dyDescent="0.2">
      <c r="A5" s="4">
        <f>IF('True_Odds_Calculator_3-way'!A6="","",'True_Odds_Calculator_3-way'!A6)</f>
        <v>1.67</v>
      </c>
      <c r="B5" s="4">
        <f>IF('True_Odds_Calculator_3-way'!B6="","",'True_Odds_Calculator_3-way'!B6)</f>
        <v>4.13</v>
      </c>
      <c r="C5" s="4">
        <f>IF('True_Odds_Calculator_3-way'!C6="","",'True_Odds_Calculator_3-way'!C6)</f>
        <v>4.95</v>
      </c>
      <c r="D5" s="4">
        <f t="shared" si="0"/>
        <v>4.2953347835109845E-2</v>
      </c>
      <c r="E5" s="4">
        <f t="shared" si="1"/>
        <v>1.7109090272800644</v>
      </c>
      <c r="F5" s="4">
        <f t="shared" si="2"/>
        <v>4.3895657424909622</v>
      </c>
      <c r="G5" s="4">
        <f t="shared" si="3"/>
        <v>5.3275818348600481</v>
      </c>
      <c r="I5" s="4">
        <f t="shared" si="4"/>
        <v>1.0429533478351098</v>
      </c>
    </row>
    <row r="6" spans="1:9" x14ac:dyDescent="0.2">
      <c r="A6" s="4">
        <f>IF('True_Odds_Calculator_3-way'!A7="","",'True_Odds_Calculator_3-way'!A7)</f>
        <v>4.67</v>
      </c>
      <c r="B6" s="4">
        <f>IF('True_Odds_Calculator_3-way'!B7="","",'True_Odds_Calculator_3-way'!B7)</f>
        <v>4.03</v>
      </c>
      <c r="C6" s="4">
        <f>IF('True_Odds_Calculator_3-way'!C7="","",'True_Odds_Calculator_3-way'!C7)</f>
        <v>1.74</v>
      </c>
      <c r="D6" s="4">
        <f t="shared" si="0"/>
        <v>3.6984363807171849E-2</v>
      </c>
      <c r="E6" s="4">
        <f t="shared" si="1"/>
        <v>4.955287424653755</v>
      </c>
      <c r="F6" s="4">
        <f t="shared" si="2"/>
        <v>4.2406872162523843</v>
      </c>
      <c r="G6" s="4">
        <f t="shared" si="3"/>
        <v>1.7781428189315551</v>
      </c>
      <c r="I6" s="4">
        <f t="shared" si="4"/>
        <v>1.0369843638071718</v>
      </c>
    </row>
    <row r="7" spans="1:9" x14ac:dyDescent="0.2">
      <c r="A7" s="4">
        <f>IF('True_Odds_Calculator_3-way'!A8="","",'True_Odds_Calculator_3-way'!A8)</f>
        <v>1.64</v>
      </c>
      <c r="B7" s="4">
        <f>IF('True_Odds_Calculator_3-way'!B8="","",'True_Odds_Calculator_3-way'!B8)</f>
        <v>3.95</v>
      </c>
      <c r="C7" s="4">
        <f>IF('True_Odds_Calculator_3-way'!C8="","",'True_Odds_Calculator_3-way'!C8)</f>
        <v>6</v>
      </c>
      <c r="D7" s="4">
        <f t="shared" si="0"/>
        <v>2.9587321189667559E-2</v>
      </c>
      <c r="E7" s="4">
        <f t="shared" si="1"/>
        <v>1.6669621157969978</v>
      </c>
      <c r="F7" s="4">
        <f t="shared" si="2"/>
        <v>4.1101163200563979</v>
      </c>
      <c r="G7" s="4">
        <f t="shared" si="3"/>
        <v>6.377379129293371</v>
      </c>
      <c r="I7" s="4">
        <f t="shared" si="4"/>
        <v>1.0295873211896676</v>
      </c>
    </row>
    <row r="8" spans="1:9" x14ac:dyDescent="0.2">
      <c r="A8" s="4">
        <f>IF('True_Odds_Calculator_3-way'!A9="","",'True_Odds_Calculator_3-way'!A9)</f>
        <v>2.15</v>
      </c>
      <c r="B8" s="4">
        <f>IF('True_Odds_Calculator_3-way'!B9="","",'True_Odds_Calculator_3-way'!B9)</f>
        <v>3.39</v>
      </c>
      <c r="C8" s="4">
        <f>IF('True_Odds_Calculator_3-way'!C9="","",'True_Odds_Calculator_3-way'!C9)</f>
        <v>3.74</v>
      </c>
      <c r="D8" s="4">
        <f t="shared" si="0"/>
        <v>2.7481208951615432E-2</v>
      </c>
      <c r="E8" s="4">
        <f t="shared" si="1"/>
        <v>2.1931946761699681</v>
      </c>
      <c r="F8" s="4">
        <f t="shared" si="2"/>
        <v>3.4986461389182537</v>
      </c>
      <c r="G8" s="4">
        <f t="shared" si="3"/>
        <v>3.8726775741497477</v>
      </c>
      <c r="I8" s="4">
        <f t="shared" si="4"/>
        <v>1.0274812089516154</v>
      </c>
    </row>
    <row r="9" spans="1:9" x14ac:dyDescent="0.2">
      <c r="A9" s="4">
        <f>IF('True_Odds_Calculator_3-way'!A10="","",'True_Odds_Calculator_3-way'!A10)</f>
        <v>2.83</v>
      </c>
      <c r="B9" s="4">
        <f>IF('True_Odds_Calculator_3-way'!B10="","",'True_Odds_Calculator_3-way'!B10)</f>
        <v>3.66</v>
      </c>
      <c r="C9" s="4">
        <f>IF('True_Odds_Calculator_3-way'!C10="","",'True_Odds_Calculator_3-way'!C10)</f>
        <v>2.4900000000000002</v>
      </c>
      <c r="D9" s="4">
        <f t="shared" si="0"/>
        <v>2.8187359878022011E-2</v>
      </c>
      <c r="E9" s="4">
        <f t="shared" si="1"/>
        <v>2.9073054739482496</v>
      </c>
      <c r="F9" s="4">
        <f t="shared" si="2"/>
        <v>3.7903445636586106</v>
      </c>
      <c r="G9" s="4">
        <f t="shared" si="3"/>
        <v>2.5496503673480846</v>
      </c>
      <c r="I9" s="4">
        <f t="shared" si="4"/>
        <v>1.028187359878022</v>
      </c>
    </row>
    <row r="10" spans="1:9" x14ac:dyDescent="0.2">
      <c r="A10" s="4">
        <f>IF('True_Odds_Calculator_3-way'!A11="","",'True_Odds_Calculator_3-way'!A11)</f>
        <v>3.44</v>
      </c>
      <c r="B10" s="4">
        <f>IF('True_Odds_Calculator_3-way'!B11="","",'True_Odds_Calculator_3-way'!B11)</f>
        <v>3.31</v>
      </c>
      <c r="C10" s="4">
        <f>IF('True_Odds_Calculator_3-way'!C11="","",'True_Odds_Calculator_3-way'!C11)</f>
        <v>2.2400000000000002</v>
      </c>
      <c r="D10" s="4">
        <f t="shared" si="0"/>
        <v>3.9241049472553691E-2</v>
      </c>
      <c r="E10" s="4">
        <f t="shared" si="1"/>
        <v>3.6020806751197227</v>
      </c>
      <c r="F10" s="4">
        <f t="shared" si="2"/>
        <v>3.4597951450031323</v>
      </c>
      <c r="G10" s="4">
        <f t="shared" si="3"/>
        <v>2.3076130237657284</v>
      </c>
      <c r="I10" s="4">
        <f t="shared" si="4"/>
        <v>1.0392410494725537</v>
      </c>
    </row>
    <row r="11" spans="1:9" x14ac:dyDescent="0.2">
      <c r="A11" s="4">
        <f>IF('True_Odds_Calculator_3-way'!A12="","",'True_Odds_Calculator_3-way'!A12)</f>
        <v>2.81</v>
      </c>
      <c r="B11" s="4">
        <f>IF('True_Odds_Calculator_3-way'!B12="","",'True_Odds_Calculator_3-way'!B12)</f>
        <v>3.07</v>
      </c>
      <c r="C11" s="4">
        <f>IF('True_Odds_Calculator_3-way'!C12="","",'True_Odds_Calculator_3-way'!C12)</f>
        <v>2.68</v>
      </c>
      <c r="D11" s="4">
        <f t="shared" si="0"/>
        <v>5.4739113502006775E-2</v>
      </c>
      <c r="E11" s="4">
        <f t="shared" si="1"/>
        <v>2.9618614580632334</v>
      </c>
      <c r="F11" s="4">
        <f t="shared" si="2"/>
        <v>3.2521750041356308</v>
      </c>
      <c r="G11" s="4">
        <f t="shared" si="3"/>
        <v>2.8177907413808323</v>
      </c>
      <c r="I11" s="4">
        <f t="shared" si="4"/>
        <v>1.0547391135020068</v>
      </c>
    </row>
    <row r="12" spans="1:9" x14ac:dyDescent="0.2">
      <c r="A12" s="4">
        <f>IF('True_Odds_Calculator_3-way'!A13="","",'True_Odds_Calculator_3-way'!A13)</f>
        <v>1.96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3.95</v>
      </c>
      <c r="D12" s="4">
        <f t="shared" si="0"/>
        <v>5.8353889332141584E-2</v>
      </c>
      <c r="E12" s="4">
        <f t="shared" si="1"/>
        <v>2.0376858373115101</v>
      </c>
      <c r="F12" s="4">
        <f t="shared" si="2"/>
        <v>3.6293167662926238</v>
      </c>
      <c r="G12" s="4">
        <f t="shared" si="3"/>
        <v>4.2787473752396536</v>
      </c>
      <c r="I12" s="4">
        <f t="shared" si="4"/>
        <v>1.0583538893321416</v>
      </c>
    </row>
    <row r="13" spans="1:9" x14ac:dyDescent="0.2">
      <c r="A13" s="4">
        <f>IF('True_Odds_Calculator_3-way'!A14="","",'True_Odds_Calculator_3-way'!A14)</f>
        <v>2.5299999999999998</v>
      </c>
      <c r="B13" s="4">
        <f>IF('True_Odds_Calculator_3-way'!B14="","",'True_Odds_Calculator_3-way'!B14)</f>
        <v>3.64</v>
      </c>
      <c r="C13" s="4">
        <f>IF('True_Odds_Calculator_3-way'!C14="","",'True_Odds_Calculator_3-way'!C14)</f>
        <v>2.75</v>
      </c>
      <c r="D13" s="4">
        <f t="shared" si="0"/>
        <v>3.3618555357685764E-2</v>
      </c>
      <c r="E13" s="4">
        <f t="shared" si="1"/>
        <v>2.6038226645555302</v>
      </c>
      <c r="F13" s="4">
        <f t="shared" si="2"/>
        <v>3.7947914949728037</v>
      </c>
      <c r="G13" s="4">
        <f t="shared" si="3"/>
        <v>2.83744145920631</v>
      </c>
      <c r="I13" s="4">
        <f t="shared" si="4"/>
        <v>1.0336185553576858</v>
      </c>
    </row>
    <row r="14" spans="1:9" x14ac:dyDescent="0.2">
      <c r="A14" s="4">
        <f>IF('True_Odds_Calculator_3-way'!A15="","",'True_Odds_Calculator_3-way'!A15)</f>
        <v>2.2599999999999998</v>
      </c>
      <c r="B14" s="4">
        <f>IF('True_Odds_Calculator_3-way'!B15="","",'True_Odds_Calculator_3-way'!B15)</f>
        <v>3.21</v>
      </c>
      <c r="C14" s="4">
        <f>IF('True_Odds_Calculator_3-way'!C15="","",'True_Odds_Calculator_3-way'!C15)</f>
        <v>3.44</v>
      </c>
      <c r="D14" s="4">
        <f t="shared" si="0"/>
        <v>4.4702030275578286E-2</v>
      </c>
      <c r="E14" s="4">
        <f t="shared" si="1"/>
        <v>2.3387589458129336</v>
      </c>
      <c r="F14" s="4">
        <f t="shared" si="2"/>
        <v>3.3712508821294884</v>
      </c>
      <c r="G14" s="4">
        <f t="shared" si="3"/>
        <v>3.625855279369306</v>
      </c>
      <c r="I14" s="4">
        <f t="shared" si="4"/>
        <v>1.0447020302755783</v>
      </c>
    </row>
    <row r="15" spans="1:9" x14ac:dyDescent="0.2">
      <c r="A15" s="4">
        <f>IF('True_Odds_Calculator_3-way'!A16="","",'True_Odds_Calculator_3-way'!A16)</f>
        <v>2.74</v>
      </c>
      <c r="B15" s="4">
        <f>IF('True_Odds_Calculator_3-way'!B16="","",'True_Odds_Calculator_3-way'!B16)</f>
        <v>3.1</v>
      </c>
      <c r="C15" s="4">
        <f>IF('True_Odds_Calculator_3-way'!C16="","",'True_Odds_Calculator_3-way'!C16)</f>
        <v>2.86</v>
      </c>
      <c r="D15" s="4">
        <f t="shared" si="0"/>
        <v>3.7194498461274872E-2</v>
      </c>
      <c r="E15" s="4">
        <f t="shared" si="1"/>
        <v>2.8363537014233429</v>
      </c>
      <c r="F15" s="4">
        <f t="shared" si="2"/>
        <v>3.2239087236636514</v>
      </c>
      <c r="G15" s="4">
        <f t="shared" si="3"/>
        <v>2.965140179767308</v>
      </c>
      <c r="I15" s="4">
        <f t="shared" si="4"/>
        <v>1.0371944984612749</v>
      </c>
    </row>
    <row r="16" spans="1:9" x14ac:dyDescent="0.2">
      <c r="A16" s="4">
        <f>IF('True_Odds_Calculator_3-way'!A17="","",'True_Odds_Calculator_3-way'!A17)</f>
        <v>3.38</v>
      </c>
      <c r="B16" s="4">
        <f>IF('True_Odds_Calculator_3-way'!B17="","",'True_Odds_Calculator_3-way'!B17)</f>
        <v>3.8</v>
      </c>
      <c r="C16" s="4">
        <f>IF('True_Odds_Calculator_3-way'!C17="","",'True_Odds_Calculator_3-way'!C17)</f>
        <v>2.13</v>
      </c>
      <c r="D16" s="4">
        <f t="shared" si="0"/>
        <v>2.8499450977639951E-2</v>
      </c>
      <c r="E16" s="4">
        <f t="shared" si="1"/>
        <v>3.4921301386416319</v>
      </c>
      <c r="F16" s="4">
        <f t="shared" si="2"/>
        <v>3.9423148235321239</v>
      </c>
      <c r="G16" s="4">
        <f t="shared" si="3"/>
        <v>2.1739898369159829</v>
      </c>
      <c r="I16" s="4">
        <f t="shared" si="4"/>
        <v>1.02849945097764</v>
      </c>
    </row>
    <row r="17" spans="1:9" x14ac:dyDescent="0.2">
      <c r="A17" s="4">
        <f>IF('True_Odds_Calculator_3-way'!A18="","",'True_Odds_Calculator_3-way'!A18)</f>
        <v>3.57</v>
      </c>
      <c r="B17" s="4">
        <f>IF('True_Odds_Calculator_3-way'!B18="","",'True_Odds_Calculator_3-way'!B18)</f>
        <v>3.82</v>
      </c>
      <c r="C17" s="4">
        <f>IF('True_Odds_Calculator_3-way'!C18="","",'True_Odds_Calculator_3-way'!C18)</f>
        <v>2.06</v>
      </c>
      <c r="D17" s="4">
        <f t="shared" si="0"/>
        <v>2.7329042733852615E-2</v>
      </c>
      <c r="E17" s="4">
        <f t="shared" si="1"/>
        <v>3.6900047128167772</v>
      </c>
      <c r="F17" s="4">
        <f t="shared" si="2"/>
        <v>3.9577247900947294</v>
      </c>
      <c r="G17" s="4">
        <f t="shared" si="3"/>
        <v>2.099397166890641</v>
      </c>
      <c r="I17" s="4">
        <f t="shared" si="4"/>
        <v>1.0273290427338526</v>
      </c>
    </row>
    <row r="18" spans="1:9" x14ac:dyDescent="0.2">
      <c r="A18" s="4">
        <f>IF('True_Odds_Calculator_3-way'!A19="","",'True_Odds_Calculator_3-way'!A19)</f>
        <v>2.11</v>
      </c>
      <c r="B18" s="4">
        <f>IF('True_Odds_Calculator_3-way'!B19="","",'True_Odds_Calculator_3-way'!B19)</f>
        <v>3.36</v>
      </c>
      <c r="C18" s="4">
        <f>IF('True_Odds_Calculator_3-way'!C19="","",'True_Odds_Calculator_3-way'!C19)</f>
        <v>3.88</v>
      </c>
      <c r="D18" s="4">
        <f t="shared" si="0"/>
        <v>2.9284655671033777E-2</v>
      </c>
      <c r="E18" s="4">
        <f t="shared" si="1"/>
        <v>2.1543733576491415</v>
      </c>
      <c r="F18" s="4">
        <f t="shared" si="2"/>
        <v>3.4739411508758131</v>
      </c>
      <c r="G18" s="4">
        <f t="shared" si="3"/>
        <v>4.0327392797076991</v>
      </c>
      <c r="I18" s="4">
        <f t="shared" si="4"/>
        <v>1.0292846556710338</v>
      </c>
    </row>
    <row r="19" spans="1:9" x14ac:dyDescent="0.2">
      <c r="A19" s="4">
        <f>IF('True_Odds_Calculator_3-way'!A20="","",'True_Odds_Calculator_3-way'!A20)</f>
        <v>2.74</v>
      </c>
      <c r="B19" s="4">
        <f>IF('True_Odds_Calculator_3-way'!B20="","",'True_Odds_Calculator_3-way'!B20)</f>
        <v>3.05</v>
      </c>
      <c r="C19" s="4">
        <f>IF('True_Odds_Calculator_3-way'!C20="","",'True_Odds_Calculator_3-way'!C20)</f>
        <v>2.98</v>
      </c>
      <c r="D19" s="4">
        <f t="shared" si="0"/>
        <v>2.8402825907309248E-2</v>
      </c>
      <c r="E19" s="4">
        <f t="shared" si="1"/>
        <v>2.8129720034066708</v>
      </c>
      <c r="F19" s="4">
        <f t="shared" si="2"/>
        <v>3.1406912485402461</v>
      </c>
      <c r="G19" s="4">
        <f t="shared" si="3"/>
        <v>3.0665170996475899</v>
      </c>
      <c r="I19" s="4">
        <f t="shared" si="4"/>
        <v>1.0284028259073092</v>
      </c>
    </row>
    <row r="20" spans="1:9" x14ac:dyDescent="0.2">
      <c r="A20" s="4">
        <f>IF('True_Odds_Calculator_3-way'!A21="","",'True_Odds_Calculator_3-way'!A21)</f>
        <v>2.48</v>
      </c>
      <c r="B20" s="4">
        <f>IF('True_Odds_Calculator_3-way'!B21="","",'True_Odds_Calculator_3-way'!B21)</f>
        <v>3.09</v>
      </c>
      <c r="C20" s="4">
        <f>IF('True_Odds_Calculator_3-way'!C21="","",'True_Odds_Calculator_3-way'!C21)</f>
        <v>3.15</v>
      </c>
      <c r="D20" s="4">
        <f t="shared" si="0"/>
        <v>4.4310719381186026E-2</v>
      </c>
      <c r="E20" s="4">
        <f t="shared" si="1"/>
        <v>2.5742970003071357</v>
      </c>
      <c r="F20" s="4">
        <f t="shared" si="2"/>
        <v>3.2377720489413124</v>
      </c>
      <c r="G20" s="4">
        <f t="shared" si="3"/>
        <v>3.3037092187127906</v>
      </c>
      <c r="I20" s="4">
        <f t="shared" si="4"/>
        <v>1.044310719381186</v>
      </c>
    </row>
    <row r="21" spans="1:9" x14ac:dyDescent="0.2">
      <c r="A21" s="4">
        <f>IF('True_Odds_Calculator_3-way'!A22="","",'True_Odds_Calculator_3-way'!A22)</f>
        <v>1.74</v>
      </c>
      <c r="B21" s="4">
        <f>IF('True_Odds_Calculator_3-way'!B22="","",'True_Odds_Calculator_3-way'!B22)</f>
        <v>3.53</v>
      </c>
      <c r="C21" s="4">
        <f>IF('True_Odds_Calculator_3-way'!C22="","",'True_Odds_Calculator_3-way'!C22)</f>
        <v>5.32</v>
      </c>
      <c r="D21" s="4">
        <f t="shared" si="0"/>
        <v>4.5968687470360869E-2</v>
      </c>
      <c r="E21" s="4">
        <f t="shared" si="1"/>
        <v>1.7876623657030879</v>
      </c>
      <c r="F21" s="4">
        <f t="shared" si="2"/>
        <v>3.7318553950038029</v>
      </c>
      <c r="G21" s="4">
        <f t="shared" si="3"/>
        <v>5.7921645443789656</v>
      </c>
      <c r="I21" s="4">
        <f t="shared" si="4"/>
        <v>1.0459686874703609</v>
      </c>
    </row>
    <row r="22" spans="1:9" x14ac:dyDescent="0.2">
      <c r="A22" s="4">
        <f>IF('True_Odds_Calculator_3-way'!A23="","",'True_Odds_Calculator_3-way'!A23)</f>
        <v>2.67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2.67</v>
      </c>
      <c r="D22" s="4">
        <f t="shared" si="0"/>
        <v>3.3154579502894244E-2</v>
      </c>
      <c r="E22" s="4">
        <f t="shared" si="1"/>
        <v>2.7511806721049141</v>
      </c>
      <c r="F22" s="4">
        <f t="shared" si="2"/>
        <v>3.6624753195469197</v>
      </c>
      <c r="G22" s="4">
        <f t="shared" si="3"/>
        <v>2.7511806721049141</v>
      </c>
      <c r="I22" s="4">
        <f t="shared" si="4"/>
        <v>1.0331545795028942</v>
      </c>
    </row>
    <row r="23" spans="1:9" x14ac:dyDescent="0.2">
      <c r="A23" s="4">
        <f>IF('True_Odds_Calculator_3-way'!A24="","",'True_Odds_Calculator_3-way'!A24)</f>
        <v>2.08</v>
      </c>
      <c r="B23" s="4">
        <f>IF('True_Odds_Calculator_3-way'!B24="","",'True_Odds_Calculator_3-way'!B24)</f>
        <v>3.32</v>
      </c>
      <c r="C23" s="4">
        <f>IF('True_Odds_Calculator_3-way'!C24="","",'True_Odds_Calculator_3-way'!C24)</f>
        <v>3.97</v>
      </c>
      <c r="D23" s="4">
        <f t="shared" si="0"/>
        <v>3.386321881208243E-2</v>
      </c>
      <c r="E23" s="4">
        <f t="shared" si="1"/>
        <v>2.1300094227742736</v>
      </c>
      <c r="F23" s="4">
        <f t="shared" si="2"/>
        <v>3.4492621170426712</v>
      </c>
      <c r="G23" s="4">
        <f t="shared" si="3"/>
        <v>4.1562512886316618</v>
      </c>
      <c r="I23" s="4">
        <f t="shared" si="4"/>
        <v>1.0338632188120824</v>
      </c>
    </row>
    <row r="24" spans="1:9" x14ac:dyDescent="0.2">
      <c r="A24" s="4">
        <f>IF('True_Odds_Calculator_3-way'!A25="","",'True_Odds_Calculator_3-way'!A25)</f>
        <v>2.2400000000000002</v>
      </c>
      <c r="B24" s="4">
        <f>IF('True_Odds_Calculator_3-way'!B25="","",'True_Odds_Calculator_3-way'!B25)</f>
        <v>3.21</v>
      </c>
      <c r="C24" s="4">
        <f>IF('True_Odds_Calculator_3-way'!C25="","",'True_Odds_Calculator_3-way'!C25)</f>
        <v>3.63</v>
      </c>
      <c r="D24" s="4">
        <f t="shared" si="0"/>
        <v>3.343714484326199E-2</v>
      </c>
      <c r="E24" s="4">
        <f t="shared" si="1"/>
        <v>2.2973567304828357</v>
      </c>
      <c r="F24" s="4">
        <f t="shared" si="2"/>
        <v>3.3291079761906577</v>
      </c>
      <c r="G24" s="4">
        <f t="shared" si="3"/>
        <v>3.7830585591618151</v>
      </c>
      <c r="I24" s="4">
        <f t="shared" si="4"/>
        <v>1.033437144843262</v>
      </c>
    </row>
    <row r="25" spans="1:9" x14ac:dyDescent="0.2">
      <c r="A25" s="4">
        <f>IF('True_Odds_Calculator_3-way'!A26="","",'True_Odds_Calculator_3-way'!A26)</f>
        <v>1.83</v>
      </c>
      <c r="B25" s="4">
        <f>IF('True_Odds_Calculator_3-way'!B26="","",'True_Odds_Calculator_3-way'!B26)</f>
        <v>3.42</v>
      </c>
      <c r="C25" s="4">
        <f>IF('True_Odds_Calculator_3-way'!C26="","",'True_Odds_Calculator_3-way'!C26)</f>
        <v>5.09</v>
      </c>
      <c r="D25" s="4">
        <f t="shared" si="0"/>
        <v>3.5309402474375862E-2</v>
      </c>
      <c r="E25" s="4">
        <f t="shared" si="1"/>
        <v>1.870283542550522</v>
      </c>
      <c r="F25" s="4">
        <f t="shared" si="2"/>
        <v>3.563438070694978</v>
      </c>
      <c r="G25" s="4">
        <f t="shared" si="3"/>
        <v>5.41436534890369</v>
      </c>
      <c r="I25" s="4">
        <f t="shared" si="4"/>
        <v>1.0353094024743759</v>
      </c>
    </row>
    <row r="26" spans="1:9" x14ac:dyDescent="0.2">
      <c r="A26" s="4">
        <f>IF('True_Odds_Calculator_3-way'!A27="","",'True_Odds_Calculator_3-way'!A27)</f>
        <v>2.1</v>
      </c>
      <c r="B26" s="4">
        <f>IF('True_Odds_Calculator_3-way'!B27="","",'True_Odds_Calculator_3-way'!B27)</f>
        <v>3.33</v>
      </c>
      <c r="C26" s="4">
        <f>IF('True_Odds_Calculator_3-way'!C27="","",'True_Odds_Calculator_3-way'!C27)</f>
        <v>3.9</v>
      </c>
      <c r="D26" s="4">
        <f t="shared" si="0"/>
        <v>3.2901032901032856E-2</v>
      </c>
      <c r="E26" s="4">
        <f t="shared" si="1"/>
        <v>2.1495046461589391</v>
      </c>
      <c r="F26" s="4">
        <f t="shared" si="2"/>
        <v>3.4562217237577459</v>
      </c>
      <c r="G26" s="4">
        <f t="shared" si="3"/>
        <v>4.0742616411957151</v>
      </c>
      <c r="I26" s="4">
        <f t="shared" si="4"/>
        <v>1.0329010329010329</v>
      </c>
    </row>
    <row r="27" spans="1:9" x14ac:dyDescent="0.2">
      <c r="A27" s="4">
        <f>IF('True_Odds_Calculator_3-way'!A28="","",'True_Odds_Calculator_3-way'!A28)</f>
        <v>3.44</v>
      </c>
      <c r="B27" s="4">
        <f>IF('True_Odds_Calculator_3-way'!B28="","",'True_Odds_Calculator_3-way'!B28)</f>
        <v>3.61</v>
      </c>
      <c r="C27" s="4">
        <f>IF('True_Odds_Calculator_3-way'!C28="","",'True_Odds_Calculator_3-way'!C28)</f>
        <v>2.17</v>
      </c>
      <c r="D27" s="4">
        <f t="shared" si="0"/>
        <v>2.8535477755469829E-2</v>
      </c>
      <c r="E27" s="4">
        <f t="shared" si="1"/>
        <v>3.5563667422601184</v>
      </c>
      <c r="F27" s="4">
        <f t="shared" si="2"/>
        <v>3.7383668892009911</v>
      </c>
      <c r="G27" s="4">
        <f t="shared" si="3"/>
        <v>2.2157342216904419</v>
      </c>
      <c r="I27" s="4">
        <f t="shared" si="4"/>
        <v>1.0285354777554698</v>
      </c>
    </row>
    <row r="28" spans="1:9" x14ac:dyDescent="0.2">
      <c r="A28" s="4">
        <f>IF('True_Odds_Calculator_3-way'!A29="","",'True_Odds_Calculator_3-way'!A29)</f>
        <v>1.92</v>
      </c>
      <c r="B28" s="4">
        <f>IF('True_Odds_Calculator_3-way'!B29="","",'True_Odds_Calculator_3-way'!B29)</f>
        <v>3.85</v>
      </c>
      <c r="C28" s="4">
        <f>IF('True_Odds_Calculator_3-way'!C29="","",'True_Odds_Calculator_3-way'!C29)</f>
        <v>4.05</v>
      </c>
      <c r="D28" s="4">
        <f t="shared" si="0"/>
        <v>2.7487173320506653E-2</v>
      </c>
      <c r="E28" s="4">
        <f t="shared" si="1"/>
        <v>1.9543810630491834</v>
      </c>
      <c r="F28" s="4">
        <f t="shared" si="2"/>
        <v>3.9907754242371731</v>
      </c>
      <c r="G28" s="4">
        <f t="shared" si="3"/>
        <v>4.2060778060328472</v>
      </c>
      <c r="I28" s="4">
        <f t="shared" si="4"/>
        <v>1.0274871733205067</v>
      </c>
    </row>
    <row r="29" spans="1:9" x14ac:dyDescent="0.2">
      <c r="A29" s="4">
        <f>IF('True_Odds_Calculator_3-way'!A30="","",'True_Odds_Calculator_3-way'!A30)</f>
        <v>5.27</v>
      </c>
      <c r="B29" s="4">
        <f>IF('True_Odds_Calculator_3-way'!B30="","",'True_Odds_Calculator_3-way'!B30)</f>
        <v>4.26</v>
      </c>
      <c r="C29" s="4">
        <f>IF('True_Odds_Calculator_3-way'!C30="","",'True_Odds_Calculator_3-way'!C30)</f>
        <v>1.65</v>
      </c>
      <c r="D29" s="4">
        <f t="shared" si="0"/>
        <v>3.0555710781276613E-2</v>
      </c>
      <c r="E29" s="4">
        <f t="shared" si="1"/>
        <v>5.5689183683594132</v>
      </c>
      <c r="F29" s="4">
        <f t="shared" si="2"/>
        <v>4.4532213060261761</v>
      </c>
      <c r="G29" s="4">
        <f t="shared" si="3"/>
        <v>1.6782032817603112</v>
      </c>
      <c r="I29" s="4">
        <f t="shared" si="4"/>
        <v>1.0305557107812766</v>
      </c>
    </row>
    <row r="30" spans="1:9" x14ac:dyDescent="0.2">
      <c r="A30" s="4">
        <f>IF('True_Odds_Calculator_3-way'!A31="","",'True_Odds_Calculator_3-way'!A31)</f>
        <v>3.86</v>
      </c>
      <c r="B30" s="4">
        <f>IF('True_Odds_Calculator_3-way'!B31="","",'True_Odds_Calculator_3-way'!B31)</f>
        <v>3.27</v>
      </c>
      <c r="C30" s="4">
        <f>IF('True_Odds_Calculator_3-way'!C31="","",'True_Odds_Calculator_3-way'!C31)</f>
        <v>2.13</v>
      </c>
      <c r="D30" s="4">
        <f t="shared" si="0"/>
        <v>3.4361323141587574E-2</v>
      </c>
      <c r="E30" s="4">
        <f t="shared" si="1"/>
        <v>4.0385506616783546</v>
      </c>
      <c r="F30" s="4">
        <f t="shared" si="2"/>
        <v>3.3972396789329915</v>
      </c>
      <c r="G30" s="4">
        <f t="shared" si="3"/>
        <v>2.1832640884204024</v>
      </c>
      <c r="I30" s="4">
        <f t="shared" si="4"/>
        <v>1.0343613231415876</v>
      </c>
    </row>
    <row r="31" spans="1:9" x14ac:dyDescent="0.2">
      <c r="A31" s="4">
        <f>IF('True_Odds_Calculator_3-way'!A32="","",'True_Odds_Calculator_3-way'!A32)</f>
        <v>2.5099999999999998</v>
      </c>
      <c r="B31" s="4">
        <f>IF('True_Odds_Calculator_3-way'!B32="","",'True_Odds_Calculator_3-way'!B32)</f>
        <v>3.12</v>
      </c>
      <c r="C31" s="4">
        <f>IF('True_Odds_Calculator_3-way'!C32="","",'True_Odds_Calculator_3-way'!C32)</f>
        <v>3.18</v>
      </c>
      <c r="D31" s="4">
        <f t="shared" si="0"/>
        <v>3.3384603819843983E-2</v>
      </c>
      <c r="E31" s="4">
        <f t="shared" si="1"/>
        <v>2.5821233137490571</v>
      </c>
      <c r="F31" s="4">
        <f t="shared" si="2"/>
        <v>3.232222734465529</v>
      </c>
      <c r="G31" s="4">
        <f t="shared" si="3"/>
        <v>3.2966611914739499</v>
      </c>
      <c r="I31" s="4">
        <f t="shared" si="4"/>
        <v>1.033384603819844</v>
      </c>
    </row>
    <row r="32" spans="1:9" x14ac:dyDescent="0.2">
      <c r="A32" s="4">
        <f>IF('True_Odds_Calculator_3-way'!A33="","",'True_Odds_Calculator_3-way'!A33)</f>
        <v>1.79</v>
      </c>
      <c r="B32" s="4">
        <f>IF('True_Odds_Calculator_3-way'!B33="","",'True_Odds_Calculator_3-way'!B33)</f>
        <v>3.5</v>
      </c>
      <c r="C32" s="4">
        <f>IF('True_Odds_Calculator_3-way'!C33="","",'True_Odds_Calculator_3-way'!C33)</f>
        <v>5.2</v>
      </c>
      <c r="D32" s="4">
        <f t="shared" si="0"/>
        <v>3.6681195899072927E-2</v>
      </c>
      <c r="E32" s="4">
        <f t="shared" si="1"/>
        <v>1.83005336578972</v>
      </c>
      <c r="F32" s="4">
        <f t="shared" si="2"/>
        <v>3.6564779827154026</v>
      </c>
      <c r="G32" s="4">
        <f t="shared" si="3"/>
        <v>5.5530681818181815</v>
      </c>
      <c r="I32" s="4">
        <f t="shared" si="4"/>
        <v>1.0366811958990729</v>
      </c>
    </row>
    <row r="33" spans="1:9" x14ac:dyDescent="0.2">
      <c r="A33" s="4">
        <f>IF('True_Odds_Calculator_3-way'!A34="","",'True_Odds_Calculator_3-way'!A34)</f>
        <v>1.34</v>
      </c>
      <c r="B33" s="4">
        <f>IF('True_Odds_Calculator_3-way'!B34="","",'True_Odds_Calculator_3-way'!B34)</f>
        <v>5.46</v>
      </c>
      <c r="C33" s="4">
        <f>IF('True_Odds_Calculator_3-way'!C34="","",'True_Odds_Calculator_3-way'!C34)</f>
        <v>9.5399999999999991</v>
      </c>
      <c r="D33" s="4">
        <f t="shared" si="0"/>
        <v>3.4240642801611543E-2</v>
      </c>
      <c r="E33" s="4">
        <f t="shared" si="1"/>
        <v>1.3608124752689283</v>
      </c>
      <c r="F33" s="4">
        <f t="shared" si="2"/>
        <v>5.8228693999942607</v>
      </c>
      <c r="G33" s="4">
        <f t="shared" si="3"/>
        <v>10.705691872942404</v>
      </c>
      <c r="I33" s="4">
        <f t="shared" si="4"/>
        <v>1.0342406428016115</v>
      </c>
    </row>
    <row r="34" spans="1:9" x14ac:dyDescent="0.2">
      <c r="A34" s="4">
        <f>IF('True_Odds_Calculator_3-way'!A35="","",'True_Odds_Calculator_3-way'!A35)</f>
        <v>1.66</v>
      </c>
      <c r="B34" s="4">
        <f>IF('True_Odds_Calculator_3-way'!B35="","",'True_Odds_Calculator_3-way'!B35)</f>
        <v>4.26</v>
      </c>
      <c r="C34" s="4">
        <f>IF('True_Odds_Calculator_3-way'!C35="","",'True_Odds_Calculator_3-way'!C35)</f>
        <v>5.18</v>
      </c>
      <c r="D34" s="4">
        <f t="shared" si="0"/>
        <v>3.020161564196866E-2</v>
      </c>
      <c r="E34" s="4">
        <f t="shared" si="1"/>
        <v>1.6882126684069987</v>
      </c>
      <c r="F34" s="4">
        <f t="shared" si="2"/>
        <v>4.4508818275576818</v>
      </c>
      <c r="G34" s="4">
        <f t="shared" si="3"/>
        <v>5.464988914134171</v>
      </c>
      <c r="I34" s="4">
        <f t="shared" si="4"/>
        <v>1.0302016156419687</v>
      </c>
    </row>
    <row r="35" spans="1:9" x14ac:dyDescent="0.2">
      <c r="A35" s="4">
        <f>IF('True_Odds_Calculator_3-way'!A36="","",'True_Odds_Calculator_3-way'!A36)</f>
        <v>2.57</v>
      </c>
      <c r="B35" s="4">
        <f>IF('True_Odds_Calculator_3-way'!B36="","",'True_Odds_Calculator_3-way'!B36)</f>
        <v>3.38</v>
      </c>
      <c r="C35" s="4">
        <f>IF('True_Odds_Calculator_3-way'!C36="","",'True_Odds_Calculator_3-way'!C36)</f>
        <v>2.91</v>
      </c>
      <c r="D35" s="4">
        <f t="shared" si="0"/>
        <v>2.8605658215288043E-2</v>
      </c>
      <c r="E35" s="4">
        <f t="shared" si="1"/>
        <v>2.6345612779408332</v>
      </c>
      <c r="F35" s="4">
        <f t="shared" si="2"/>
        <v>3.4925619234849385</v>
      </c>
      <c r="G35" s="4">
        <f t="shared" si="3"/>
        <v>2.9930496095269845</v>
      </c>
      <c r="I35" s="4">
        <f t="shared" si="4"/>
        <v>1.028605658215288</v>
      </c>
    </row>
    <row r="36" spans="1:9" x14ac:dyDescent="0.2">
      <c r="A36" s="4">
        <f>IF('True_Odds_Calculator_3-way'!A37="","",'True_Odds_Calculator_3-way'!A37)</f>
        <v>3.58</v>
      </c>
      <c r="B36" s="4">
        <f>IF('True_Odds_Calculator_3-way'!B37="","",'True_Odds_Calculator_3-way'!B37)</f>
        <v>3.29</v>
      </c>
      <c r="C36" s="4">
        <f>IF('True_Odds_Calculator_3-way'!C37="","",'True_Odds_Calculator_3-way'!C37)</f>
        <v>2.2400000000000002</v>
      </c>
      <c r="D36" s="4">
        <f t="shared" si="0"/>
        <v>2.9709548148273868E-2</v>
      </c>
      <c r="E36" s="4">
        <f t="shared" si="1"/>
        <v>3.7115884066039393</v>
      </c>
      <c r="F36" s="4">
        <f t="shared" si="2"/>
        <v>3.4008031703332264</v>
      </c>
      <c r="G36" s="4">
        <f t="shared" si="3"/>
        <v>2.2908175007860896</v>
      </c>
      <c r="I36" s="4">
        <f t="shared" si="4"/>
        <v>1.0297095481482739</v>
      </c>
    </row>
    <row r="37" spans="1:9" x14ac:dyDescent="0.2">
      <c r="A37" s="4">
        <f>IF('True_Odds_Calculator_3-way'!A38="","",'True_Odds_Calculator_3-way'!A38)</f>
        <v>2.14</v>
      </c>
      <c r="B37" s="4">
        <f>IF('True_Odds_Calculator_3-way'!B38="","",'True_Odds_Calculator_3-way'!B38)</f>
        <v>3.25</v>
      </c>
      <c r="C37" s="4">
        <f>IF('True_Odds_Calculator_3-way'!C38="","",'True_Odds_Calculator_3-way'!C38)</f>
        <v>3.94</v>
      </c>
      <c r="D37" s="4">
        <f t="shared" si="0"/>
        <v>2.8789133917460852E-2</v>
      </c>
      <c r="E37" s="4">
        <f t="shared" si="1"/>
        <v>2.1848690137962747</v>
      </c>
      <c r="F37" s="4">
        <f t="shared" si="2"/>
        <v>3.3546248046388834</v>
      </c>
      <c r="G37" s="4">
        <f t="shared" si="3"/>
        <v>4.0948241939420518</v>
      </c>
      <c r="I37" s="4">
        <f t="shared" si="4"/>
        <v>1.0287891339174609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2.61</v>
      </c>
      <c r="B40" s="4">
        <f>IF('True_Odds_Calculator_3-way'!B39="","",'True_Odds_Calculator_3-way'!B39)</f>
        <v>3.37</v>
      </c>
      <c r="C40" s="4">
        <f>IF('True_Odds_Calculator_3-way'!C39="","",'True_Odds_Calculator_3-way'!C39)</f>
        <v>2.88</v>
      </c>
      <c r="D40" s="4">
        <f t="shared" si="0"/>
        <v>2.7099889718839698E-2</v>
      </c>
      <c r="E40" s="4">
        <f t="shared" si="1"/>
        <v>2.6730215731685849</v>
      </c>
      <c r="F40" s="4">
        <f t="shared" si="2"/>
        <v>3.4758113779800461</v>
      </c>
      <c r="G40" s="4">
        <f t="shared" si="3"/>
        <v>2.9569271024476609</v>
      </c>
      <c r="I40" s="4">
        <f t="shared" si="4"/>
        <v>1.0270998897188397</v>
      </c>
    </row>
    <row r="41" spans="1:9" x14ac:dyDescent="0.2">
      <c r="A41" s="4">
        <f>IF('True_Odds_Calculator_3-way'!A40="","",'True_Odds_Calculator_3-way'!A40)</f>
        <v>1.81</v>
      </c>
      <c r="B41" s="4">
        <f>IF('True_Odds_Calculator_3-way'!B40="","",'True_Odds_Calculator_3-way'!B40)</f>
        <v>3.71</v>
      </c>
      <c r="C41" s="4">
        <f>IF('True_Odds_Calculator_3-way'!C40="","",'True_Odds_Calculator_3-way'!C40)</f>
        <v>4.78</v>
      </c>
      <c r="D41" s="4">
        <f t="shared" si="0"/>
        <v>3.1232987741547147E-2</v>
      </c>
      <c r="E41" s="4">
        <f t="shared" si="1"/>
        <v>1.8447625253554301</v>
      </c>
      <c r="F41" s="4">
        <f t="shared" si="2"/>
        <v>3.8590552159955251</v>
      </c>
      <c r="G41" s="4">
        <f t="shared" si="3"/>
        <v>5.0303322746573143</v>
      </c>
      <c r="I41" s="4">
        <f t="shared" si="4"/>
        <v>1.0312329877415471</v>
      </c>
    </row>
    <row r="42" spans="1:9" x14ac:dyDescent="0.2">
      <c r="A42" s="4">
        <f>IF('True_Odds_Calculator_3-way'!A41="","",'True_Odds_Calculator_3-way'!A41)</f>
        <v>2.76</v>
      </c>
      <c r="B42" s="4">
        <f>IF('True_Odds_Calculator_3-way'!B41="","",'True_Odds_Calculator_3-way'!B41)</f>
        <v>3.46</v>
      </c>
      <c r="C42" s="4">
        <f>IF('True_Odds_Calculator_3-way'!C41="","",'True_Odds_Calculator_3-way'!C41)</f>
        <v>2.66</v>
      </c>
      <c r="D42" s="4">
        <f t="shared" si="0"/>
        <v>2.7276031244232612E-2</v>
      </c>
      <c r="E42" s="4">
        <f t="shared" si="1"/>
        <v>2.8310420234300278</v>
      </c>
      <c r="F42" s="4">
        <f t="shared" si="2"/>
        <v>3.572381240971283</v>
      </c>
      <c r="G42" s="4">
        <f t="shared" si="3"/>
        <v>2.7259258284179788</v>
      </c>
      <c r="I42" s="4">
        <f t="shared" si="4"/>
        <v>1.0272760312442326</v>
      </c>
    </row>
    <row r="43" spans="1:9" x14ac:dyDescent="0.2">
      <c r="A43" s="4">
        <f>IF('True_Odds_Calculator_3-way'!A42="","",'True_Odds_Calculator_3-way'!A42)</f>
        <v>2.29</v>
      </c>
      <c r="B43" s="4">
        <f>IF('True_Odds_Calculator_3-way'!B42="","",'True_Odds_Calculator_3-way'!B42)</f>
        <v>3.45</v>
      </c>
      <c r="C43" s="4">
        <f>IF('True_Odds_Calculator_3-way'!C42="","",'True_Odds_Calculator_3-way'!C42)</f>
        <v>3.31</v>
      </c>
      <c r="D43" s="4">
        <f t="shared" si="0"/>
        <v>2.8651098796569352E-2</v>
      </c>
      <c r="E43" s="4">
        <f t="shared" si="1"/>
        <v>2.3412029005121124</v>
      </c>
      <c r="F43" s="4">
        <f t="shared" si="2"/>
        <v>3.5675462376744824</v>
      </c>
      <c r="G43" s="4">
        <f t="shared" si="3"/>
        <v>3.4180504268534833</v>
      </c>
      <c r="I43" s="4">
        <f t="shared" si="4"/>
        <v>1.0286510987965694</v>
      </c>
    </row>
    <row r="44" spans="1:9" x14ac:dyDescent="0.2">
      <c r="A44" s="4">
        <f>IF('True_Odds_Calculator_3-way'!A43="","",'True_Odds_Calculator_3-way'!A43)</f>
        <v>1.98</v>
      </c>
      <c r="B44" s="4">
        <f>IF('True_Odds_Calculator_3-way'!B43="","",'True_Odds_Calculator_3-way'!B43)</f>
        <v>4.1500000000000004</v>
      </c>
      <c r="C44" s="4">
        <f>IF('True_Odds_Calculator_3-way'!C43="","",'True_Odds_Calculator_3-way'!C43)</f>
        <v>3.55</v>
      </c>
      <c r="D44" s="4">
        <f t="shared" si="0"/>
        <v>2.770450131726232E-2</v>
      </c>
      <c r="E44" s="4">
        <f t="shared" si="1"/>
        <v>2.01687856582318</v>
      </c>
      <c r="F44" s="4">
        <f t="shared" si="2"/>
        <v>4.3153852412735443</v>
      </c>
      <c r="G44" s="4">
        <f t="shared" si="3"/>
        <v>3.6703267436569034</v>
      </c>
      <c r="I44" s="4">
        <f t="shared" si="4"/>
        <v>1.0277045013172623</v>
      </c>
    </row>
    <row r="45" spans="1:9" x14ac:dyDescent="0.2">
      <c r="A45" s="4">
        <f>IF('True_Odds_Calculator_3-way'!A44="","",'True_Odds_Calculator_3-way'!A44)</f>
        <v>2.35</v>
      </c>
      <c r="B45" s="4">
        <f>IF('True_Odds_Calculator_3-way'!B44="","",'True_Odds_Calculator_3-way'!B44)</f>
        <v>3.36</v>
      </c>
      <c r="C45" s="4">
        <f>IF('True_Odds_Calculator_3-way'!C44="","",'True_Odds_Calculator_3-way'!C44)</f>
        <v>3.28</v>
      </c>
      <c r="D45" s="4">
        <f t="shared" si="0"/>
        <v>2.8029011293152495E-2</v>
      </c>
      <c r="E45" s="4">
        <f t="shared" si="1"/>
        <v>2.402755030850606</v>
      </c>
      <c r="F45" s="4">
        <f t="shared" si="2"/>
        <v>3.4688973340572051</v>
      </c>
      <c r="G45" s="4">
        <f t="shared" si="3"/>
        <v>3.3836934633099442</v>
      </c>
      <c r="I45" s="4">
        <f t="shared" si="4"/>
        <v>1.0280290112931525</v>
      </c>
    </row>
    <row r="46" spans="1:9" x14ac:dyDescent="0.2">
      <c r="A46" s="4">
        <f>IF('True_Odds_Calculator_3-way'!A45="","",'True_Odds_Calculator_3-way'!A45)</f>
        <v>2.1</v>
      </c>
      <c r="B46" s="4">
        <f>IF('True_Odds_Calculator_3-way'!B45="","",'True_Odds_Calculator_3-way'!B45)</f>
        <v>3.28</v>
      </c>
      <c r="C46" s="4">
        <f>IF('True_Odds_Calculator_3-way'!C45="","",'True_Odds_Calculator_3-way'!C45)</f>
        <v>4.03</v>
      </c>
      <c r="D46" s="4">
        <f t="shared" si="0"/>
        <v>2.9207482787340977E-2</v>
      </c>
      <c r="E46" s="4">
        <f t="shared" si="1"/>
        <v>2.1438311377381165</v>
      </c>
      <c r="F46" s="4">
        <f t="shared" si="2"/>
        <v>3.3881970393323515</v>
      </c>
      <c r="G46" s="4">
        <f t="shared" si="3"/>
        <v>4.1945757971998514</v>
      </c>
      <c r="I46" s="4">
        <f t="shared" si="4"/>
        <v>1.029207482787341</v>
      </c>
    </row>
    <row r="47" spans="1:9" x14ac:dyDescent="0.2">
      <c r="A47" s="4">
        <f>IF('True_Odds_Calculator_3-way'!A46="","",'True_Odds_Calculator_3-way'!A46)</f>
        <v>4.4400000000000004</v>
      </c>
      <c r="B47" s="4">
        <f>IF('True_Odds_Calculator_3-way'!B46="","",'True_Odds_Calculator_3-way'!B46)</f>
        <v>4.29</v>
      </c>
      <c r="C47" s="4">
        <f>IF('True_Odds_Calculator_3-way'!C46="","",'True_Odds_Calculator_3-way'!C46)</f>
        <v>1.75</v>
      </c>
      <c r="D47" s="4">
        <f t="shared" si="0"/>
        <v>2.9754029754029743E-2</v>
      </c>
      <c r="E47" s="4">
        <f t="shared" si="1"/>
        <v>4.6445261881871005</v>
      </c>
      <c r="F47" s="4">
        <f t="shared" si="2"/>
        <v>4.480643600290346</v>
      </c>
      <c r="G47" s="4">
        <f t="shared" si="3"/>
        <v>1.7809104023080622</v>
      </c>
      <c r="I47" s="4">
        <f t="shared" si="4"/>
        <v>1.0297540297540297</v>
      </c>
    </row>
    <row r="48" spans="1:9" x14ac:dyDescent="0.2">
      <c r="A48" s="4">
        <f>IF('True_Odds_Calculator_3-way'!A47="","",'True_Odds_Calculator_3-way'!A47)</f>
        <v>1.85</v>
      </c>
      <c r="B48" s="4">
        <f>IF('True_Odds_Calculator_3-way'!B47="","",'True_Odds_Calculator_3-way'!B47)</f>
        <v>4.04</v>
      </c>
      <c r="C48" s="4">
        <f>IF('True_Odds_Calculator_3-way'!C47="","",'True_Odds_Calculator_3-way'!C47)</f>
        <v>4.12</v>
      </c>
      <c r="D48" s="4">
        <f t="shared" si="0"/>
        <v>3.0783739617729733E-2</v>
      </c>
      <c r="E48" s="4">
        <f t="shared" si="1"/>
        <v>1.8857986938436893</v>
      </c>
      <c r="F48" s="4">
        <f t="shared" si="2"/>
        <v>4.214723187432476</v>
      </c>
      <c r="G48" s="4">
        <f t="shared" si="3"/>
        <v>4.3018671812715601</v>
      </c>
      <c r="I48" s="4">
        <f t="shared" si="4"/>
        <v>1.0307837396177297</v>
      </c>
    </row>
    <row r="49" spans="1:9" x14ac:dyDescent="0.2">
      <c r="A49" s="4">
        <f>IF('True_Odds_Calculator_3-way'!A48="","",'True_Odds_Calculator_3-way'!A48)</f>
        <v>3.21</v>
      </c>
      <c r="B49" s="4">
        <f>IF('True_Odds_Calculator_3-way'!B48="","",'True_Odds_Calculator_3-way'!B48)</f>
        <v>3.76</v>
      </c>
      <c r="C49" s="4">
        <f>IF('True_Odds_Calculator_3-way'!C48="","",'True_Odds_Calculator_3-way'!C48)</f>
        <v>2.2200000000000002</v>
      </c>
      <c r="D49" s="4">
        <f t="shared" si="0"/>
        <v>2.7934377009739997E-2</v>
      </c>
      <c r="E49" s="4">
        <f t="shared" si="1"/>
        <v>3.3089023752905762</v>
      </c>
      <c r="F49" s="4">
        <f t="shared" si="2"/>
        <v>3.8964178187689917</v>
      </c>
      <c r="G49" s="4">
        <f t="shared" si="3"/>
        <v>2.2668592425244314</v>
      </c>
      <c r="I49" s="4">
        <f t="shared" si="4"/>
        <v>1.02793437700974</v>
      </c>
    </row>
    <row r="50" spans="1:9" x14ac:dyDescent="0.2">
      <c r="A50" s="4">
        <f>IF('True_Odds_Calculator_3-way'!A49="","",'True_Odds_Calculator_3-way'!A49)</f>
        <v>1.5</v>
      </c>
      <c r="B50" s="4">
        <f>IF('True_Odds_Calculator_3-way'!B49="","",'True_Odds_Calculator_3-way'!B49)</f>
        <v>4.6100000000000003</v>
      </c>
      <c r="C50" s="4">
        <f>IF('True_Odds_Calculator_3-way'!C49="","",'True_Odds_Calculator_3-way'!C49)</f>
        <v>6.84</v>
      </c>
      <c r="D50" s="4">
        <f t="shared" si="0"/>
        <v>2.9785236772335688E-2</v>
      </c>
      <c r="E50" s="4">
        <f t="shared" si="1"/>
        <v>1.5226766421571785</v>
      </c>
      <c r="F50" s="4">
        <f t="shared" si="2"/>
        <v>4.8311202810916818</v>
      </c>
      <c r="G50" s="4">
        <f t="shared" si="3"/>
        <v>7.3383498308871431</v>
      </c>
      <c r="I50" s="4">
        <f t="shared" si="4"/>
        <v>1.0297852367723357</v>
      </c>
    </row>
    <row r="51" spans="1:9" x14ac:dyDescent="0.2">
      <c r="A51" s="4">
        <f>IF('True_Odds_Calculator_3-way'!A50="","",'True_Odds_Calculator_3-way'!A50)</f>
        <v>5.13</v>
      </c>
      <c r="B51" s="4">
        <f>IF('True_Odds_Calculator_3-way'!B50="","",'True_Odds_Calculator_3-way'!B50)</f>
        <v>4.55</v>
      </c>
      <c r="C51" s="4">
        <f>IF('True_Odds_Calculator_3-way'!C50="","",'True_Odds_Calculator_3-way'!C50)</f>
        <v>1.62</v>
      </c>
      <c r="D51" s="4">
        <f t="shared" si="0"/>
        <v>3.1995944276645982E-2</v>
      </c>
      <c r="E51" s="4">
        <f t="shared" si="1"/>
        <v>5.4269236233999409</v>
      </c>
      <c r="F51" s="4">
        <f t="shared" si="2"/>
        <v>4.7820598914169281</v>
      </c>
      <c r="G51" s="4">
        <f t="shared" si="3"/>
        <v>1.6484821614241043</v>
      </c>
      <c r="I51" s="4">
        <f t="shared" si="4"/>
        <v>1.031995944276646</v>
      </c>
    </row>
    <row r="52" spans="1:9" x14ac:dyDescent="0.2">
      <c r="A52" s="4">
        <f>IF('True_Odds_Calculator_3-way'!A51="","",'True_Odds_Calculator_3-way'!A51)</f>
        <v>2.58</v>
      </c>
      <c r="B52" s="4">
        <f>IF('True_Odds_Calculator_3-way'!B51="","",'True_Odds_Calculator_3-way'!B51)</f>
        <v>3.45</v>
      </c>
      <c r="C52" s="4">
        <f>IF('True_Odds_Calculator_3-way'!C51="","",'True_Odds_Calculator_3-way'!C51)</f>
        <v>2.87</v>
      </c>
      <c r="D52" s="4">
        <f t="shared" si="0"/>
        <v>2.5884027437703239E-2</v>
      </c>
      <c r="E52" s="4">
        <f t="shared" si="1"/>
        <v>2.6387390262873294</v>
      </c>
      <c r="F52" s="4">
        <f t="shared" si="2"/>
        <v>3.5558455441740828</v>
      </c>
      <c r="G52" s="4">
        <f t="shared" si="3"/>
        <v>2.9428725466817345</v>
      </c>
      <c r="I52" s="4">
        <f t="shared" si="4"/>
        <v>1.0258840274377032</v>
      </c>
    </row>
    <row r="53" spans="1:9" x14ac:dyDescent="0.2">
      <c r="A53" s="4">
        <f>IF('True_Odds_Calculator_3-way'!A52="","",'True_Odds_Calculator_3-way'!A52)</f>
        <v>2.4700000000000002</v>
      </c>
      <c r="B53" s="4">
        <f>IF('True_Odds_Calculator_3-way'!B52="","",'True_Odds_Calculator_3-way'!B52)</f>
        <v>3.25</v>
      </c>
      <c r="C53" s="4">
        <f>IF('True_Odds_Calculator_3-way'!C52="","",'True_Odds_Calculator_3-way'!C52)</f>
        <v>3.17</v>
      </c>
      <c r="D53" s="4">
        <f t="shared" si="0"/>
        <v>2.8008020536660849E-2</v>
      </c>
      <c r="E53" s="4">
        <f t="shared" si="1"/>
        <v>2.5283024960444318</v>
      </c>
      <c r="F53" s="4">
        <f t="shared" si="2"/>
        <v>3.3516972732331669</v>
      </c>
      <c r="G53" s="4">
        <f t="shared" si="3"/>
        <v>3.2666777921481915</v>
      </c>
      <c r="I53" s="4">
        <f t="shared" si="4"/>
        <v>1.0280080205366608</v>
      </c>
    </row>
    <row r="54" spans="1:9" x14ac:dyDescent="0.2">
      <c r="A54" s="4">
        <f>IF('True_Odds_Calculator_3-way'!A53="","",'True_Odds_Calculator_3-way'!A53)</f>
        <v>2.87</v>
      </c>
      <c r="B54" s="4">
        <f>IF('True_Odds_Calculator_3-way'!B53="","",'True_Odds_Calculator_3-way'!B53)</f>
        <v>2.87</v>
      </c>
      <c r="C54" s="4">
        <f>IF('True_Odds_Calculator_3-way'!C53="","",'True_Odds_Calculator_3-way'!C53)</f>
        <v>2.88</v>
      </c>
      <c r="D54" s="4">
        <f t="shared" si="0"/>
        <v>4.4086333720479987E-2</v>
      </c>
      <c r="E54" s="4">
        <f t="shared" si="1"/>
        <v>2.9963748852046979</v>
      </c>
      <c r="F54" s="4">
        <f t="shared" si="2"/>
        <v>2.9963748852046979</v>
      </c>
      <c r="G54" s="4">
        <f t="shared" si="3"/>
        <v>3.0072766081303968</v>
      </c>
      <c r="I54" s="4">
        <f t="shared" si="4"/>
        <v>1.04408633372048</v>
      </c>
    </row>
    <row r="55" spans="1:9" x14ac:dyDescent="0.2">
      <c r="A55" s="4">
        <f>IF('True_Odds_Calculator_3-way'!A54="","",'True_Odds_Calculator_3-way'!A54)</f>
        <v>1.29</v>
      </c>
      <c r="B55" s="4">
        <f>IF('True_Odds_Calculator_3-way'!B54="","",'True_Odds_Calculator_3-way'!B54)</f>
        <v>4.92</v>
      </c>
      <c r="C55" s="4">
        <f>IF('True_Odds_Calculator_3-way'!C54="","",'True_Odds_Calculator_3-way'!C54)</f>
        <v>14.19</v>
      </c>
      <c r="D55" s="4">
        <f t="shared" si="0"/>
        <v>4.8917994465356829E-2</v>
      </c>
      <c r="E55" s="4">
        <f t="shared" si="1"/>
        <v>1.3177178492155768</v>
      </c>
      <c r="F55" s="4">
        <f t="shared" si="2"/>
        <v>5.3491372705262181</v>
      </c>
      <c r="G55" s="4">
        <f t="shared" si="3"/>
        <v>18.46170932938438</v>
      </c>
      <c r="I55" s="4">
        <f t="shared" si="4"/>
        <v>1.0489179944653568</v>
      </c>
    </row>
    <row r="56" spans="1:9" x14ac:dyDescent="0.2">
      <c r="A56" s="4">
        <f>IF('True_Odds_Calculator_3-way'!A55="","",'True_Odds_Calculator_3-way'!A55)</f>
        <v>3.86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1.94</v>
      </c>
      <c r="D56" s="4">
        <f t="shared" si="0"/>
        <v>3.6311379750768591E-2</v>
      </c>
      <c r="E56" s="4">
        <f t="shared" si="1"/>
        <v>4.0491803031166649</v>
      </c>
      <c r="F56" s="4">
        <f t="shared" si="2"/>
        <v>4.0051857308579928</v>
      </c>
      <c r="G56" s="4">
        <f t="shared" si="3"/>
        <v>1.9866492234347997</v>
      </c>
      <c r="I56" s="4">
        <f t="shared" si="4"/>
        <v>1.0363113797507686</v>
      </c>
    </row>
    <row r="57" spans="1:9" x14ac:dyDescent="0.2">
      <c r="A57" s="4">
        <f>IF('True_Odds_Calculator_3-way'!A56="","",'True_Odds_Calculator_3-way'!A56)</f>
        <v>1.33</v>
      </c>
      <c r="B57" s="4">
        <f>IF('True_Odds_Calculator_3-way'!B56="","",'True_Odds_Calculator_3-way'!B56)</f>
        <v>5.85</v>
      </c>
      <c r="C57" s="4">
        <f>IF('True_Odds_Calculator_3-way'!C56="","",'True_Odds_Calculator_3-way'!C56)</f>
        <v>8.5</v>
      </c>
      <c r="D57" s="4">
        <f t="shared" si="0"/>
        <v>4.0466929011820696E-2</v>
      </c>
      <c r="E57" s="4">
        <f t="shared" si="1"/>
        <v>1.3542965383663685</v>
      </c>
      <c r="F57" s="4">
        <f t="shared" si="2"/>
        <v>6.3511744227922042</v>
      </c>
      <c r="G57" s="4">
        <f t="shared" si="3"/>
        <v>9.6007911832665958</v>
      </c>
      <c r="I57" s="4">
        <f t="shared" si="4"/>
        <v>1.0404669290118207</v>
      </c>
    </row>
    <row r="58" spans="1:9" x14ac:dyDescent="0.2">
      <c r="A58" s="4">
        <f>IF('True_Odds_Calculator_3-way'!A57="","",'True_Odds_Calculator_3-way'!A57)</f>
        <v>2.0299999999999998</v>
      </c>
      <c r="B58" s="4">
        <f>IF('True_Odds_Calculator_3-way'!B57="","",'True_Odds_Calculator_3-way'!B57)</f>
        <v>3.64</v>
      </c>
      <c r="C58" s="4">
        <f>IF('True_Odds_Calculator_3-way'!C57="","",'True_Odds_Calculator_3-way'!C57)</f>
        <v>3.76</v>
      </c>
      <c r="D58" s="4">
        <f t="shared" si="0"/>
        <v>3.3293558972208981E-2</v>
      </c>
      <c r="E58" s="4">
        <f t="shared" si="1"/>
        <v>2.0767871943204934</v>
      </c>
      <c r="F58" s="4">
        <f t="shared" si="2"/>
        <v>3.7932321054482618</v>
      </c>
      <c r="G58" s="4">
        <f t="shared" si="3"/>
        <v>3.9237290816487929</v>
      </c>
      <c r="I58" s="4">
        <f t="shared" si="4"/>
        <v>1.033293558972209</v>
      </c>
    </row>
    <row r="59" spans="1:9" x14ac:dyDescent="0.2">
      <c r="A59" s="4">
        <f>IF('True_Odds_Calculator_3-way'!A58="","",'True_Odds_Calculator_3-way'!A58)</f>
        <v>4.16</v>
      </c>
      <c r="B59" s="4">
        <f>IF('True_Odds_Calculator_3-way'!B58="","",'True_Odds_Calculator_3-way'!B58)</f>
        <v>3.96</v>
      </c>
      <c r="C59" s="4">
        <f>IF('True_Odds_Calculator_3-way'!C58="","",'True_Odds_Calculator_3-way'!C58)</f>
        <v>1.86</v>
      </c>
      <c r="D59" s="4">
        <f t="shared" si="0"/>
        <v>3.054427651201852E-2</v>
      </c>
      <c r="E59" s="4">
        <f t="shared" si="1"/>
        <v>4.3439884587117676</v>
      </c>
      <c r="F59" s="4">
        <f t="shared" si="2"/>
        <v>4.1263687723819329</v>
      </c>
      <c r="G59" s="4">
        <f t="shared" si="3"/>
        <v>1.8959035820144898</v>
      </c>
      <c r="I59" s="4">
        <f t="shared" si="4"/>
        <v>1.0305442765120185</v>
      </c>
    </row>
    <row r="60" spans="1:9" x14ac:dyDescent="0.2">
      <c r="A60" s="4">
        <f>IF('True_Odds_Calculator_3-way'!A59="","",'True_Odds_Calculator_3-way'!A59)</f>
        <v>2.6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2.76</v>
      </c>
      <c r="D60" s="4">
        <f t="shared" si="0"/>
        <v>2.7833101599589183E-2</v>
      </c>
      <c r="E60" s="4">
        <f t="shared" si="1"/>
        <v>2.664267518049237</v>
      </c>
      <c r="F60" s="4">
        <f t="shared" si="2"/>
        <v>3.6815980815642635</v>
      </c>
      <c r="G60" s="4">
        <f t="shared" si="3"/>
        <v>2.8325310751836126</v>
      </c>
      <c r="I60" s="4">
        <f t="shared" si="4"/>
        <v>1.0278331015995892</v>
      </c>
    </row>
    <row r="61" spans="1:9" x14ac:dyDescent="0.2">
      <c r="A61" s="4">
        <f>IF('True_Odds_Calculator_3-way'!A60="","",'True_Odds_Calculator_3-way'!A60)</f>
        <v>2.0299999999999998</v>
      </c>
      <c r="B61" s="4">
        <f>IF('True_Odds_Calculator_3-way'!B60="","",'True_Odds_Calculator_3-way'!B60)</f>
        <v>4.26</v>
      </c>
      <c r="C61" s="4">
        <f>IF('True_Odds_Calculator_3-way'!C60="","",'True_Odds_Calculator_3-way'!C60)</f>
        <v>3.26</v>
      </c>
      <c r="D61" s="4">
        <f t="shared" si="0"/>
        <v>3.410108773365117E-2</v>
      </c>
      <c r="E61" s="4">
        <f t="shared" si="1"/>
        <v>2.0779488129998782</v>
      </c>
      <c r="F61" s="4">
        <f t="shared" si="2"/>
        <v>4.4767816350896794</v>
      </c>
      <c r="G61" s="4">
        <f t="shared" si="3"/>
        <v>3.3854530945205892</v>
      </c>
      <c r="I61" s="4">
        <f t="shared" si="4"/>
        <v>1.0341010877336512</v>
      </c>
    </row>
    <row r="62" spans="1:9" x14ac:dyDescent="0.2">
      <c r="A62" s="4">
        <f>IF('True_Odds_Calculator_3-way'!A61="","",'True_Odds_Calculator_3-way'!A61)</f>
        <v>2.6</v>
      </c>
      <c r="B62" s="4">
        <f>IF('True_Odds_Calculator_3-way'!B61="","",'True_Odds_Calculator_3-way'!B61)</f>
        <v>3.63</v>
      </c>
      <c r="C62" s="4">
        <f>IF('True_Odds_Calculator_3-way'!C61="","",'True_Odds_Calculator_3-way'!C61)</f>
        <v>2.68</v>
      </c>
      <c r="D62" s="4">
        <f t="shared" si="0"/>
        <v>3.3231806637505468E-2</v>
      </c>
      <c r="E62" s="4">
        <f t="shared" si="1"/>
        <v>2.6771029725549522</v>
      </c>
      <c r="F62" s="4">
        <f t="shared" si="2"/>
        <v>3.782079244636015</v>
      </c>
      <c r="G62" s="4">
        <f t="shared" si="3"/>
        <v>2.7619955855546308</v>
      </c>
      <c r="I62" s="4">
        <f t="shared" si="4"/>
        <v>1.0332318066375055</v>
      </c>
    </row>
    <row r="63" spans="1:9" x14ac:dyDescent="0.2">
      <c r="A63" s="4">
        <f>IF('True_Odds_Calculator_3-way'!A62="","",'True_Odds_Calculator_3-way'!A62)</f>
        <v>1.55</v>
      </c>
      <c r="B63" s="4">
        <f>IF('True_Odds_Calculator_3-way'!B62="","",'True_Odds_Calculator_3-way'!B62)</f>
        <v>4.54</v>
      </c>
      <c r="C63" s="4">
        <f>IF('True_Odds_Calculator_3-way'!C62="","",'True_Odds_Calculator_3-way'!C62)</f>
        <v>5.98</v>
      </c>
      <c r="D63" s="4">
        <f t="shared" si="0"/>
        <v>3.2649687770756053E-2</v>
      </c>
      <c r="E63" s="4">
        <f t="shared" si="1"/>
        <v>1.576595599601667</v>
      </c>
      <c r="F63" s="4">
        <f t="shared" si="2"/>
        <v>4.7759805334683172</v>
      </c>
      <c r="G63" s="4">
        <f t="shared" si="3"/>
        <v>6.396280905058811</v>
      </c>
      <c r="I63" s="4">
        <f t="shared" si="4"/>
        <v>1.0326496877707561</v>
      </c>
    </row>
    <row r="64" spans="1:9" x14ac:dyDescent="0.2">
      <c r="A64" s="4">
        <f>IF('True_Odds_Calculator_3-way'!A63="","",'True_Odds_Calculator_3-way'!A63)</f>
        <v>1.87</v>
      </c>
      <c r="B64" s="4">
        <f>IF('True_Odds_Calculator_3-way'!B63="","",'True_Odds_Calculator_3-way'!B63)</f>
        <v>3.98</v>
      </c>
      <c r="C64" s="4">
        <f>IF('True_Odds_Calculator_3-way'!C63="","",'True_Odds_Calculator_3-way'!C63)</f>
        <v>4.09</v>
      </c>
      <c r="D64" s="4">
        <f t="shared" si="0"/>
        <v>3.051441720191761E-2</v>
      </c>
      <c r="E64" s="4">
        <f t="shared" si="1"/>
        <v>1.9062582779756594</v>
      </c>
      <c r="F64" s="4">
        <f t="shared" si="2"/>
        <v>4.1479179220017546</v>
      </c>
      <c r="G64" s="4">
        <f t="shared" si="3"/>
        <v>4.2675351024494947</v>
      </c>
      <c r="I64" s="4">
        <f t="shared" si="4"/>
        <v>1.0305144172019176</v>
      </c>
    </row>
    <row r="65" spans="1:9" x14ac:dyDescent="0.2">
      <c r="A65" s="4">
        <f>IF('True_Odds_Calculator_3-way'!A64="","",'True_Odds_Calculator_3-way'!A64)</f>
        <v>2.08</v>
      </c>
      <c r="B65" s="4">
        <f>IF('True_Odds_Calculator_3-way'!B64="","",'True_Odds_Calculator_3-way'!B64)</f>
        <v>3.76</v>
      </c>
      <c r="C65" s="4">
        <f>IF('True_Odds_Calculator_3-way'!C64="","",'True_Odds_Calculator_3-way'!C64)</f>
        <v>3.56</v>
      </c>
      <c r="D65" s="4">
        <f t="shared" si="0"/>
        <v>2.7625553982235651E-2</v>
      </c>
      <c r="E65" s="4">
        <f t="shared" si="1"/>
        <v>2.1206177124361423</v>
      </c>
      <c r="F65" s="4">
        <f t="shared" si="2"/>
        <v>3.8948555875875148</v>
      </c>
      <c r="G65" s="4">
        <f t="shared" si="3"/>
        <v>3.6806606088295508</v>
      </c>
      <c r="I65" s="4">
        <f t="shared" si="4"/>
        <v>1.0276255539822357</v>
      </c>
    </row>
    <row r="66" spans="1:9" x14ac:dyDescent="0.2">
      <c r="A66" s="4">
        <f>IF('True_Odds_Calculator_3-way'!A65="","",'True_Odds_Calculator_3-way'!A65)</f>
        <v>2.19</v>
      </c>
      <c r="B66" s="4">
        <f>IF('True_Odds_Calculator_3-way'!B65="","",'True_Odds_Calculator_3-way'!B65)</f>
        <v>3.08</v>
      </c>
      <c r="C66" s="4">
        <f>IF('True_Odds_Calculator_3-way'!C65="","",'True_Odds_Calculator_3-way'!C65)</f>
        <v>3.79</v>
      </c>
      <c r="D66" s="4">
        <f t="shared" si="0"/>
        <v>4.5148571985597963E-2</v>
      </c>
      <c r="E66" s="4">
        <f t="shared" si="1"/>
        <v>2.2646390086308719</v>
      </c>
      <c r="F66" s="4">
        <f t="shared" si="2"/>
        <v>3.229705011027491</v>
      </c>
      <c r="G66" s="4">
        <f t="shared" si="3"/>
        <v>4.0192486843738155</v>
      </c>
      <c r="I66" s="4">
        <f t="shared" si="4"/>
        <v>1.045148571985598</v>
      </c>
    </row>
    <row r="67" spans="1:9" x14ac:dyDescent="0.2">
      <c r="A67" s="4">
        <f>IF('True_Odds_Calculator_3-way'!A66="","",'True_Odds_Calculator_3-way'!A66)</f>
        <v>2.14</v>
      </c>
      <c r="B67" s="4">
        <f>IF('True_Odds_Calculator_3-way'!B66="","",'True_Odds_Calculator_3-way'!B66)</f>
        <v>3.17</v>
      </c>
      <c r="C67" s="4">
        <f>IF('True_Odds_Calculator_3-way'!C66="","",'True_Odds_Calculator_3-way'!C66)</f>
        <v>3.81</v>
      </c>
      <c r="D67" s="4">
        <f t="shared" ref="D67:D130" si="5">IF(A67="","",((1/A67)+(1/B67)+(1/C67))-1)</f>
        <v>4.5214324476429368E-2</v>
      </c>
      <c r="E67" s="4">
        <f t="shared" ref="E67:E130" si="6">IF(A67="","",(3*A67)/(3-($D67*A67)))</f>
        <v>2.211321497499549</v>
      </c>
      <c r="F67" s="4">
        <f t="shared" ref="F67:F130" si="7">IF(B67="","",(3*B67)/(3-($D67*B67)))</f>
        <v>3.3290502687280354</v>
      </c>
      <c r="G67" s="4">
        <f t="shared" ref="G67:G130" si="8">IF(C67="","",(3*C67)/(3-($D67*C67)))</f>
        <v>4.0421066229302136</v>
      </c>
      <c r="I67" s="4">
        <f t="shared" ref="I67:I130" si="9">IF(A67="","",D67+1)</f>
        <v>1.0452143244764294</v>
      </c>
    </row>
    <row r="68" spans="1:9" x14ac:dyDescent="0.2">
      <c r="A68" s="4">
        <f>IF('True_Odds_Calculator_3-way'!A67="","",'True_Odds_Calculator_3-way'!A67)</f>
        <v>1.78</v>
      </c>
      <c r="B68" s="4">
        <f>IF('True_Odds_Calculator_3-way'!B67="","",'True_Odds_Calculator_3-way'!B67)</f>
        <v>3.67</v>
      </c>
      <c r="C68" s="4">
        <f>IF('True_Odds_Calculator_3-way'!C67="","",'True_Odds_Calculator_3-way'!C67)</f>
        <v>4.7</v>
      </c>
      <c r="D68" s="4">
        <f t="shared" si="5"/>
        <v>4.7043274288494974E-2</v>
      </c>
      <c r="E68" s="4">
        <f t="shared" si="6"/>
        <v>1.8311105862875534</v>
      </c>
      <c r="F68" s="4">
        <f t="shared" si="7"/>
        <v>3.8941041582641485</v>
      </c>
      <c r="G68" s="4">
        <f t="shared" si="8"/>
        <v>5.0739563123642837</v>
      </c>
      <c r="I68" s="4">
        <f t="shared" si="9"/>
        <v>1.047043274288495</v>
      </c>
    </row>
    <row r="69" spans="1: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3.47</v>
      </c>
      <c r="C69" s="4">
        <f>IF('True_Odds_Calculator_3-way'!C68="","",'True_Odds_Calculator_3-way'!C68)</f>
        <v>4.8600000000000003</v>
      </c>
      <c r="D69" s="4">
        <f t="shared" si="5"/>
        <v>4.6431942758077716E-2</v>
      </c>
      <c r="E69" s="4">
        <f t="shared" si="6"/>
        <v>1.8621666217728565</v>
      </c>
      <c r="F69" s="4">
        <f t="shared" si="7"/>
        <v>3.6669375779807729</v>
      </c>
      <c r="G69" s="4">
        <f t="shared" si="8"/>
        <v>5.2553025279713381</v>
      </c>
      <c r="I69" s="4">
        <f t="shared" si="9"/>
        <v>1.0464319427580777</v>
      </c>
    </row>
    <row r="70" spans="1:9" x14ac:dyDescent="0.2">
      <c r="A70" s="4">
        <f>IF('True_Odds_Calculator_3-way'!A69="","",'True_Odds_Calculator_3-way'!A69)</f>
        <v>1.83</v>
      </c>
      <c r="B70" s="4">
        <f>IF('True_Odds_Calculator_3-way'!B69="","",'True_Odds_Calculator_3-way'!B69)</f>
        <v>3.5</v>
      </c>
      <c r="C70" s="4">
        <f>IF('True_Odds_Calculator_3-way'!C69="","",'True_Odds_Calculator_3-way'!C69)</f>
        <v>4.6900000000000004</v>
      </c>
      <c r="D70" s="4">
        <f t="shared" si="5"/>
        <v>4.5381989350670393E-2</v>
      </c>
      <c r="E70" s="4">
        <f t="shared" si="6"/>
        <v>1.8821022623442125</v>
      </c>
      <c r="F70" s="4">
        <f t="shared" si="7"/>
        <v>3.695669647342509</v>
      </c>
      <c r="G70" s="4">
        <f t="shared" si="8"/>
        <v>5.0481521419468667</v>
      </c>
      <c r="I70" s="4">
        <f t="shared" si="9"/>
        <v>1.0453819893506704</v>
      </c>
    </row>
    <row r="71" spans="1:9" x14ac:dyDescent="0.2">
      <c r="A71" s="4">
        <f>IF('True_Odds_Calculator_3-way'!A70="","",'True_Odds_Calculator_3-way'!A70)</f>
        <v>4.33</v>
      </c>
      <c r="B71" s="4">
        <f>IF('True_Odds_Calculator_3-way'!B70="","",'True_Odds_Calculator_3-way'!B70)</f>
        <v>3.22</v>
      </c>
      <c r="C71" s="4">
        <f>IF('True_Odds_Calculator_3-way'!C70="","",'True_Odds_Calculator_3-way'!C70)</f>
        <v>1.98</v>
      </c>
      <c r="D71" s="4">
        <f t="shared" si="5"/>
        <v>4.655639347877516E-2</v>
      </c>
      <c r="E71" s="4">
        <f t="shared" si="6"/>
        <v>4.6419203087086389</v>
      </c>
      <c r="F71" s="4">
        <f t="shared" si="7"/>
        <v>3.3893685388649075</v>
      </c>
      <c r="G71" s="4">
        <f t="shared" si="8"/>
        <v>2.0427685995463332</v>
      </c>
      <c r="I71" s="4">
        <f t="shared" si="9"/>
        <v>1.0465563934787752</v>
      </c>
    </row>
    <row r="72" spans="1:9" x14ac:dyDescent="0.2">
      <c r="A72" s="4">
        <f>IF('True_Odds_Calculator_3-way'!A71="","",'True_Odds_Calculator_3-way'!A71)</f>
        <v>3.48</v>
      </c>
      <c r="B72" s="4">
        <f>IF('True_Odds_Calculator_3-way'!B71="","",'True_Odds_Calculator_3-way'!B71)</f>
        <v>3.91</v>
      </c>
      <c r="C72" s="4">
        <f>IF('True_Odds_Calculator_3-way'!C71="","",'True_Odds_Calculator_3-way'!C71)</f>
        <v>2.0299999999999998</v>
      </c>
      <c r="D72" s="4">
        <f t="shared" si="5"/>
        <v>3.572163498082892E-2</v>
      </c>
      <c r="E72" s="4">
        <f t="shared" si="6"/>
        <v>3.6304346721282315</v>
      </c>
      <c r="F72" s="4">
        <f t="shared" si="7"/>
        <v>4.1009277012985521</v>
      </c>
      <c r="G72" s="4">
        <f t="shared" si="8"/>
        <v>2.0802838721701602</v>
      </c>
      <c r="I72" s="4">
        <f t="shared" si="9"/>
        <v>1.0357216349808289</v>
      </c>
    </row>
    <row r="73" spans="1:9" x14ac:dyDescent="0.2">
      <c r="A73" s="4">
        <f>IF('True_Odds_Calculator_3-way'!A72="","",'True_Odds_Calculator_3-way'!A72)</f>
        <v>2.64</v>
      </c>
      <c r="B73" s="4">
        <f>IF('True_Odds_Calculator_3-way'!B72="","",'True_Odds_Calculator_3-way'!B72)</f>
        <v>3.61</v>
      </c>
      <c r="C73" s="4">
        <f>IF('True_Odds_Calculator_3-way'!C72="","",'True_Odds_Calculator_3-way'!C72)</f>
        <v>2.69</v>
      </c>
      <c r="D73" s="4">
        <f t="shared" si="5"/>
        <v>2.754340093309704E-2</v>
      </c>
      <c r="E73" s="4">
        <f t="shared" si="6"/>
        <v>2.7055783292366975</v>
      </c>
      <c r="F73" s="4">
        <f t="shared" si="7"/>
        <v>3.7337510430282026</v>
      </c>
      <c r="G73" s="4">
        <f t="shared" si="8"/>
        <v>2.7581179265927052</v>
      </c>
      <c r="I73" s="4">
        <f t="shared" si="9"/>
        <v>1.027543400933097</v>
      </c>
    </row>
    <row r="74" spans="1:9" x14ac:dyDescent="0.2">
      <c r="A74" s="4">
        <f>IF('True_Odds_Calculator_3-way'!A73="","",'True_Odds_Calculator_3-way'!A73)</f>
        <v>2.2200000000000002</v>
      </c>
      <c r="B74" s="4">
        <f>IF('True_Odds_Calculator_3-way'!B73="","",'True_Odds_Calculator_3-way'!B73)</f>
        <v>3.86</v>
      </c>
      <c r="C74" s="4">
        <f>IF('True_Odds_Calculator_3-way'!C73="","",'True_Odds_Calculator_3-way'!C73)</f>
        <v>3.14</v>
      </c>
      <c r="D74" s="4">
        <f t="shared" si="5"/>
        <v>2.7989145543021676E-2</v>
      </c>
      <c r="E74" s="4">
        <f t="shared" si="6"/>
        <v>2.266953058529849</v>
      </c>
      <c r="F74" s="4">
        <f t="shared" si="7"/>
        <v>4.0042021325356334</v>
      </c>
      <c r="G74" s="4">
        <f t="shared" si="8"/>
        <v>3.2347633820417392</v>
      </c>
      <c r="I74" s="4">
        <f t="shared" si="9"/>
        <v>1.0279891455430217</v>
      </c>
    </row>
    <row r="75" spans="1:9" x14ac:dyDescent="0.2">
      <c r="A75" s="4">
        <f>IF('True_Odds_Calculator_3-way'!A74="","",'True_Odds_Calculator_3-way'!A74)</f>
        <v>1.38</v>
      </c>
      <c r="B75" s="4">
        <f>IF('True_Odds_Calculator_3-way'!B74="","",'True_Odds_Calculator_3-way'!B74)</f>
        <v>5.12</v>
      </c>
      <c r="C75" s="4">
        <f>IF('True_Odds_Calculator_3-way'!C74="","",'True_Odds_Calculator_3-way'!C74)</f>
        <v>8.31</v>
      </c>
      <c r="D75" s="4">
        <f t="shared" si="5"/>
        <v>4.0287124601056989E-2</v>
      </c>
      <c r="E75" s="4">
        <f t="shared" si="6"/>
        <v>1.4060571600005287</v>
      </c>
      <c r="F75" s="4">
        <f t="shared" si="7"/>
        <v>5.4980260900702227</v>
      </c>
      <c r="G75" s="4">
        <f t="shared" si="8"/>
        <v>9.3538455264140605</v>
      </c>
      <c r="I75" s="4">
        <f t="shared" si="9"/>
        <v>1.040287124601057</v>
      </c>
    </row>
    <row r="76" spans="1:9" x14ac:dyDescent="0.2">
      <c r="A76" s="4">
        <f>IF('True_Odds_Calculator_3-way'!A75="","",'True_Odds_Calculator_3-way'!A75)</f>
        <v>2.34</v>
      </c>
      <c r="B76" s="4">
        <f>IF('True_Odds_Calculator_3-way'!B75="","",'True_Odds_Calculator_3-way'!B75)</f>
        <v>3.26</v>
      </c>
      <c r="C76" s="4">
        <f>IF('True_Odds_Calculator_3-way'!C75="","",'True_Odds_Calculator_3-way'!C75)</f>
        <v>3.34</v>
      </c>
      <c r="D76" s="4">
        <f t="shared" si="5"/>
        <v>3.3500091212886662E-2</v>
      </c>
      <c r="E76" s="4">
        <f t="shared" si="6"/>
        <v>2.4027849414692528</v>
      </c>
      <c r="F76" s="4">
        <f t="shared" si="7"/>
        <v>3.3831585850220085</v>
      </c>
      <c r="G76" s="4">
        <f t="shared" si="8"/>
        <v>3.4693973072201207</v>
      </c>
      <c r="I76" s="4">
        <f t="shared" si="9"/>
        <v>1.0335000912128867</v>
      </c>
    </row>
    <row r="77" spans="1:9" x14ac:dyDescent="0.2">
      <c r="A77" s="4">
        <f>IF('True_Odds_Calculator_3-way'!A76="","",'True_Odds_Calculator_3-way'!A76)</f>
        <v>2.86</v>
      </c>
      <c r="B77" s="4">
        <f>IF('True_Odds_Calculator_3-way'!B76="","",'True_Odds_Calculator_3-way'!B76)</f>
        <v>3.2</v>
      </c>
      <c r="C77" s="4">
        <f>IF('True_Odds_Calculator_3-way'!C76="","",'True_Odds_Calculator_3-way'!C76)</f>
        <v>2.7</v>
      </c>
      <c r="D77" s="4">
        <f t="shared" si="5"/>
        <v>3.252072002072004E-2</v>
      </c>
      <c r="E77" s="4">
        <f t="shared" si="6"/>
        <v>2.9515057890462009</v>
      </c>
      <c r="F77" s="4">
        <f t="shared" si="7"/>
        <v>3.3149930240045795</v>
      </c>
      <c r="G77" s="4">
        <f t="shared" si="8"/>
        <v>2.7814080533085206</v>
      </c>
      <c r="I77" s="4">
        <f t="shared" si="9"/>
        <v>1.03252072002072</v>
      </c>
    </row>
    <row r="78" spans="1:9" x14ac:dyDescent="0.2">
      <c r="A78" s="4">
        <f>IF('True_Odds_Calculator_3-way'!A77="","",'True_Odds_Calculator_3-way'!A77)</f>
        <v>1.79</v>
      </c>
      <c r="B78" s="4">
        <f>IF('True_Odds_Calculator_3-way'!B77="","",'True_Odds_Calculator_3-way'!B77)</f>
        <v>3.55</v>
      </c>
      <c r="C78" s="4">
        <f>IF('True_Odds_Calculator_3-way'!C77="","",'True_Odds_Calculator_3-way'!C77)</f>
        <v>5.16</v>
      </c>
      <c r="D78" s="4">
        <f t="shared" si="5"/>
        <v>3.4147808334568319E-2</v>
      </c>
      <c r="E78" s="4">
        <f t="shared" si="6"/>
        <v>1.8272295442758448</v>
      </c>
      <c r="F78" s="4">
        <f t="shared" si="7"/>
        <v>3.6994898742060771</v>
      </c>
      <c r="G78" s="4">
        <f t="shared" si="8"/>
        <v>5.4819798682777678</v>
      </c>
      <c r="I78" s="4">
        <f t="shared" si="9"/>
        <v>1.0341478083345683</v>
      </c>
    </row>
    <row r="79" spans="1:9" x14ac:dyDescent="0.2">
      <c r="A79" s="4">
        <f>IF('True_Odds_Calculator_3-way'!A78="","",'True_Odds_Calculator_3-way'!A78)</f>
        <v>2.48</v>
      </c>
      <c r="B79" s="4">
        <f>IF('True_Odds_Calculator_3-way'!B78="","",'True_Odds_Calculator_3-way'!B78)</f>
        <v>3.1</v>
      </c>
      <c r="C79" s="4">
        <f>IF('True_Odds_Calculator_3-way'!C78="","",'True_Odds_Calculator_3-way'!C78)</f>
        <v>3.26</v>
      </c>
      <c r="D79" s="4">
        <f t="shared" si="5"/>
        <v>3.2554917870571964E-2</v>
      </c>
      <c r="E79" s="4">
        <f t="shared" si="6"/>
        <v>2.5485877605917953</v>
      </c>
      <c r="F79" s="4">
        <f t="shared" si="7"/>
        <v>3.2079145064014396</v>
      </c>
      <c r="G79" s="4">
        <f t="shared" si="8"/>
        <v>3.3795563482331961</v>
      </c>
      <c r="I79" s="4">
        <f t="shared" si="9"/>
        <v>1.032554917870572</v>
      </c>
    </row>
    <row r="80" spans="1:9" x14ac:dyDescent="0.2">
      <c r="A80" s="4">
        <f>IF('True_Odds_Calculator_3-way'!A79="","",'True_Odds_Calculator_3-way'!A79)</f>
        <v>1.56</v>
      </c>
      <c r="B80" s="4">
        <f>IF('True_Odds_Calculator_3-way'!B79="","",'True_Odds_Calculator_3-way'!B79)</f>
        <v>4.1100000000000003</v>
      </c>
      <c r="C80" s="4">
        <f>IF('True_Odds_Calculator_3-way'!C79="","",'True_Odds_Calculator_3-way'!C79)</f>
        <v>6.58</v>
      </c>
      <c r="D80" s="4">
        <f t="shared" si="5"/>
        <v>3.6310327349308391E-2</v>
      </c>
      <c r="E80" s="4">
        <f t="shared" si="6"/>
        <v>1.5900217900789559</v>
      </c>
      <c r="F80" s="4">
        <f t="shared" si="7"/>
        <v>4.3251555026277977</v>
      </c>
      <c r="G80" s="4">
        <f t="shared" si="8"/>
        <v>7.1493813904682861</v>
      </c>
      <c r="I80" s="4">
        <f t="shared" si="9"/>
        <v>1.0363103273493084</v>
      </c>
    </row>
    <row r="81" spans="1:9" x14ac:dyDescent="0.2">
      <c r="A81" s="4">
        <f>IF('True_Odds_Calculator_3-way'!A80="","",'True_Odds_Calculator_3-way'!A80)</f>
        <v>1.78</v>
      </c>
      <c r="B81" s="4">
        <f>IF('True_Odds_Calculator_3-way'!B80="","",'True_Odds_Calculator_3-way'!B80)</f>
        <v>3.92</v>
      </c>
      <c r="C81" s="4">
        <f>IF('True_Odds_Calculator_3-way'!C80="","",'True_Odds_Calculator_3-way'!C80)</f>
        <v>4.4400000000000004</v>
      </c>
      <c r="D81" s="4">
        <f t="shared" si="5"/>
        <v>4.212501885054043E-2</v>
      </c>
      <c r="E81" s="4">
        <f t="shared" si="6"/>
        <v>1.8256301240102404</v>
      </c>
      <c r="F81" s="4">
        <f t="shared" si="7"/>
        <v>4.1483384799083609</v>
      </c>
      <c r="G81" s="4">
        <f t="shared" si="8"/>
        <v>4.7352172516617284</v>
      </c>
      <c r="I81" s="4">
        <f t="shared" si="9"/>
        <v>1.0421250188505404</v>
      </c>
    </row>
    <row r="82" spans="1:9" x14ac:dyDescent="0.2">
      <c r="A82" s="4">
        <f>IF('True_Odds_Calculator_3-way'!A81="","",'True_Odds_Calculator_3-way'!A81)</f>
        <v>2.6</v>
      </c>
      <c r="B82" s="4">
        <f>IF('True_Odds_Calculator_3-way'!B81="","",'True_Odds_Calculator_3-way'!B81)</f>
        <v>3.32</v>
      </c>
      <c r="C82" s="4">
        <f>IF('True_Odds_Calculator_3-way'!C81="","",'True_Odds_Calculator_3-way'!C81)</f>
        <v>2.84</v>
      </c>
      <c r="D82" s="4">
        <f t="shared" si="5"/>
        <v>3.7932879948830989E-2</v>
      </c>
      <c r="E82" s="4">
        <f t="shared" si="6"/>
        <v>2.6883809612932654</v>
      </c>
      <c r="F82" s="4">
        <f t="shared" si="7"/>
        <v>3.4654774649798696</v>
      </c>
      <c r="G82" s="4">
        <f t="shared" si="8"/>
        <v>2.9457824376113506</v>
      </c>
      <c r="I82" s="4">
        <f t="shared" si="9"/>
        <v>1.037932879948831</v>
      </c>
    </row>
    <row r="83" spans="1:9" x14ac:dyDescent="0.2">
      <c r="A83" s="4">
        <f>IF('True_Odds_Calculator_3-way'!A82="","",'True_Odds_Calculator_3-way'!A82)</f>
        <v>4.2300000000000004</v>
      </c>
      <c r="B83" s="4">
        <f>IF('True_Odds_Calculator_3-way'!B82="","",'True_Odds_Calculator_3-way'!B82)</f>
        <v>3.73</v>
      </c>
      <c r="C83" s="4">
        <f>IF('True_Odds_Calculator_3-way'!C82="","",'True_Odds_Calculator_3-way'!C82)</f>
        <v>1.86</v>
      </c>
      <c r="D83" s="4">
        <f t="shared" si="5"/>
        <v>4.2137542732801681E-2</v>
      </c>
      <c r="E83" s="4">
        <f t="shared" si="6"/>
        <v>4.4971961190376737</v>
      </c>
      <c r="F83" s="4">
        <f t="shared" si="7"/>
        <v>3.9362226879721787</v>
      </c>
      <c r="G83" s="4">
        <f t="shared" si="8"/>
        <v>1.9098965761269029</v>
      </c>
      <c r="I83" s="4">
        <f t="shared" si="9"/>
        <v>1.0421375427328017</v>
      </c>
    </row>
    <row r="84" spans="1:9" x14ac:dyDescent="0.2">
      <c r="A84" s="4">
        <f>IF('True_Odds_Calculator_3-way'!A83="","",'True_Odds_Calculator_3-way'!A83)</f>
        <v>1.98</v>
      </c>
      <c r="B84" s="4">
        <f>IF('True_Odds_Calculator_3-way'!B83="","",'True_Odds_Calculator_3-way'!B83)</f>
        <v>3.79</v>
      </c>
      <c r="C84" s="4">
        <f>IF('True_Odds_Calculator_3-way'!C83="","",'True_Odds_Calculator_3-way'!C83)</f>
        <v>3.69</v>
      </c>
      <c r="D84" s="4">
        <f t="shared" si="5"/>
        <v>3.9905457821668655E-2</v>
      </c>
      <c r="E84" s="4">
        <f t="shared" si="6"/>
        <v>2.0335590697526857</v>
      </c>
      <c r="F84" s="4">
        <f t="shared" si="7"/>
        <v>3.9912125717043256</v>
      </c>
      <c r="G84" s="4">
        <f t="shared" si="8"/>
        <v>3.8804677666312681</v>
      </c>
      <c r="I84" s="4">
        <f t="shared" si="9"/>
        <v>1.0399054578216687</v>
      </c>
    </row>
    <row r="85" spans="1:9" x14ac:dyDescent="0.2">
      <c r="A85" s="4">
        <f>IF('True_Odds_Calculator_3-way'!A84="","",'True_Odds_Calculator_3-way'!A84)</f>
        <v>3.7</v>
      </c>
      <c r="B85" s="4">
        <f>IF('True_Odds_Calculator_3-way'!B84="","",'True_Odds_Calculator_3-way'!B84)</f>
        <v>3.5</v>
      </c>
      <c r="C85" s="4">
        <f>IF('True_Odds_Calculator_3-way'!C84="","",'True_Odds_Calculator_3-way'!C84)</f>
        <v>2.12</v>
      </c>
      <c r="D85" s="4">
        <f t="shared" si="5"/>
        <v>2.7682669192103049E-2</v>
      </c>
      <c r="E85" s="4">
        <f t="shared" si="6"/>
        <v>3.8307906976744186</v>
      </c>
      <c r="F85" s="4">
        <f t="shared" si="7"/>
        <v>3.6168101176883889</v>
      </c>
      <c r="G85" s="4">
        <f t="shared" si="8"/>
        <v>2.1622998162247309</v>
      </c>
      <c r="I85" s="4">
        <f t="shared" si="9"/>
        <v>1.027682669192103</v>
      </c>
    </row>
    <row r="86" spans="1:9" x14ac:dyDescent="0.2">
      <c r="A86" s="4">
        <f>IF('True_Odds_Calculator_3-way'!A85="","",'True_Odds_Calculator_3-way'!A85)</f>
        <v>1.85</v>
      </c>
      <c r="B86" s="4">
        <f>IF('True_Odds_Calculator_3-way'!B85="","",'True_Odds_Calculator_3-way'!B85)</f>
        <v>4.0199999999999996</v>
      </c>
      <c r="C86" s="4">
        <f>IF('True_Odds_Calculator_3-way'!C85="","",'True_Odds_Calculator_3-way'!C85)</f>
        <v>4.18</v>
      </c>
      <c r="D86" s="4">
        <f t="shared" si="5"/>
        <v>2.8531209206778652E-2</v>
      </c>
      <c r="E86" s="4">
        <f t="shared" si="6"/>
        <v>1.883132292192087</v>
      </c>
      <c r="F86" s="4">
        <f t="shared" si="7"/>
        <v>4.1798014168122526</v>
      </c>
      <c r="G86" s="4">
        <f t="shared" si="8"/>
        <v>4.3530488618870553</v>
      </c>
      <c r="I86" s="4">
        <f t="shared" si="9"/>
        <v>1.0285312092067787</v>
      </c>
    </row>
    <row r="87" spans="1:9" x14ac:dyDescent="0.2">
      <c r="A87" s="4">
        <f>IF('True_Odds_Calculator_3-way'!A86="","",'True_Odds_Calculator_3-way'!A86)</f>
        <v>3.21</v>
      </c>
      <c r="B87" s="4">
        <f>IF('True_Odds_Calculator_3-way'!B86="","",'True_Odds_Calculator_3-way'!B86)</f>
        <v>3.46</v>
      </c>
      <c r="C87" s="4">
        <f>IF('True_Odds_Calculator_3-way'!C86="","",'True_Odds_Calculator_3-way'!C86)</f>
        <v>2.34</v>
      </c>
      <c r="D87" s="4">
        <f t="shared" si="5"/>
        <v>2.7894248141668632E-2</v>
      </c>
      <c r="E87" s="4">
        <f t="shared" si="6"/>
        <v>3.308755926988364</v>
      </c>
      <c r="F87" s="4">
        <f t="shared" si="7"/>
        <v>3.5750130540976106</v>
      </c>
      <c r="G87" s="4">
        <f t="shared" si="8"/>
        <v>2.3920449504222203</v>
      </c>
      <c r="I87" s="4">
        <f t="shared" si="9"/>
        <v>1.0278942481416686</v>
      </c>
    </row>
    <row r="88" spans="1:9" x14ac:dyDescent="0.2">
      <c r="A88" s="4">
        <f>IF('True_Odds_Calculator_3-way'!A87="","",'True_Odds_Calculator_3-way'!A87)</f>
        <v>1.5</v>
      </c>
      <c r="B88" s="4">
        <f>IF('True_Odds_Calculator_3-way'!B87="","",'True_Odds_Calculator_3-way'!B87)</f>
        <v>4.51</v>
      </c>
      <c r="C88" s="4">
        <f>IF('True_Odds_Calculator_3-way'!C87="","",'True_Odds_Calculator_3-way'!C87)</f>
        <v>7.08</v>
      </c>
      <c r="D88" s="4">
        <f t="shared" si="5"/>
        <v>2.9639094541946909E-2</v>
      </c>
      <c r="E88" s="4">
        <f t="shared" si="6"/>
        <v>1.5225637047962972</v>
      </c>
      <c r="F88" s="4">
        <f t="shared" si="7"/>
        <v>4.7203256198998691</v>
      </c>
      <c r="G88" s="4">
        <f t="shared" si="8"/>
        <v>7.6124797355287832</v>
      </c>
      <c r="I88" s="4">
        <f t="shared" si="9"/>
        <v>1.0296390945419469</v>
      </c>
    </row>
    <row r="89" spans="1:9" x14ac:dyDescent="0.2">
      <c r="A89" s="4">
        <f>IF('True_Odds_Calculator_3-way'!A88="","",'True_Odds_Calculator_3-way'!A88)</f>
        <v>2.0699999999999998</v>
      </c>
      <c r="B89" s="4">
        <f>IF('True_Odds_Calculator_3-way'!B88="","",'True_Odds_Calculator_3-way'!B88)</f>
        <v>3.46</v>
      </c>
      <c r="C89" s="4">
        <f>IF('True_Odds_Calculator_3-way'!C88="","",'True_Odds_Calculator_3-way'!C88)</f>
        <v>3.9</v>
      </c>
      <c r="D89" s="4">
        <f t="shared" si="5"/>
        <v>2.8519384890332455E-2</v>
      </c>
      <c r="E89" s="4">
        <f t="shared" si="6"/>
        <v>2.1115519115603782</v>
      </c>
      <c r="F89" s="4">
        <f t="shared" si="7"/>
        <v>3.5776782718067079</v>
      </c>
      <c r="G89" s="4">
        <f t="shared" si="8"/>
        <v>4.0501605124799545</v>
      </c>
      <c r="I89" s="4">
        <f t="shared" si="9"/>
        <v>1.0285193848903325</v>
      </c>
    </row>
    <row r="90" spans="1:9" x14ac:dyDescent="0.2">
      <c r="A90" s="4">
        <f>IF('True_Odds_Calculator_3-way'!A89="","",'True_Odds_Calculator_3-way'!A89)</f>
        <v>2.65</v>
      </c>
      <c r="B90" s="4">
        <f>IF('True_Odds_Calculator_3-way'!B89="","",'True_Odds_Calculator_3-way'!B89)</f>
        <v>3.2</v>
      </c>
      <c r="C90" s="4">
        <f>IF('True_Odds_Calculator_3-way'!C89="","",'True_Odds_Calculator_3-way'!C89)</f>
        <v>2.97</v>
      </c>
      <c r="D90" s="4">
        <f t="shared" si="5"/>
        <v>2.6558827266374374E-2</v>
      </c>
      <c r="E90" s="4">
        <f t="shared" si="6"/>
        <v>2.7136633492678612</v>
      </c>
      <c r="F90" s="4">
        <f t="shared" si="7"/>
        <v>3.2932971851490245</v>
      </c>
      <c r="G90" s="4">
        <f t="shared" si="8"/>
        <v>3.0501996277920642</v>
      </c>
      <c r="I90" s="4">
        <f t="shared" si="9"/>
        <v>1.0265588272663744</v>
      </c>
    </row>
    <row r="91" spans="1:9" x14ac:dyDescent="0.2">
      <c r="A91" s="4">
        <f>IF('True_Odds_Calculator_3-way'!A90="","",'True_Odds_Calculator_3-way'!A90)</f>
        <v>2.14</v>
      </c>
      <c r="B91" s="4">
        <f>IF('True_Odds_Calculator_3-way'!B90="","",'True_Odds_Calculator_3-way'!B90)</f>
        <v>3.44</v>
      </c>
      <c r="C91" s="4">
        <f>IF('True_Odds_Calculator_3-way'!C90="","",'True_Odds_Calculator_3-way'!C90)</f>
        <v>3.71</v>
      </c>
      <c r="D91" s="4">
        <f t="shared" si="5"/>
        <v>2.7529173020514053E-2</v>
      </c>
      <c r="E91" s="4">
        <f t="shared" si="6"/>
        <v>2.1828659799395425</v>
      </c>
      <c r="F91" s="4">
        <f t="shared" si="7"/>
        <v>3.5521293022004015</v>
      </c>
      <c r="G91" s="4">
        <f t="shared" si="8"/>
        <v>3.8407562840857903</v>
      </c>
      <c r="I91" s="4">
        <f t="shared" si="9"/>
        <v>1.0275291730205141</v>
      </c>
    </row>
    <row r="92" spans="1:9" x14ac:dyDescent="0.2">
      <c r="A92" s="4">
        <f>IF('True_Odds_Calculator_3-way'!A91="","",'True_Odds_Calculator_3-way'!A91)</f>
        <v>3.12</v>
      </c>
      <c r="B92" s="4">
        <f>IF('True_Odds_Calculator_3-way'!B91="","",'True_Odds_Calculator_3-way'!B91)</f>
        <v>3.39</v>
      </c>
      <c r="C92" s="4">
        <f>IF('True_Odds_Calculator_3-way'!C91="","",'True_Odds_Calculator_3-way'!C91)</f>
        <v>2.4300000000000002</v>
      </c>
      <c r="D92" s="4">
        <f t="shared" si="5"/>
        <v>2.7020704995139422E-2</v>
      </c>
      <c r="E92" s="4">
        <f t="shared" si="6"/>
        <v>3.2102118755845455</v>
      </c>
      <c r="F92" s="4">
        <f t="shared" si="7"/>
        <v>3.4967682107528208</v>
      </c>
      <c r="G92" s="4">
        <f t="shared" si="8"/>
        <v>2.484374945627525</v>
      </c>
      <c r="I92" s="4">
        <f t="shared" si="9"/>
        <v>1.0270207049951394</v>
      </c>
    </row>
    <row r="93" spans="1:9" x14ac:dyDescent="0.2">
      <c r="A93" s="4">
        <f>IF('True_Odds_Calculator_3-way'!A92="","",'True_Odds_Calculator_3-way'!A92)</f>
        <v>1.41</v>
      </c>
      <c r="B93" s="4">
        <f>IF('True_Odds_Calculator_3-way'!B92="","",'True_Odds_Calculator_3-way'!B92)</f>
        <v>5.24</v>
      </c>
      <c r="C93" s="4">
        <f>IF('True_Odds_Calculator_3-way'!C92="","",'True_Odds_Calculator_3-way'!C92)</f>
        <v>7.45</v>
      </c>
      <c r="D93" s="4">
        <f t="shared" si="5"/>
        <v>3.4287740731979932E-2</v>
      </c>
      <c r="E93" s="4">
        <f t="shared" si="6"/>
        <v>1.4330946617571554</v>
      </c>
      <c r="F93" s="4">
        <f t="shared" si="7"/>
        <v>5.5738114059929424</v>
      </c>
      <c r="G93" s="4">
        <f t="shared" si="8"/>
        <v>8.143392701801174</v>
      </c>
      <c r="I93" s="4">
        <f t="shared" si="9"/>
        <v>1.0342877407319799</v>
      </c>
    </row>
    <row r="94" spans="1:9" x14ac:dyDescent="0.2">
      <c r="A94" s="4">
        <f>IF('True_Odds_Calculator_3-way'!A93="","",'True_Odds_Calculator_3-way'!A93)</f>
        <v>2.44</v>
      </c>
      <c r="B94" s="4">
        <f>IF('True_Odds_Calculator_3-way'!B93="","",'True_Odds_Calculator_3-way'!B93)</f>
        <v>3.74</v>
      </c>
      <c r="C94" s="4">
        <f>IF('True_Odds_Calculator_3-way'!C93="","",'True_Odds_Calculator_3-way'!C93)</f>
        <v>2.86</v>
      </c>
      <c r="D94" s="4">
        <f t="shared" si="5"/>
        <v>2.6866094368505067E-2</v>
      </c>
      <c r="E94" s="4">
        <f t="shared" si="6"/>
        <v>2.4945077127525357</v>
      </c>
      <c r="F94" s="4">
        <f t="shared" si="7"/>
        <v>3.8696049266739729</v>
      </c>
      <c r="G94" s="4">
        <f t="shared" si="8"/>
        <v>2.9351767546811289</v>
      </c>
      <c r="I94" s="4">
        <f t="shared" si="9"/>
        <v>1.0268660943685051</v>
      </c>
    </row>
    <row r="95" spans="1:9" x14ac:dyDescent="0.2">
      <c r="A95" s="4">
        <f>IF('True_Odds_Calculator_3-way'!A94="","",'True_Odds_Calculator_3-way'!A94)</f>
        <v>1.54</v>
      </c>
      <c r="B95" s="4">
        <f>IF('True_Odds_Calculator_3-way'!B94="","",'True_Odds_Calculator_3-way'!B94)</f>
        <v>4.13</v>
      </c>
      <c r="C95" s="4">
        <f>IF('True_Odds_Calculator_3-way'!C94="","",'True_Odds_Calculator_3-way'!C94)</f>
        <v>6.64</v>
      </c>
      <c r="D95" s="4">
        <f t="shared" si="5"/>
        <v>4.2083809594530397E-2</v>
      </c>
      <c r="E95" s="4">
        <f t="shared" si="6"/>
        <v>1.5740032267423052</v>
      </c>
      <c r="F95" s="4">
        <f t="shared" si="7"/>
        <v>4.3839880014649371</v>
      </c>
      <c r="G95" s="4">
        <f t="shared" si="8"/>
        <v>7.3220125053400107</v>
      </c>
      <c r="I95" s="4">
        <f t="shared" si="9"/>
        <v>1.0420838095945304</v>
      </c>
    </row>
    <row r="96" spans="1:9" x14ac:dyDescent="0.2">
      <c r="A96" s="4">
        <f>IF('True_Odds_Calculator_3-way'!A95="","",'True_Odds_Calculator_3-way'!A95)</f>
        <v>1.46</v>
      </c>
      <c r="B96" s="4">
        <f>IF('True_Odds_Calculator_3-way'!B95="","",'True_Odds_Calculator_3-way'!B95)</f>
        <v>4.7300000000000004</v>
      </c>
      <c r="C96" s="4">
        <f>IF('True_Odds_Calculator_3-way'!C95="","",'True_Odds_Calculator_3-way'!C95)</f>
        <v>6.71</v>
      </c>
      <c r="D96" s="4">
        <f t="shared" si="5"/>
        <v>4.5379293907853002E-2</v>
      </c>
      <c r="E96" s="4">
        <f t="shared" si="6"/>
        <v>1.4929716666954131</v>
      </c>
      <c r="F96" s="4">
        <f t="shared" si="7"/>
        <v>5.0945014951798679</v>
      </c>
      <c r="G96" s="4">
        <f t="shared" si="8"/>
        <v>7.4679885453464552</v>
      </c>
      <c r="I96" s="4">
        <f t="shared" si="9"/>
        <v>1.045379293907853</v>
      </c>
    </row>
    <row r="97" spans="1:9" x14ac:dyDescent="0.2">
      <c r="A97" s="4">
        <f>IF('True_Odds_Calculator_3-way'!A96="","",'True_Odds_Calculator_3-way'!A96)</f>
        <v>1.34</v>
      </c>
      <c r="B97" s="4">
        <f>IF('True_Odds_Calculator_3-way'!B96="","",'True_Odds_Calculator_3-way'!B96)</f>
        <v>5.29</v>
      </c>
      <c r="C97" s="4">
        <f>IF('True_Odds_Calculator_3-way'!C96="","",'True_Odds_Calculator_3-way'!C96)</f>
        <v>9.2100000000000009</v>
      </c>
      <c r="D97" s="4">
        <f t="shared" si="5"/>
        <v>4.3882206548214953E-2</v>
      </c>
      <c r="E97" s="4">
        <f t="shared" si="6"/>
        <v>1.366790067951215</v>
      </c>
      <c r="F97" s="4">
        <f t="shared" si="7"/>
        <v>5.7336650223514498</v>
      </c>
      <c r="G97" s="4">
        <f t="shared" si="8"/>
        <v>10.643933401974882</v>
      </c>
      <c r="I97" s="4">
        <f t="shared" si="9"/>
        <v>1.043882206548215</v>
      </c>
    </row>
    <row r="98" spans="1:9" x14ac:dyDescent="0.2">
      <c r="A98" s="4">
        <f>IF('True_Odds_Calculator_3-way'!A97="","",'True_Odds_Calculator_3-way'!A97)</f>
        <v>3.07</v>
      </c>
      <c r="B98" s="4">
        <f>IF('True_Odds_Calculator_3-way'!B97="","",'True_Odds_Calculator_3-way'!B97)</f>
        <v>3.35</v>
      </c>
      <c r="C98" s="4">
        <f>IF('True_Odds_Calculator_3-way'!C97="","",'True_Odds_Calculator_3-way'!C97)</f>
        <v>2.41</v>
      </c>
      <c r="D98" s="4">
        <f t="shared" si="5"/>
        <v>3.9178121045468028E-2</v>
      </c>
      <c r="E98" s="4">
        <f t="shared" si="6"/>
        <v>3.1982240866394873</v>
      </c>
      <c r="F98" s="4">
        <f t="shared" si="7"/>
        <v>3.5032639506771366</v>
      </c>
      <c r="G98" s="4">
        <f t="shared" si="8"/>
        <v>2.4883149621792997</v>
      </c>
      <c r="I98" s="4">
        <f t="shared" si="9"/>
        <v>1.039178121045468</v>
      </c>
    </row>
    <row r="99" spans="1:9" x14ac:dyDescent="0.2">
      <c r="A99" s="4">
        <f>IF('True_Odds_Calculator_3-way'!A98="","",'True_Odds_Calculator_3-way'!A98)</f>
        <v>3.34</v>
      </c>
      <c r="B99" s="4">
        <f>IF('True_Odds_Calculator_3-way'!B98="","",'True_Odds_Calculator_3-way'!B98)</f>
        <v>3.01</v>
      </c>
      <c r="C99" s="4">
        <f>IF('True_Odds_Calculator_3-way'!C98="","",'True_Odds_Calculator_3-way'!C98)</f>
        <v>2.36</v>
      </c>
      <c r="D99" s="4">
        <f t="shared" si="5"/>
        <v>5.5355924785374988E-2</v>
      </c>
      <c r="E99" s="4">
        <f t="shared" si="6"/>
        <v>3.5593620458315032</v>
      </c>
      <c r="F99" s="4">
        <f t="shared" si="7"/>
        <v>3.1870078317085335</v>
      </c>
      <c r="G99" s="4">
        <f t="shared" si="8"/>
        <v>2.4674491722208312</v>
      </c>
      <c r="I99" s="4">
        <f t="shared" si="9"/>
        <v>1.055355924785375</v>
      </c>
    </row>
    <row r="100" spans="1:9" x14ac:dyDescent="0.2">
      <c r="A100" s="4">
        <f>IF('True_Odds_Calculator_3-way'!A99="","",'True_Odds_Calculator_3-way'!A99)</f>
        <v>1.99</v>
      </c>
      <c r="B100" s="4">
        <f>IF('True_Odds_Calculator_3-way'!B99="","",'True_Odds_Calculator_3-way'!B99)</f>
        <v>3.24</v>
      </c>
      <c r="C100" s="4">
        <f>IF('True_Odds_Calculator_3-way'!C99="","",'True_Odds_Calculator_3-way'!C99)</f>
        <v>4.07</v>
      </c>
      <c r="D100" s="4">
        <f t="shared" si="5"/>
        <v>5.6854783822958055E-2</v>
      </c>
      <c r="E100" s="4">
        <f t="shared" si="6"/>
        <v>2.0679915579396595</v>
      </c>
      <c r="F100" s="4">
        <f t="shared" si="7"/>
        <v>3.4519613581238424</v>
      </c>
      <c r="G100" s="4">
        <f t="shared" si="8"/>
        <v>4.4101695652057007</v>
      </c>
      <c r="I100" s="4">
        <f t="shared" si="9"/>
        <v>1.0568547838229581</v>
      </c>
    </row>
    <row r="101" spans="1:9" x14ac:dyDescent="0.2">
      <c r="A101" s="4">
        <f>IF('True_Odds_Calculator_3-way'!A100="","",'True_Odds_Calculator_3-way'!A100)</f>
        <v>4.6500000000000004</v>
      </c>
      <c r="B101" s="4">
        <f>IF('True_Odds_Calculator_3-way'!B100="","",'True_Odds_Calculator_3-way'!B100)</f>
        <v>3.9</v>
      </c>
      <c r="C101" s="4">
        <f>IF('True_Odds_Calculator_3-way'!C100="","",'True_Odds_Calculator_3-way'!C100)</f>
        <v>1.9</v>
      </c>
      <c r="D101" s="4">
        <f t="shared" si="5"/>
        <v>-2.2201906751991851E-3</v>
      </c>
      <c r="E101" s="4">
        <f t="shared" si="6"/>
        <v>4.6340528545491226</v>
      </c>
      <c r="F101" s="4">
        <f t="shared" si="7"/>
        <v>3.8887760284408328</v>
      </c>
      <c r="G101" s="4">
        <f t="shared" si="8"/>
        <v>1.8973321219129426</v>
      </c>
      <c r="I101" s="4">
        <f t="shared" si="9"/>
        <v>0.99777980932480081</v>
      </c>
    </row>
    <row r="102" spans="1:9" x14ac:dyDescent="0.2">
      <c r="A102" s="4">
        <f>IF('True_Odds_Calculator_3-way'!A101="","",'True_Odds_Calculator_3-way'!A101)</f>
        <v>1.6</v>
      </c>
      <c r="B102" s="4">
        <f>IF('True_Odds_Calculator_3-way'!B101="","",'True_Odds_Calculator_3-way'!B101)</f>
        <v>4.5</v>
      </c>
      <c r="C102" s="4">
        <f>IF('True_Odds_Calculator_3-way'!C101="","",'True_Odds_Calculator_3-way'!C101)</f>
        <v>6.25</v>
      </c>
      <c r="D102" s="4">
        <f t="shared" si="5"/>
        <v>7.222222222222241E-3</v>
      </c>
      <c r="E102" s="4">
        <f t="shared" si="6"/>
        <v>1.6061867935752532</v>
      </c>
      <c r="F102" s="4">
        <f t="shared" si="7"/>
        <v>4.5492839090143224</v>
      </c>
      <c r="G102" s="4">
        <f t="shared" si="8"/>
        <v>6.3454759106933016</v>
      </c>
      <c r="I102" s="4">
        <f t="shared" si="9"/>
        <v>1.0072222222222222</v>
      </c>
    </row>
    <row r="103" spans="1:9" x14ac:dyDescent="0.2">
      <c r="A103" s="4">
        <f>IF('True_Odds_Calculator_3-way'!A102="","",'True_Odds_Calculator_3-way'!A102)</f>
        <v>1.62</v>
      </c>
      <c r="B103" s="4">
        <f>IF('True_Odds_Calculator_3-way'!B102="","",'True_Odds_Calculator_3-way'!B102)</f>
        <v>4.5</v>
      </c>
      <c r="C103" s="4">
        <f>IF('True_Odds_Calculator_3-way'!C102="","",'True_Odds_Calculator_3-way'!C102)</f>
        <v>5.95</v>
      </c>
      <c r="D103" s="4">
        <f t="shared" si="5"/>
        <v>7.5733997302624978E-3</v>
      </c>
      <c r="E103" s="4">
        <f t="shared" si="6"/>
        <v>1.6266524160432021</v>
      </c>
      <c r="F103" s="4">
        <f t="shared" si="7"/>
        <v>4.5517078545569021</v>
      </c>
      <c r="G103" s="4">
        <f t="shared" si="8"/>
        <v>6.0407353248381046</v>
      </c>
      <c r="I103" s="4">
        <f t="shared" si="9"/>
        <v>1.0075733997302625</v>
      </c>
    </row>
    <row r="104" spans="1:9" x14ac:dyDescent="0.2">
      <c r="A104" s="4">
        <f>IF('True_Odds_Calculator_3-way'!A103="","",'True_Odds_Calculator_3-way'!A103)</f>
        <v>1.87</v>
      </c>
      <c r="B104" s="4">
        <f>IF('True_Odds_Calculator_3-way'!B103="","",'True_Odds_Calculator_3-way'!B103)</f>
        <v>3.87</v>
      </c>
      <c r="C104" s="4">
        <f>IF('True_Odds_Calculator_3-way'!C103="","",'True_Odds_Calculator_3-way'!C103)</f>
        <v>4.84</v>
      </c>
      <c r="D104" s="4">
        <f t="shared" si="5"/>
        <v>-2.3113864675872176E-4</v>
      </c>
      <c r="E104" s="4">
        <f t="shared" si="6"/>
        <v>1.869730615900614</v>
      </c>
      <c r="F104" s="4">
        <f t="shared" si="7"/>
        <v>3.8688464304922849</v>
      </c>
      <c r="G104" s="4">
        <f t="shared" si="8"/>
        <v>4.8381958189579191</v>
      </c>
      <c r="I104" s="4">
        <f t="shared" si="9"/>
        <v>0.99976886135324128</v>
      </c>
    </row>
    <row r="105" spans="1:9" x14ac:dyDescent="0.2">
      <c r="A105" s="4">
        <f>IF('True_Odds_Calculator_3-way'!A104="","",'True_Odds_Calculator_3-way'!A104)</f>
        <v>2.27</v>
      </c>
      <c r="B105" s="4">
        <f>IF('True_Odds_Calculator_3-way'!B104="","",'True_Odds_Calculator_3-way'!B104)</f>
        <v>4.08</v>
      </c>
      <c r="C105" s="4">
        <f>IF('True_Odds_Calculator_3-way'!C104="","",'True_Odds_Calculator_3-way'!C104)</f>
        <v>2.92</v>
      </c>
      <c r="D105" s="4">
        <f t="shared" si="5"/>
        <v>2.8092427001577214E-2</v>
      </c>
      <c r="E105" s="4">
        <f t="shared" si="6"/>
        <v>2.3193004491114508</v>
      </c>
      <c r="F105" s="4">
        <f t="shared" si="7"/>
        <v>4.2420713067891862</v>
      </c>
      <c r="G105" s="4">
        <f t="shared" si="8"/>
        <v>3.0020869509616848</v>
      </c>
      <c r="I105" s="4">
        <f t="shared" si="9"/>
        <v>1.0280924270015772</v>
      </c>
    </row>
    <row r="106" spans="1:9" x14ac:dyDescent="0.2">
      <c r="A106" s="4">
        <f>IF('True_Odds_Calculator_3-way'!A105="","",'True_Odds_Calculator_3-way'!A105)</f>
        <v>1.33</v>
      </c>
      <c r="B106" s="4">
        <f>IF('True_Odds_Calculator_3-way'!B105="","",'True_Odds_Calculator_3-way'!B105)</f>
        <v>5.54</v>
      </c>
      <c r="C106" s="4">
        <f>IF('True_Odds_Calculator_3-way'!C105="","",'True_Odds_Calculator_3-way'!C105)</f>
        <v>10.27</v>
      </c>
      <c r="D106" s="4">
        <f t="shared" si="5"/>
        <v>2.975609785750799E-2</v>
      </c>
      <c r="E106" s="4">
        <f t="shared" si="6"/>
        <v>1.3477797351219707</v>
      </c>
      <c r="F106" s="4">
        <f t="shared" si="7"/>
        <v>5.8621211790212033</v>
      </c>
      <c r="G106" s="4">
        <f t="shared" si="8"/>
        <v>11.434807101869277</v>
      </c>
      <c r="I106" s="4">
        <f t="shared" si="9"/>
        <v>1.029756097857508</v>
      </c>
    </row>
    <row r="107" spans="1:9" x14ac:dyDescent="0.2">
      <c r="A107" s="4">
        <f>IF('True_Odds_Calculator_3-way'!A106="","",'True_Odds_Calculator_3-way'!A106)</f>
        <v>2.4300000000000002</v>
      </c>
      <c r="B107" s="4">
        <f>IF('True_Odds_Calculator_3-way'!B106="","",'True_Odds_Calculator_3-way'!B106)</f>
        <v>3.3</v>
      </c>
      <c r="C107" s="4">
        <f>IF('True_Odds_Calculator_3-way'!C106="","",'True_Odds_Calculator_3-way'!C106)</f>
        <v>3.15</v>
      </c>
      <c r="D107" s="4">
        <f t="shared" si="5"/>
        <v>3.2013254235476296E-2</v>
      </c>
      <c r="E107" s="4">
        <f t="shared" si="6"/>
        <v>2.4946891249277812</v>
      </c>
      <c r="F107" s="4">
        <f t="shared" si="7"/>
        <v>3.4204496983730412</v>
      </c>
      <c r="G107" s="4">
        <f t="shared" si="8"/>
        <v>3.2595668079670164</v>
      </c>
      <c r="I107" s="4">
        <f t="shared" si="9"/>
        <v>1.0320132542354763</v>
      </c>
    </row>
    <row r="108" spans="1:9" x14ac:dyDescent="0.2">
      <c r="A108" s="4">
        <f>IF('True_Odds_Calculator_3-way'!A107="","",'True_Odds_Calculator_3-way'!A107)</f>
        <v>2.56</v>
      </c>
      <c r="B108" s="4">
        <f>IF('True_Odds_Calculator_3-way'!B107="","",'True_Odds_Calculator_3-way'!B107)</f>
        <v>3.35</v>
      </c>
      <c r="C108" s="4">
        <f>IF('True_Odds_Calculator_3-way'!C107="","",'True_Odds_Calculator_3-way'!C107)</f>
        <v>2.82</v>
      </c>
      <c r="D108" s="4">
        <f t="shared" si="5"/>
        <v>4.374239176458139E-2</v>
      </c>
      <c r="E108" s="4">
        <f t="shared" si="6"/>
        <v>2.6592618439533311</v>
      </c>
      <c r="F108" s="4">
        <f t="shared" si="7"/>
        <v>3.5220362218515597</v>
      </c>
      <c r="G108" s="4">
        <f t="shared" si="8"/>
        <v>2.9409244867880657</v>
      </c>
      <c r="I108" s="4">
        <f t="shared" si="9"/>
        <v>1.0437423917645814</v>
      </c>
    </row>
    <row r="109" spans="1:9" x14ac:dyDescent="0.2">
      <c r="A109" s="4">
        <f>IF('True_Odds_Calculator_3-way'!A108="","",'True_Odds_Calculator_3-way'!A108)</f>
        <v>1.42</v>
      </c>
      <c r="B109" s="4">
        <f>IF('True_Odds_Calculator_3-way'!B108="","",'True_Odds_Calculator_3-way'!B108)</f>
        <v>5.39</v>
      </c>
      <c r="C109" s="4">
        <f>IF('True_Odds_Calculator_3-way'!C108="","",'True_Odds_Calculator_3-way'!C108)</f>
        <v>6.18</v>
      </c>
      <c r="D109" s="4">
        <f t="shared" si="5"/>
        <v>5.1566406804632425E-2</v>
      </c>
      <c r="E109" s="4">
        <f t="shared" si="6"/>
        <v>1.4555266386138916</v>
      </c>
      <c r="F109" s="4">
        <f t="shared" si="7"/>
        <v>5.940360396596005</v>
      </c>
      <c r="G109" s="4">
        <f t="shared" si="8"/>
        <v>6.914505812316019</v>
      </c>
      <c r="I109" s="4">
        <f t="shared" si="9"/>
        <v>1.0515664068046324</v>
      </c>
    </row>
    <row r="110" spans="1:9" x14ac:dyDescent="0.2">
      <c r="A110" s="4">
        <f>IF('True_Odds_Calculator_3-way'!A109="","",'True_Odds_Calculator_3-way'!A109)</f>
        <v>2.5099999999999998</v>
      </c>
      <c r="B110" s="4">
        <f>IF('True_Odds_Calculator_3-way'!B109="","",'True_Odds_Calculator_3-way'!B109)</f>
        <v>3.43</v>
      </c>
      <c r="C110" s="4">
        <f>IF('True_Odds_Calculator_3-way'!C109="","",'True_Odds_Calculator_3-way'!C109)</f>
        <v>2.96</v>
      </c>
      <c r="D110" s="4">
        <f t="shared" si="5"/>
        <v>2.7789401844203088E-2</v>
      </c>
      <c r="E110" s="4">
        <f t="shared" si="6"/>
        <v>2.5697478352098675</v>
      </c>
      <c r="F110" s="4">
        <f t="shared" si="7"/>
        <v>3.5425560368308098</v>
      </c>
      <c r="G110" s="4">
        <f t="shared" si="8"/>
        <v>3.0434479226845128</v>
      </c>
      <c r="I110" s="4">
        <f t="shared" si="9"/>
        <v>1.0277894018442031</v>
      </c>
    </row>
    <row r="111" spans="1:9" x14ac:dyDescent="0.2">
      <c r="A111" s="4">
        <f>IF('True_Odds_Calculator_3-way'!A110="","",'True_Odds_Calculator_3-way'!A110)</f>
        <v>2.5</v>
      </c>
      <c r="B111" s="4">
        <f>IF('True_Odds_Calculator_3-way'!B110="","",'True_Odds_Calculator_3-way'!B110)</f>
        <v>3.92</v>
      </c>
      <c r="C111" s="4">
        <f>IF('True_Odds_Calculator_3-way'!C110="","",'True_Odds_Calculator_3-way'!C110)</f>
        <v>2.69</v>
      </c>
      <c r="D111" s="4">
        <f t="shared" si="5"/>
        <v>2.6849252712237481E-2</v>
      </c>
      <c r="E111" s="4">
        <f t="shared" si="6"/>
        <v>2.5572161181636521</v>
      </c>
      <c r="F111" s="4">
        <f t="shared" si="7"/>
        <v>4.0625256842278308</v>
      </c>
      <c r="G111" s="4">
        <f t="shared" si="8"/>
        <v>2.7563588710520635</v>
      </c>
      <c r="I111" s="4">
        <f t="shared" si="9"/>
        <v>1.0268492527122375</v>
      </c>
    </row>
    <row r="112" spans="1:9" x14ac:dyDescent="0.2">
      <c r="A112" s="4">
        <f>IF('True_Odds_Calculator_3-way'!A111="","",'True_Odds_Calculator_3-way'!A111)</f>
        <v>1.7</v>
      </c>
      <c r="B112" s="4">
        <f>IF('True_Odds_Calculator_3-way'!B111="","",'True_Odds_Calculator_3-way'!B111)</f>
        <v>3.91</v>
      </c>
      <c r="C112" s="4">
        <f>IF('True_Odds_Calculator_3-way'!C111="","",'True_Odds_Calculator_3-way'!C111)</f>
        <v>5.39</v>
      </c>
      <c r="D112" s="4">
        <f t="shared" si="5"/>
        <v>2.9518526778300469E-2</v>
      </c>
      <c r="E112" s="4">
        <f t="shared" si="6"/>
        <v>1.7289199292294819</v>
      </c>
      <c r="F112" s="4">
        <f t="shared" si="7"/>
        <v>4.066446272486961</v>
      </c>
      <c r="G112" s="4">
        <f t="shared" si="8"/>
        <v>5.6918679498375049</v>
      </c>
      <c r="I112" s="4">
        <f t="shared" si="9"/>
        <v>1.0295185267783005</v>
      </c>
    </row>
    <row r="113" spans="1:9" x14ac:dyDescent="0.2">
      <c r="A113" s="4">
        <f>IF('True_Odds_Calculator_3-way'!A112="","",'True_Odds_Calculator_3-way'!A112)</f>
        <v>2.16</v>
      </c>
      <c r="B113" s="4">
        <f>IF('True_Odds_Calculator_3-way'!B112="","",'True_Odds_Calculator_3-way'!B112)</f>
        <v>3.75</v>
      </c>
      <c r="C113" s="4">
        <f>IF('True_Odds_Calculator_3-way'!C112="","",'True_Odds_Calculator_3-way'!C112)</f>
        <v>3.34</v>
      </c>
      <c r="D113" s="4">
        <f t="shared" si="5"/>
        <v>2.9030827234420187E-2</v>
      </c>
      <c r="E113" s="4">
        <f t="shared" si="6"/>
        <v>2.2061125970382935</v>
      </c>
      <c r="F113" s="4">
        <f t="shared" si="7"/>
        <v>3.8912061674769158</v>
      </c>
      <c r="G113" s="4">
        <f t="shared" si="8"/>
        <v>3.4515577556071553</v>
      </c>
      <c r="I113" s="4">
        <f t="shared" si="9"/>
        <v>1.0290308272344202</v>
      </c>
    </row>
    <row r="114" spans="1:9" x14ac:dyDescent="0.2">
      <c r="A114" s="4">
        <f>IF('True_Odds_Calculator_3-way'!A113="","",'True_Odds_Calculator_3-way'!A113)</f>
        <v>1.64</v>
      </c>
      <c r="B114" s="4">
        <f>IF('True_Odds_Calculator_3-way'!B113="","",'True_Odds_Calculator_3-way'!B113)</f>
        <v>4.05</v>
      </c>
      <c r="C114" s="4">
        <f>IF('True_Odds_Calculator_3-way'!C113="","",'True_Odds_Calculator_3-way'!C113)</f>
        <v>5.73</v>
      </c>
      <c r="D114" s="4">
        <f t="shared" si="5"/>
        <v>3.1189747615917085E-2</v>
      </c>
      <c r="E114" s="4">
        <f t="shared" si="6"/>
        <v>1.6684476928054319</v>
      </c>
      <c r="F114" s="4">
        <f t="shared" si="7"/>
        <v>4.2280259333979142</v>
      </c>
      <c r="G114" s="4">
        <f t="shared" si="8"/>
        <v>6.0929731425863549</v>
      </c>
      <c r="I114" s="4">
        <f t="shared" si="9"/>
        <v>1.0311897476159171</v>
      </c>
    </row>
    <row r="115" spans="1:9" x14ac:dyDescent="0.2">
      <c r="A115" s="4">
        <f>IF('True_Odds_Calculator_3-way'!A114="","",'True_Odds_Calculator_3-way'!A114)</f>
        <v>1.67</v>
      </c>
      <c r="B115" s="4">
        <f>IF('True_Odds_Calculator_3-way'!B114="","",'True_Odds_Calculator_3-way'!B114)</f>
        <v>4.4400000000000004</v>
      </c>
      <c r="C115" s="4">
        <f>IF('True_Odds_Calculator_3-way'!C114="","",'True_Odds_Calculator_3-way'!C114)</f>
        <v>4.87</v>
      </c>
      <c r="D115" s="4">
        <f t="shared" si="5"/>
        <v>2.9366429469713573E-2</v>
      </c>
      <c r="E115" s="4">
        <f t="shared" si="6"/>
        <v>1.6977537102885067</v>
      </c>
      <c r="F115" s="4">
        <f t="shared" si="7"/>
        <v>4.6417408038194417</v>
      </c>
      <c r="G115" s="4">
        <f t="shared" si="8"/>
        <v>5.1137816621393446</v>
      </c>
      <c r="I115" s="4">
        <f t="shared" si="9"/>
        <v>1.0293664294697136</v>
      </c>
    </row>
    <row r="116" spans="1:9" x14ac:dyDescent="0.2">
      <c r="A116" s="4">
        <f>IF('True_Odds_Calculator_3-way'!A115="","",'True_Odds_Calculator_3-way'!A115)</f>
        <v>2.73</v>
      </c>
      <c r="B116" s="4">
        <f>IF('True_Odds_Calculator_3-way'!B115="","",'True_Odds_Calculator_3-way'!B115)</f>
        <v>3.77</v>
      </c>
      <c r="C116" s="4">
        <f>IF('True_Odds_Calculator_3-way'!C115="","",'True_Odds_Calculator_3-way'!C115)</f>
        <v>2.5299999999999998</v>
      </c>
      <c r="D116" s="4">
        <f t="shared" si="5"/>
        <v>2.680927268633404E-2</v>
      </c>
      <c r="E116" s="4">
        <f t="shared" si="6"/>
        <v>2.7982677664767781</v>
      </c>
      <c r="F116" s="4">
        <f t="shared" si="7"/>
        <v>3.9014407859753364</v>
      </c>
      <c r="G116" s="4">
        <f t="shared" si="8"/>
        <v>2.5885243437045129</v>
      </c>
      <c r="I116" s="4">
        <f t="shared" si="9"/>
        <v>1.026809272686334</v>
      </c>
    </row>
    <row r="117" spans="1:9" x14ac:dyDescent="0.2">
      <c r="A117" s="4">
        <f>IF('True_Odds_Calculator_3-way'!A116="","",'True_Odds_Calculator_3-way'!A116)</f>
        <v>2.21</v>
      </c>
      <c r="B117" s="4">
        <f>IF('True_Odds_Calculator_3-way'!B116="","",'True_Odds_Calculator_3-way'!B116)</f>
        <v>3.77</v>
      </c>
      <c r="C117" s="4">
        <f>IF('True_Odds_Calculator_3-way'!C116="","",'True_Odds_Calculator_3-way'!C116)</f>
        <v>3.23</v>
      </c>
      <c r="D117" s="4">
        <f t="shared" si="5"/>
        <v>2.7338200392540202E-2</v>
      </c>
      <c r="E117" s="4">
        <f t="shared" si="6"/>
        <v>2.2554222669490223</v>
      </c>
      <c r="F117" s="4">
        <f t="shared" si="7"/>
        <v>3.9041262784409705</v>
      </c>
      <c r="G117" s="4">
        <f t="shared" si="8"/>
        <v>3.3279554709349468</v>
      </c>
      <c r="I117" s="4">
        <f t="shared" si="9"/>
        <v>1.0273382003925402</v>
      </c>
    </row>
    <row r="118" spans="1:9" x14ac:dyDescent="0.2">
      <c r="A118" s="4">
        <f>IF('True_Odds_Calculator_3-way'!A117="","",'True_Odds_Calculator_3-way'!A117)</f>
        <v>2.3199999999999998</v>
      </c>
      <c r="B118" s="4">
        <f>IF('True_Odds_Calculator_3-way'!B117="","",'True_Odds_Calculator_3-way'!B117)</f>
        <v>3.74</v>
      </c>
      <c r="C118" s="4">
        <f>IF('True_Odds_Calculator_3-way'!C117="","",'True_Odds_Calculator_3-way'!C117)</f>
        <v>3.03</v>
      </c>
      <c r="D118" s="4">
        <f t="shared" si="5"/>
        <v>2.8447165203335789E-2</v>
      </c>
      <c r="E118" s="4">
        <f t="shared" si="6"/>
        <v>2.3721860557331795</v>
      </c>
      <c r="F118" s="4">
        <f t="shared" si="7"/>
        <v>3.8775126218579077</v>
      </c>
      <c r="G118" s="4">
        <f t="shared" si="8"/>
        <v>3.119632137702816</v>
      </c>
      <c r="I118" s="4">
        <f t="shared" si="9"/>
        <v>1.0284471652033358</v>
      </c>
    </row>
    <row r="119" spans="1:9" x14ac:dyDescent="0.2">
      <c r="A119" s="4">
        <f>IF('True_Odds_Calculator_3-way'!A118="","",'True_Odds_Calculator_3-way'!A118)</f>
        <v>2.4</v>
      </c>
      <c r="B119" s="4">
        <f>IF('True_Odds_Calculator_3-way'!B118="","",'True_Odds_Calculator_3-way'!B118)</f>
        <v>3.53</v>
      </c>
      <c r="C119" s="4">
        <f>IF('True_Odds_Calculator_3-way'!C118="","",'True_Odds_Calculator_3-way'!C118)</f>
        <v>3.05</v>
      </c>
      <c r="D119" s="4">
        <f t="shared" si="5"/>
        <v>2.7821638105852919E-2</v>
      </c>
      <c r="E119" s="4">
        <f t="shared" si="6"/>
        <v>2.4546335408446951</v>
      </c>
      <c r="F119" s="4">
        <f t="shared" si="7"/>
        <v>3.6494720141612245</v>
      </c>
      <c r="G119" s="4">
        <f t="shared" si="8"/>
        <v>3.13878147636767</v>
      </c>
      <c r="I119" s="4">
        <f t="shared" si="9"/>
        <v>1.0278216381058529</v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118</v>
      </c>
      <c r="V3" s="29" t="s">
        <v>119</v>
      </c>
      <c r="W3" s="29" t="s">
        <v>67</v>
      </c>
      <c r="X3" s="38">
        <v>25569</v>
      </c>
      <c r="Y3" s="48" t="s">
        <v>120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76" activePane="bottomLeft" state="frozen"/>
      <selection pane="bottomLeft" activeCell="S3" sqref="S3:S11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1.32</v>
      </c>
      <c r="B3">
        <v>5.22</v>
      </c>
      <c r="C3">
        <v>9.68</v>
      </c>
      <c r="D3" s="20">
        <f>IF(OR($A3="",$B3="",$C3=""),"",(1/A3)+(1/B3)+(1/C3)-1)</f>
        <v>5.2452423925778202E-2</v>
      </c>
      <c r="E3" s="17">
        <f>IF(OR($A3="",$B3="",$C3=""),"",A3*'MPTO_working_3-way'!$I2)</f>
        <v>1.3892371995820272</v>
      </c>
      <c r="F3" s="21">
        <f>IF(OR($A3="",$B3="",$C3=""),"",B3*'MPTO_working_3-way'!$I2)</f>
        <v>5.4938016528925617</v>
      </c>
      <c r="G3" s="22">
        <f>IF(OR($A3="",$B3="",$C3=""),"",C3*'MPTO_working_3-way'!$I2)</f>
        <v>10.187739463601533</v>
      </c>
      <c r="H3" s="17">
        <f>IF(OR($A3="",$B3="",$C3=""),"",'MPTO_working_3-way'!E2)</f>
        <v>1.3511840669723396</v>
      </c>
      <c r="I3" s="21">
        <f>IF(OR($A3="",$B3="",$C3=""),"",'MPTO_working_3-way'!F2)</f>
        <v>5.7442628914420837</v>
      </c>
      <c r="J3" s="22">
        <f>IF(OR($A3="",$B3="",$C3=""),"",'MPTO_working_3-way'!G2)</f>
        <v>11.652072315828313</v>
      </c>
      <c r="K3" s="17">
        <f>IF(OR($A3="",$B3="",$C3=""),"",'OddsRatio_working_3-way'!H2)</f>
        <v>1.3618595545160259</v>
      </c>
      <c r="L3" s="21">
        <f>IF(OR($A3="",$B3="",$C3=""),"",'OddsRatio_working_3-way'!I2)</f>
        <v>5.7720228751800908</v>
      </c>
      <c r="M3" s="22">
        <f>IF(OR($A3="",$B3="",$C3=""),"",'OddsRatio_working_3-way'!J2)</f>
        <v>10.815440416247201</v>
      </c>
      <c r="N3" s="23">
        <f>(1/E3)* 100</f>
        <v>71.981948100789765</v>
      </c>
      <c r="O3" s="24">
        <f>(1/F3)* 100</f>
        <v>18.202331703647989</v>
      </c>
      <c r="P3" s="24">
        <f>(1/G3)* 100</f>
        <v>9.8157201955622408</v>
      </c>
      <c r="Q3" t="s">
        <v>112</v>
      </c>
      <c r="R3" t="s">
        <v>70</v>
      </c>
      <c r="S3" s="58" t="s">
        <v>317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1.87</v>
      </c>
      <c r="B4">
        <v>3.45</v>
      </c>
      <c r="C4">
        <v>4.51</v>
      </c>
      <c r="D4" s="20">
        <f t="shared" ref="D4:D67" si="0">IF(OR($A4="",$B4="",$C4=""),"",(1/A4)+(1/B4)+(1/C4)-1)</f>
        <v>4.6343920774710945E-2</v>
      </c>
      <c r="E4" s="17">
        <f>IF(OR($A4="",$B4="",$C4=""),"",A4*'MPTO_working_3-way'!$I3)</f>
        <v>1.9566631318487095</v>
      </c>
      <c r="F4" s="21">
        <f>IF(OR($A4="",$B4="",$C4=""),"",B4*'MPTO_working_3-way'!$I3)</f>
        <v>3.6098865266727529</v>
      </c>
      <c r="G4" s="22">
        <f>IF(OR($A4="",$B4="",$C4=""),"",C4*'MPTO_working_3-way'!$I3)</f>
        <v>4.719011082693946</v>
      </c>
      <c r="H4" s="17"/>
      <c r="I4" s="21"/>
      <c r="J4" s="22"/>
      <c r="K4" s="17"/>
      <c r="L4" s="21"/>
      <c r="M4" s="22"/>
      <c r="N4" s="23">
        <f t="shared" ref="N4" si="1">(1/E4)* 100</f>
        <v>51.107417711457174</v>
      </c>
      <c r="O4" s="24">
        <f t="shared" ref="O4" si="2">(1/F4)* 100</f>
        <v>27.701701774036209</v>
      </c>
      <c r="P4" s="24">
        <f t="shared" ref="P4" si="3">(1/G4)* 100</f>
        <v>21.190880514506635</v>
      </c>
      <c r="Q4" t="s">
        <v>71</v>
      </c>
      <c r="R4" t="s">
        <v>74</v>
      </c>
      <c r="S4" s="58" t="s">
        <v>317</v>
      </c>
      <c r="AD4" s="37"/>
      <c r="AE4" s="37"/>
      <c r="AH4" s="37"/>
      <c r="AI4" s="37"/>
      <c r="AJ4" t="s">
        <v>68</v>
      </c>
    </row>
    <row r="5" spans="1:36" s="40" customFormat="1" ht="15" x14ac:dyDescent="0.25">
      <c r="A5">
        <v>1.93</v>
      </c>
      <c r="B5">
        <v>3.42</v>
      </c>
      <c r="C5">
        <v>4.2300000000000004</v>
      </c>
      <c r="D5" s="20">
        <f t="shared" si="0"/>
        <v>4.6938995229963032E-2</v>
      </c>
      <c r="E5" s="17">
        <f>IF(OR($A5="",$B5="",$C5=""),"",A5*'MPTO_working_3-way'!$I4)</f>
        <v>2.0205922607938285</v>
      </c>
      <c r="F5" s="21">
        <f>IF(OR($A5="",$B5="",$C5=""),"",B5*'MPTO_working_3-way'!$I4)</f>
        <v>3.5805313636864735</v>
      </c>
      <c r="G5" s="22">
        <f>IF(OR($A5="",$B5="",$C5=""),"",C5*'MPTO_working_3-way'!$I4)</f>
        <v>4.4285519498227437</v>
      </c>
      <c r="H5" s="17"/>
      <c r="I5" s="21"/>
      <c r="J5" s="22"/>
      <c r="K5" s="17"/>
      <c r="L5" s="21"/>
      <c r="M5" s="22"/>
      <c r="N5" s="23">
        <f t="shared" ref="N5:N68" si="4">(1/E5)* 100</f>
        <v>49.490439976600264</v>
      </c>
      <c r="O5" s="24">
        <f t="shared" ref="O5:O68" si="5">(1/F5)* 100</f>
        <v>27.928815542350439</v>
      </c>
      <c r="P5" s="24">
        <f t="shared" ref="P5:P68" si="6">(1/G5)* 100</f>
        <v>22.58074448104929</v>
      </c>
      <c r="Q5" t="s">
        <v>80</v>
      </c>
      <c r="R5" t="s">
        <v>116</v>
      </c>
      <c r="S5" s="58" t="s">
        <v>317</v>
      </c>
      <c r="AD5" s="37"/>
      <c r="AE5" s="37"/>
      <c r="AH5" s="37"/>
      <c r="AI5" s="37"/>
      <c r="AJ5" t="s">
        <v>68</v>
      </c>
    </row>
    <row r="6" spans="1:36" s="40" customFormat="1" ht="15" x14ac:dyDescent="0.25">
      <c r="A6">
        <v>1.67</v>
      </c>
      <c r="B6">
        <v>4.13</v>
      </c>
      <c r="C6">
        <v>4.95</v>
      </c>
      <c r="D6" s="20">
        <f t="shared" si="0"/>
        <v>4.2953347835109845E-2</v>
      </c>
      <c r="E6" s="17">
        <f>IF(OR($A6="",$B6="",$C6=""),"",A6*'MPTO_working_3-way'!$I5)</f>
        <v>1.7417320908846334</v>
      </c>
      <c r="F6" s="21">
        <f>IF(OR($A6="",$B6="",$C6=""),"",B6*'MPTO_working_3-way'!$I5)</f>
        <v>4.3073973265590038</v>
      </c>
      <c r="G6" s="22">
        <f>IF(OR($A6="",$B6="",$C6=""),"",C6*'MPTO_working_3-way'!$I5)</f>
        <v>5.1626190717837943</v>
      </c>
      <c r="H6" s="17"/>
      <c r="I6" s="21"/>
      <c r="J6" s="22"/>
      <c r="K6" s="17"/>
      <c r="L6" s="21"/>
      <c r="M6" s="22"/>
      <c r="N6" s="23">
        <f t="shared" si="4"/>
        <v>57.414111230625345</v>
      </c>
      <c r="O6" s="24">
        <f t="shared" si="5"/>
        <v>23.215875485507102</v>
      </c>
      <c r="P6" s="24">
        <f t="shared" si="6"/>
        <v>19.370013283867539</v>
      </c>
      <c r="Q6" t="s">
        <v>185</v>
      </c>
      <c r="R6" t="s">
        <v>258</v>
      </c>
      <c r="S6" s="58" t="s">
        <v>317</v>
      </c>
      <c r="AD6" s="37"/>
      <c r="AE6" s="37"/>
      <c r="AH6" s="37"/>
      <c r="AI6" s="37"/>
      <c r="AJ6" t="s">
        <v>277</v>
      </c>
    </row>
    <row r="7" spans="1:36" s="40" customFormat="1" ht="15" x14ac:dyDescent="0.25">
      <c r="A7">
        <v>4.67</v>
      </c>
      <c r="B7">
        <v>4.03</v>
      </c>
      <c r="C7">
        <v>1.74</v>
      </c>
      <c r="D7" s="20">
        <f t="shared" si="0"/>
        <v>3.6984363807171849E-2</v>
      </c>
      <c r="E7" s="17">
        <f>IF(OR($A7="",$B7="",$C7=""),"",A7*'MPTO_working_3-way'!$I6)</f>
        <v>4.8427169789794924</v>
      </c>
      <c r="F7" s="21">
        <f>IF(OR($A7="",$B7="",$C7=""),"",B7*'MPTO_working_3-way'!$I6)</f>
        <v>4.1790469861429029</v>
      </c>
      <c r="G7" s="22">
        <f>IF(OR($A7="",$B7="",$C7=""),"",C7*'MPTO_working_3-way'!$I6)</f>
        <v>1.8043527930244789</v>
      </c>
      <c r="H7" s="17"/>
      <c r="I7" s="21"/>
      <c r="J7" s="22"/>
      <c r="K7" s="17"/>
      <c r="L7" s="21"/>
      <c r="M7" s="22"/>
      <c r="N7" s="23">
        <f t="shared" si="4"/>
        <v>20.649565199466402</v>
      </c>
      <c r="O7" s="24">
        <f t="shared" si="5"/>
        <v>23.928900615758835</v>
      </c>
      <c r="P7" s="24">
        <f t="shared" si="6"/>
        <v>55.421534184774771</v>
      </c>
      <c r="Q7" t="s">
        <v>189</v>
      </c>
      <c r="R7" t="s">
        <v>259</v>
      </c>
      <c r="S7" s="58" t="s">
        <v>317</v>
      </c>
      <c r="AD7" s="37"/>
      <c r="AE7" s="37"/>
      <c r="AH7" s="37"/>
      <c r="AI7" s="37"/>
      <c r="AJ7" t="s">
        <v>282</v>
      </c>
    </row>
    <row r="8" spans="1:36" s="36" customFormat="1" ht="15" x14ac:dyDescent="0.25">
      <c r="A8">
        <v>1.64</v>
      </c>
      <c r="B8">
        <v>3.95</v>
      </c>
      <c r="C8">
        <v>6</v>
      </c>
      <c r="D8" s="20">
        <f t="shared" si="0"/>
        <v>2.9587321189667559E-2</v>
      </c>
      <c r="E8" s="17">
        <f>IF(OR($A8="",$B8="",$C8=""),"",A8*'MPTO_working_3-way'!$I7)</f>
        <v>1.6885232067510547</v>
      </c>
      <c r="F8" s="21">
        <f>IF(OR($A8="",$B8="",$C8=""),"",B8*'MPTO_working_3-way'!$I7)</f>
        <v>4.0668699186991875</v>
      </c>
      <c r="G8" s="22">
        <f>IF(OR($A8="",$B8="",$C8=""),"",C8*'MPTO_working_3-way'!$I7)</f>
        <v>6.1775239271380054</v>
      </c>
      <c r="H8" s="17"/>
      <c r="I8" s="21"/>
      <c r="J8" s="22"/>
      <c r="K8" s="17"/>
      <c r="L8" s="21"/>
      <c r="M8" s="22"/>
      <c r="N8" s="23">
        <f t="shared" si="4"/>
        <v>59.223349492728275</v>
      </c>
      <c r="O8" s="24">
        <f t="shared" si="5"/>
        <v>24.588934979259331</v>
      </c>
      <c r="P8" s="24">
        <f t="shared" si="6"/>
        <v>16.187715528012394</v>
      </c>
      <c r="Q8" t="s">
        <v>145</v>
      </c>
      <c r="R8" t="s">
        <v>125</v>
      </c>
      <c r="S8" s="58" t="s">
        <v>317</v>
      </c>
      <c r="AD8" s="37"/>
      <c r="AE8" s="37"/>
      <c r="AH8" s="37"/>
      <c r="AI8" s="37"/>
      <c r="AJ8" t="s">
        <v>278</v>
      </c>
    </row>
    <row r="9" spans="1:36" s="36" customFormat="1" ht="15" x14ac:dyDescent="0.25">
      <c r="A9">
        <v>2.15</v>
      </c>
      <c r="B9">
        <v>3.39</v>
      </c>
      <c r="C9">
        <v>3.74</v>
      </c>
      <c r="D9" s="20">
        <f t="shared" si="0"/>
        <v>2.7481208951615432E-2</v>
      </c>
      <c r="E9" s="17">
        <f>IF(OR($A9="",$B9="",$C9=""),"",A9*'MPTO_working_3-way'!$I8)</f>
        <v>2.2090845992459731</v>
      </c>
      <c r="F9" s="21">
        <f>IF(OR($A9="",$B9="",$C9=""),"",B9*'MPTO_working_3-way'!$I8)</f>
        <v>3.4831612983459763</v>
      </c>
      <c r="G9" s="22">
        <f>IF(OR($A9="",$B9="",$C9=""),"",C9*'MPTO_working_3-way'!$I8)</f>
        <v>3.842779721479042</v>
      </c>
      <c r="H9" s="17"/>
      <c r="I9" s="21"/>
      <c r="J9" s="22"/>
      <c r="K9" s="17"/>
      <c r="L9" s="21"/>
      <c r="M9" s="22"/>
      <c r="N9" s="23">
        <f t="shared" si="4"/>
        <v>45.267619010214908</v>
      </c>
      <c r="O9" s="24">
        <f t="shared" si="5"/>
        <v>28.709551879634827</v>
      </c>
      <c r="P9" s="24">
        <f t="shared" si="6"/>
        <v>26.02282911015028</v>
      </c>
      <c r="Q9" t="s">
        <v>151</v>
      </c>
      <c r="R9" t="s">
        <v>197</v>
      </c>
      <c r="S9" s="58" t="s">
        <v>317</v>
      </c>
      <c r="AD9" s="37"/>
      <c r="AE9" s="37"/>
      <c r="AH9" s="37"/>
      <c r="AI9" s="37"/>
      <c r="AJ9" t="s">
        <v>69</v>
      </c>
    </row>
    <row r="10" spans="1:36" s="36" customFormat="1" ht="15" x14ac:dyDescent="0.25">
      <c r="A10">
        <v>2.83</v>
      </c>
      <c r="B10">
        <v>3.66</v>
      </c>
      <c r="C10">
        <v>2.4900000000000002</v>
      </c>
      <c r="D10" s="20">
        <f t="shared" si="0"/>
        <v>2.8187359878022011E-2</v>
      </c>
      <c r="E10" s="17">
        <f>IF(OR($A10="",$B10="",$C10=""),"",A10*'MPTO_working_3-way'!$I9)</f>
        <v>2.9097702284548022</v>
      </c>
      <c r="F10" s="21">
        <f>IF(OR($A10="",$B10="",$C10=""),"",B10*'MPTO_working_3-way'!$I9)</f>
        <v>3.7631657371535607</v>
      </c>
      <c r="G10" s="22">
        <f>IF(OR($A10="",$B10="",$C10=""),"",C10*'MPTO_working_3-way'!$I9)</f>
        <v>2.5601865260962748</v>
      </c>
      <c r="H10" s="17"/>
      <c r="I10" s="21"/>
      <c r="J10" s="22"/>
      <c r="K10" s="17"/>
      <c r="L10" s="21"/>
      <c r="M10" s="22"/>
      <c r="N10" s="23">
        <f t="shared" si="4"/>
        <v>34.36697476044484</v>
      </c>
      <c r="O10" s="24">
        <f t="shared" si="5"/>
        <v>26.573371194551608</v>
      </c>
      <c r="P10" s="24">
        <f t="shared" si="6"/>
        <v>39.059654045003569</v>
      </c>
      <c r="Q10" t="s">
        <v>288</v>
      </c>
      <c r="R10" t="s">
        <v>195</v>
      </c>
      <c r="S10" s="58" t="s">
        <v>317</v>
      </c>
      <c r="AD10" s="37"/>
      <c r="AE10" s="37"/>
      <c r="AH10" s="37"/>
      <c r="AI10" s="37"/>
      <c r="AJ10" t="s">
        <v>69</v>
      </c>
    </row>
    <row r="11" spans="1:36" s="36" customFormat="1" ht="15" x14ac:dyDescent="0.25">
      <c r="A11">
        <v>3.44</v>
      </c>
      <c r="B11">
        <v>3.31</v>
      </c>
      <c r="C11">
        <v>2.2400000000000002</v>
      </c>
      <c r="D11" s="20">
        <f t="shared" si="0"/>
        <v>3.9241049472553691E-2</v>
      </c>
      <c r="E11" s="17">
        <f>IF(OR($A11="",$B11="",$C11=""),"",A11*'MPTO_working_3-way'!$I10)</f>
        <v>3.5749892101855845</v>
      </c>
      <c r="F11" s="21">
        <f>IF(OR($A11="",$B11="",$C11=""),"",B11*'MPTO_working_3-way'!$I10)</f>
        <v>3.4398878737541527</v>
      </c>
      <c r="G11" s="22">
        <f>IF(OR($A11="",$B11="",$C11=""),"",C11*'MPTO_working_3-way'!$I10)</f>
        <v>2.3278999508185203</v>
      </c>
      <c r="H11" s="17"/>
      <c r="I11" s="21"/>
      <c r="J11" s="22"/>
      <c r="K11" s="17"/>
      <c r="L11" s="21"/>
      <c r="M11" s="22"/>
      <c r="N11" s="23">
        <f t="shared" si="4"/>
        <v>27.972112395496939</v>
      </c>
      <c r="O11" s="24">
        <f t="shared" si="5"/>
        <v>29.070714997132768</v>
      </c>
      <c r="P11" s="24">
        <f t="shared" si="6"/>
        <v>42.957172607370296</v>
      </c>
      <c r="Q11" t="s">
        <v>157</v>
      </c>
      <c r="R11" t="s">
        <v>206</v>
      </c>
      <c r="S11" s="58" t="s">
        <v>317</v>
      </c>
      <c r="AD11" s="37"/>
      <c r="AE11" s="37"/>
      <c r="AH11" s="37"/>
      <c r="AI11" s="37"/>
      <c r="AJ11" t="s">
        <v>279</v>
      </c>
    </row>
    <row r="12" spans="1:36" s="36" customFormat="1" ht="15" x14ac:dyDescent="0.25">
      <c r="A12">
        <v>2.81</v>
      </c>
      <c r="B12">
        <v>3.07</v>
      </c>
      <c r="C12">
        <v>2.68</v>
      </c>
      <c r="D12" s="20">
        <f t="shared" si="0"/>
        <v>5.4739113502006775E-2</v>
      </c>
      <c r="E12" s="17">
        <f>IF(OR($A12="",$B12="",$C12=""),"",A12*'MPTO_working_3-way'!$I11)</f>
        <v>2.9638169089406392</v>
      </c>
      <c r="F12" s="21">
        <f>IF(OR($A12="",$B12="",$C12=""),"",B12*'MPTO_working_3-way'!$I11)</f>
        <v>3.2380490784511604</v>
      </c>
      <c r="G12" s="22">
        <f>IF(OR($A12="",$B12="",$C12=""),"",C12*'MPTO_working_3-way'!$I11)</f>
        <v>2.8267008241853784</v>
      </c>
      <c r="H12" s="17"/>
      <c r="I12" s="21"/>
      <c r="J12" s="22"/>
      <c r="K12" s="17"/>
      <c r="L12" s="21"/>
      <c r="M12" s="22"/>
      <c r="N12" s="23">
        <f t="shared" si="4"/>
        <v>33.740275824171313</v>
      </c>
      <c r="O12" s="24">
        <f t="shared" si="5"/>
        <v>30.88279318108189</v>
      </c>
      <c r="P12" s="24">
        <f t="shared" si="6"/>
        <v>35.376930994746786</v>
      </c>
      <c r="Q12" t="s">
        <v>266</v>
      </c>
      <c r="R12" t="s">
        <v>161</v>
      </c>
      <c r="S12" s="58" t="s">
        <v>317</v>
      </c>
      <c r="AD12" s="37"/>
      <c r="AE12" s="37"/>
      <c r="AH12" s="37"/>
      <c r="AI12" s="37"/>
      <c r="AJ12" t="s">
        <v>280</v>
      </c>
    </row>
    <row r="13" spans="1:36" s="36" customFormat="1" ht="15" x14ac:dyDescent="0.25">
      <c r="A13">
        <v>1.96</v>
      </c>
      <c r="B13">
        <v>3.39</v>
      </c>
      <c r="C13">
        <v>3.95</v>
      </c>
      <c r="D13" s="20">
        <f t="shared" si="0"/>
        <v>5.8353889332141584E-2</v>
      </c>
      <c r="E13" s="17">
        <f>IF(OR($A13="",$B13="",$C13=""),"",A13*'MPTO_working_3-way'!$I12)</f>
        <v>2.0743736230909975</v>
      </c>
      <c r="F13" s="21">
        <f>IF(OR($A13="",$B13="",$C13=""),"",B13*'MPTO_working_3-way'!$I12)</f>
        <v>3.58781968483596</v>
      </c>
      <c r="G13" s="22">
        <f>IF(OR($A13="",$B13="",$C13=""),"",C13*'MPTO_working_3-way'!$I12)</f>
        <v>4.1804978628619596</v>
      </c>
      <c r="H13" s="17"/>
      <c r="I13" s="21"/>
      <c r="J13" s="22"/>
      <c r="K13" s="17"/>
      <c r="L13" s="21"/>
      <c r="M13" s="22"/>
      <c r="N13" s="23">
        <f t="shared" si="4"/>
        <v>48.207323351417905</v>
      </c>
      <c r="O13" s="24">
        <f t="shared" si="5"/>
        <v>27.872080757751945</v>
      </c>
      <c r="P13" s="24">
        <f t="shared" si="6"/>
        <v>23.920595890830146</v>
      </c>
      <c r="Q13" t="s">
        <v>215</v>
      </c>
      <c r="R13" t="s">
        <v>210</v>
      </c>
      <c r="S13" s="58" t="s">
        <v>317</v>
      </c>
      <c r="AD13" s="37"/>
      <c r="AE13" s="37"/>
      <c r="AH13" s="37"/>
      <c r="AI13" s="37"/>
      <c r="AJ13" t="s">
        <v>280</v>
      </c>
    </row>
    <row r="14" spans="1:36" s="36" customFormat="1" ht="15" x14ac:dyDescent="0.25">
      <c r="A14">
        <v>2.5299999999999998</v>
      </c>
      <c r="B14">
        <v>3.64</v>
      </c>
      <c r="C14">
        <v>2.75</v>
      </c>
      <c r="D14" s="20">
        <f t="shared" si="0"/>
        <v>3.3618555357685764E-2</v>
      </c>
      <c r="E14" s="17">
        <f>IF(OR($A14="",$B14="",$C14=""),"",A14*'MPTO_working_3-way'!$I13)</f>
        <v>2.6150549450549447</v>
      </c>
      <c r="F14" s="21">
        <f>IF(OR($A14="",$B14="",$C14=""),"",B14*'MPTO_working_3-way'!$I13)</f>
        <v>3.7623715415019765</v>
      </c>
      <c r="G14" s="22">
        <f>IF(OR($A14="",$B14="",$C14=""),"",C14*'MPTO_working_3-way'!$I13)</f>
        <v>2.8424510272336359</v>
      </c>
      <c r="H14" s="17"/>
      <c r="I14" s="21"/>
      <c r="J14" s="22"/>
      <c r="K14" s="17"/>
      <c r="L14" s="21"/>
      <c r="M14" s="22"/>
      <c r="N14" s="23">
        <f t="shared" si="4"/>
        <v>38.240114300121867</v>
      </c>
      <c r="O14" s="24">
        <f t="shared" si="5"/>
        <v>26.578980543766018</v>
      </c>
      <c r="P14" s="24">
        <f t="shared" si="6"/>
        <v>35.180905156112111</v>
      </c>
      <c r="Q14" t="s">
        <v>270</v>
      </c>
      <c r="R14" t="s">
        <v>269</v>
      </c>
      <c r="S14" s="58" t="s">
        <v>317</v>
      </c>
      <c r="AD14" s="37"/>
      <c r="AE14" s="37"/>
      <c r="AH14" s="37"/>
      <c r="AI14" s="37"/>
      <c r="AJ14" t="s">
        <v>284</v>
      </c>
    </row>
    <row r="15" spans="1:36" s="36" customFormat="1" ht="15" x14ac:dyDescent="0.25">
      <c r="A15">
        <v>2.2599999999999998</v>
      </c>
      <c r="B15">
        <v>3.21</v>
      </c>
      <c r="C15">
        <v>3.44</v>
      </c>
      <c r="D15" s="20">
        <f t="shared" si="0"/>
        <v>4.4702030275578286E-2</v>
      </c>
      <c r="E15" s="17">
        <f>IF(OR($A15="",$B15="",$C15=""),"",A15*'MPTO_working_3-way'!$I14)</f>
        <v>2.3610265884228068</v>
      </c>
      <c r="F15" s="21">
        <f>IF(OR($A15="",$B15="",$C15=""),"",B15*'MPTO_working_3-way'!$I14)</f>
        <v>3.3534935171846061</v>
      </c>
      <c r="G15" s="22">
        <f>IF(OR($A15="",$B15="",$C15=""),"",C15*'MPTO_working_3-way'!$I14)</f>
        <v>3.5937749841479891</v>
      </c>
      <c r="H15" s="17"/>
      <c r="I15" s="21"/>
      <c r="J15" s="22"/>
      <c r="K15" s="17"/>
      <c r="L15" s="21"/>
      <c r="M15" s="22"/>
      <c r="N15" s="23">
        <f t="shared" si="4"/>
        <v>42.354457374747803</v>
      </c>
      <c r="O15" s="24">
        <f t="shared" si="5"/>
        <v>29.81964911742369</v>
      </c>
      <c r="P15" s="24">
        <f t="shared" si="6"/>
        <v>27.825893507828496</v>
      </c>
      <c r="Q15" t="s">
        <v>134</v>
      </c>
      <c r="R15" t="s">
        <v>79</v>
      </c>
      <c r="S15" s="58" t="s">
        <v>318</v>
      </c>
      <c r="AD15" s="37"/>
      <c r="AE15" s="37"/>
      <c r="AH15" s="37"/>
      <c r="AI15" s="37"/>
      <c r="AJ15" t="s">
        <v>68</v>
      </c>
    </row>
    <row r="16" spans="1:36" s="36" customFormat="1" ht="15" x14ac:dyDescent="0.25">
      <c r="A16">
        <v>2.74</v>
      </c>
      <c r="B16">
        <v>3.1</v>
      </c>
      <c r="C16">
        <v>2.86</v>
      </c>
      <c r="D16" s="20">
        <f t="shared" si="0"/>
        <v>3.7194498461274872E-2</v>
      </c>
      <c r="E16" s="17">
        <f>IF(OR($A16="",$B16="",$C16=""),"",A16*'MPTO_working_3-way'!$I15)</f>
        <v>2.8419129257838933</v>
      </c>
      <c r="F16" s="21">
        <f>IF(OR($A16="",$B16="",$C16=""),"",B16*'MPTO_working_3-way'!$I15)</f>
        <v>3.2153029452299524</v>
      </c>
      <c r="G16" s="22">
        <f>IF(OR($A16="",$B16="",$C16=""),"",C16*'MPTO_working_3-way'!$I15)</f>
        <v>2.9663762655992461</v>
      </c>
      <c r="H16" s="17"/>
      <c r="I16" s="21"/>
      <c r="J16" s="22"/>
      <c r="K16" s="17"/>
      <c r="L16" s="21"/>
      <c r="M16" s="22"/>
      <c r="N16" s="23">
        <f t="shared" si="4"/>
        <v>35.187566477750792</v>
      </c>
      <c r="O16" s="24">
        <f t="shared" si="5"/>
        <v>31.101268435173278</v>
      </c>
      <c r="P16" s="24">
        <f t="shared" si="6"/>
        <v>33.711165087075941</v>
      </c>
      <c r="Q16" t="s">
        <v>86</v>
      </c>
      <c r="R16" t="s">
        <v>104</v>
      </c>
      <c r="S16" s="58" t="s">
        <v>318</v>
      </c>
      <c r="AD16" s="37"/>
      <c r="AE16" s="37"/>
      <c r="AH16" s="37"/>
      <c r="AI16" s="37"/>
      <c r="AJ16" t="s">
        <v>115</v>
      </c>
    </row>
    <row r="17" spans="1:36" s="36" customFormat="1" ht="15" x14ac:dyDescent="0.25">
      <c r="A17">
        <v>3.38</v>
      </c>
      <c r="B17">
        <v>3.8</v>
      </c>
      <c r="C17">
        <v>2.13</v>
      </c>
      <c r="D17" s="20">
        <f t="shared" si="0"/>
        <v>2.8499450977639951E-2</v>
      </c>
      <c r="E17" s="17">
        <f>IF(OR($A17="",$B17="",$C17=""),"",A17*'MPTO_working_3-way'!$I16)</f>
        <v>3.4763281443044227</v>
      </c>
      <c r="F17" s="21">
        <f>IF(OR($A17="",$B17="",$C17=""),"",B17*'MPTO_working_3-way'!$I16)</f>
        <v>3.9082979137150318</v>
      </c>
      <c r="G17" s="22">
        <f>IF(OR($A17="",$B17="",$C17=""),"",C17*'MPTO_working_3-way'!$I16)</f>
        <v>2.1907038305823732</v>
      </c>
      <c r="H17" s="17"/>
      <c r="I17" s="21"/>
      <c r="J17" s="22"/>
      <c r="K17" s="17"/>
      <c r="L17" s="21"/>
      <c r="M17" s="22"/>
      <c r="N17" s="23">
        <f t="shared" si="4"/>
        <v>28.765984063914935</v>
      </c>
      <c r="O17" s="24">
        <f t="shared" si="5"/>
        <v>25.586585825271701</v>
      </c>
      <c r="P17" s="24">
        <f t="shared" si="6"/>
        <v>45.647430110813367</v>
      </c>
      <c r="Q17" t="s">
        <v>183</v>
      </c>
      <c r="R17" t="s">
        <v>123</v>
      </c>
      <c r="S17" t="s">
        <v>319</v>
      </c>
      <c r="AD17" s="37"/>
      <c r="AE17" s="37"/>
      <c r="AH17" s="37"/>
      <c r="AI17" s="37"/>
      <c r="AJ17" t="s">
        <v>277</v>
      </c>
    </row>
    <row r="18" spans="1:36" s="36" customFormat="1" ht="15" x14ac:dyDescent="0.25">
      <c r="A18">
        <v>3.57</v>
      </c>
      <c r="B18">
        <v>3.82</v>
      </c>
      <c r="C18">
        <v>2.06</v>
      </c>
      <c r="D18" s="20">
        <f t="shared" si="0"/>
        <v>2.7329042733852615E-2</v>
      </c>
      <c r="E18" s="17">
        <f>IF(OR($A18="",$B18="",$C18=""),"",A18*'MPTO_working_3-way'!$I17)</f>
        <v>3.6675646825598536</v>
      </c>
      <c r="F18" s="21">
        <f>IF(OR($A18="",$B18="",$C18=""),"",B18*'MPTO_working_3-way'!$I17)</f>
        <v>3.924396943243317</v>
      </c>
      <c r="G18" s="22">
        <f>IF(OR($A18="",$B18="",$C18=""),"",C18*'MPTO_working_3-way'!$I17)</f>
        <v>2.1162978280317364</v>
      </c>
      <c r="H18" s="17"/>
      <c r="I18" s="21"/>
      <c r="J18" s="22"/>
      <c r="K18" s="17"/>
      <c r="L18" s="21"/>
      <c r="M18" s="22"/>
      <c r="N18" s="23">
        <f t="shared" si="4"/>
        <v>27.266049451158665</v>
      </c>
      <c r="O18" s="24">
        <f t="shared" si="5"/>
        <v>25.481622131056657</v>
      </c>
      <c r="P18" s="24">
        <f t="shared" si="6"/>
        <v>47.252328417784675</v>
      </c>
      <c r="Q18" t="s">
        <v>190</v>
      </c>
      <c r="R18" t="s">
        <v>139</v>
      </c>
      <c r="S18" t="s">
        <v>319</v>
      </c>
      <c r="AD18" s="37"/>
      <c r="AE18" s="37"/>
      <c r="AH18" s="37"/>
      <c r="AI18" s="37"/>
      <c r="AJ18" t="s">
        <v>282</v>
      </c>
    </row>
    <row r="19" spans="1:36" s="36" customFormat="1" ht="15" x14ac:dyDescent="0.25">
      <c r="A19">
        <v>2.11</v>
      </c>
      <c r="B19">
        <v>3.36</v>
      </c>
      <c r="C19">
        <v>3.88</v>
      </c>
      <c r="D19" s="20">
        <f t="shared" si="0"/>
        <v>2.9284655671033777E-2</v>
      </c>
      <c r="E19" s="17">
        <f>IF(OR($A19="",$B19="",$C19=""),"",A19*'MPTO_working_3-way'!$I18)</f>
        <v>2.1717906234658813</v>
      </c>
      <c r="F19" s="21">
        <f>IF(OR($A19="",$B19="",$C19=""),"",B19*'MPTO_working_3-way'!$I18)</f>
        <v>3.4583964430546734</v>
      </c>
      <c r="G19" s="22">
        <f>IF(OR($A19="",$B19="",$C19=""),"",C19*'MPTO_working_3-way'!$I18)</f>
        <v>3.9936244640036112</v>
      </c>
      <c r="H19" s="17"/>
      <c r="I19" s="21"/>
      <c r="J19" s="22"/>
      <c r="K19" s="17"/>
      <c r="L19" s="21"/>
      <c r="M19" s="22"/>
      <c r="N19" s="23">
        <f t="shared" si="4"/>
        <v>46.0449542969357</v>
      </c>
      <c r="O19" s="24">
        <f t="shared" si="5"/>
        <v>28.915134990039981</v>
      </c>
      <c r="P19" s="24">
        <f t="shared" si="6"/>
        <v>25.039910713024309</v>
      </c>
      <c r="Q19" t="s">
        <v>291</v>
      </c>
      <c r="R19" t="s">
        <v>159</v>
      </c>
      <c r="S19" t="s">
        <v>319</v>
      </c>
      <c r="AD19" s="37"/>
      <c r="AE19" s="37"/>
      <c r="AH19" s="37"/>
      <c r="AI19" s="37"/>
      <c r="AJ19" t="s">
        <v>279</v>
      </c>
    </row>
    <row r="20" spans="1:36" s="36" customFormat="1" ht="15" x14ac:dyDescent="0.25">
      <c r="A20">
        <v>2.74</v>
      </c>
      <c r="B20">
        <v>3.05</v>
      </c>
      <c r="C20">
        <v>2.98</v>
      </c>
      <c r="D20" s="20">
        <f t="shared" si="0"/>
        <v>2.8402825907309248E-2</v>
      </c>
      <c r="E20" s="17">
        <f>IF(OR($A20="",$B20="",$C20=""),"",A20*'MPTO_working_3-way'!$I19)</f>
        <v>2.8178237429860276</v>
      </c>
      <c r="F20" s="21">
        <f>IF(OR($A20="",$B20="",$C20=""),"",B20*'MPTO_working_3-way'!$I19)</f>
        <v>3.136628619017293</v>
      </c>
      <c r="G20" s="22">
        <f>IF(OR($A20="",$B20="",$C20=""),"",C20*'MPTO_working_3-way'!$I19)</f>
        <v>3.0646404212037814</v>
      </c>
      <c r="H20" s="17"/>
      <c r="I20" s="21"/>
      <c r="J20" s="22"/>
      <c r="K20" s="17"/>
      <c r="L20" s="21"/>
      <c r="M20" s="22"/>
      <c r="N20" s="23">
        <f t="shared" si="4"/>
        <v>35.488380083713366</v>
      </c>
      <c r="O20" s="24">
        <f t="shared" si="5"/>
        <v>31.881364403073654</v>
      </c>
      <c r="P20" s="24">
        <f t="shared" si="6"/>
        <v>32.630255513212973</v>
      </c>
      <c r="Q20" t="s">
        <v>156</v>
      </c>
      <c r="R20" t="s">
        <v>158</v>
      </c>
      <c r="S20" t="s">
        <v>319</v>
      </c>
      <c r="AD20" s="37"/>
      <c r="AE20" s="37"/>
      <c r="AH20" s="37"/>
      <c r="AI20" s="37"/>
      <c r="AJ20" t="s">
        <v>279</v>
      </c>
    </row>
    <row r="21" spans="1:36" s="36" customFormat="1" ht="15" x14ac:dyDescent="0.25">
      <c r="A21">
        <v>2.48</v>
      </c>
      <c r="B21">
        <v>3.09</v>
      </c>
      <c r="C21">
        <v>3.15</v>
      </c>
      <c r="D21" s="20">
        <f t="shared" si="0"/>
        <v>4.4310719381186026E-2</v>
      </c>
      <c r="E21" s="17">
        <f>IF(OR($A21="",$B21="",$C21=""),"",A21*'MPTO_working_3-way'!$I20)</f>
        <v>2.5898905840653415</v>
      </c>
      <c r="F21" s="21">
        <f>IF(OR($A21="",$B21="",$C21=""),"",B21*'MPTO_working_3-way'!$I20)</f>
        <v>3.2269201228878646</v>
      </c>
      <c r="G21" s="22">
        <f>IF(OR($A21="",$B21="",$C21=""),"",C21*'MPTO_working_3-way'!$I20)</f>
        <v>3.2895787660507358</v>
      </c>
      <c r="H21" s="17"/>
      <c r="I21" s="21"/>
      <c r="J21" s="22"/>
      <c r="K21" s="17"/>
      <c r="L21" s="21"/>
      <c r="M21" s="22"/>
      <c r="N21" s="23">
        <f t="shared" si="4"/>
        <v>38.611669780670958</v>
      </c>
      <c r="O21" s="24">
        <f t="shared" si="5"/>
        <v>30.989301312642066</v>
      </c>
      <c r="P21" s="24">
        <f t="shared" si="6"/>
        <v>30.399028906686976</v>
      </c>
      <c r="Q21" t="s">
        <v>209</v>
      </c>
      <c r="R21" t="s">
        <v>212</v>
      </c>
      <c r="S21" t="s">
        <v>319</v>
      </c>
      <c r="AD21" s="37"/>
      <c r="AE21" s="37"/>
      <c r="AH21" s="37"/>
      <c r="AI21" s="37"/>
      <c r="AJ21" t="s">
        <v>280</v>
      </c>
    </row>
    <row r="22" spans="1:36" s="36" customFormat="1" ht="15" x14ac:dyDescent="0.25">
      <c r="A22">
        <v>1.74</v>
      </c>
      <c r="B22">
        <v>3.53</v>
      </c>
      <c r="C22">
        <v>5.32</v>
      </c>
      <c r="D22" s="20">
        <f t="shared" si="0"/>
        <v>4.5968687470360869E-2</v>
      </c>
      <c r="E22" s="17">
        <f>IF(OR($A22="",$B22="",$C22=""),"",A22*'MPTO_working_3-way'!$I21)</f>
        <v>1.819985516198428</v>
      </c>
      <c r="F22" s="21">
        <f>IF(OR($A22="",$B22="",$C22=""),"",B22*'MPTO_working_3-way'!$I21)</f>
        <v>3.6922694667703735</v>
      </c>
      <c r="G22" s="22">
        <f>IF(OR($A22="",$B22="",$C22=""),"",C22*'MPTO_working_3-way'!$I21)</f>
        <v>5.5645534173423199</v>
      </c>
      <c r="H22" s="17"/>
      <c r="I22" s="21"/>
      <c r="J22" s="22"/>
      <c r="K22" s="17"/>
      <c r="L22" s="21"/>
      <c r="M22" s="22"/>
      <c r="N22" s="23">
        <f t="shared" si="4"/>
        <v>54.945492208574962</v>
      </c>
      <c r="O22" s="24">
        <f t="shared" si="5"/>
        <v>27.083613723206923</v>
      </c>
      <c r="P22" s="24">
        <f t="shared" si="6"/>
        <v>17.970894068218126</v>
      </c>
      <c r="Q22" t="s">
        <v>131</v>
      </c>
      <c r="R22" t="s">
        <v>265</v>
      </c>
      <c r="S22" t="s">
        <v>319</v>
      </c>
      <c r="AD22" s="37"/>
      <c r="AE22" s="37"/>
      <c r="AH22" s="37"/>
      <c r="AI22" s="37"/>
      <c r="AJ22" t="s">
        <v>280</v>
      </c>
    </row>
    <row r="23" spans="1:36" s="36" customFormat="1" ht="15" x14ac:dyDescent="0.25">
      <c r="A23">
        <v>2.67</v>
      </c>
      <c r="B23">
        <v>3.52</v>
      </c>
      <c r="C23">
        <v>2.67</v>
      </c>
      <c r="D23" s="20">
        <f t="shared" si="0"/>
        <v>3.3154579502894244E-2</v>
      </c>
      <c r="E23" s="17">
        <f>IF(OR($A23="",$B23="",$C23=""),"",A23*'MPTO_working_3-way'!$I22)</f>
        <v>2.7585227272727275</v>
      </c>
      <c r="F23" s="21">
        <f>IF(OR($A23="",$B23="",$C23=""),"",B23*'MPTO_working_3-way'!$I22)</f>
        <v>3.6367041198501879</v>
      </c>
      <c r="G23" s="22">
        <f>IF(OR($A23="",$B23="",$C23=""),"",C23*'MPTO_working_3-way'!$I22)</f>
        <v>2.7585227272727275</v>
      </c>
      <c r="H23" s="17"/>
      <c r="I23" s="21"/>
      <c r="J23" s="22"/>
      <c r="K23" s="17"/>
      <c r="L23" s="21"/>
      <c r="M23" s="22"/>
      <c r="N23" s="23">
        <f t="shared" si="4"/>
        <v>36.251287332646754</v>
      </c>
      <c r="O23" s="24">
        <f t="shared" si="5"/>
        <v>27.497425334706481</v>
      </c>
      <c r="P23" s="24">
        <f t="shared" si="6"/>
        <v>36.251287332646754</v>
      </c>
      <c r="Q23" t="s">
        <v>165</v>
      </c>
      <c r="R23" t="s">
        <v>166</v>
      </c>
      <c r="S23" t="s">
        <v>319</v>
      </c>
      <c r="AD23" s="37"/>
      <c r="AE23" s="37"/>
      <c r="AH23" s="37"/>
      <c r="AI23" s="37"/>
      <c r="AJ23" t="s">
        <v>281</v>
      </c>
    </row>
    <row r="24" spans="1:36" s="36" customFormat="1" ht="15" x14ac:dyDescent="0.25">
      <c r="A24">
        <v>2.08</v>
      </c>
      <c r="B24">
        <v>3.32</v>
      </c>
      <c r="C24">
        <v>3.97</v>
      </c>
      <c r="D24" s="20">
        <f t="shared" si="0"/>
        <v>3.386321881208243E-2</v>
      </c>
      <c r="E24" s="17">
        <f>IF(OR($A24="",$B24="",$C24=""),"",A24*'MPTO_working_3-way'!$I23)</f>
        <v>2.1504354951291313</v>
      </c>
      <c r="F24" s="21">
        <f>IF(OR($A24="",$B24="",$C24=""),"",B24*'MPTO_working_3-way'!$I23)</f>
        <v>3.4324258864561137</v>
      </c>
      <c r="G24" s="22">
        <f>IF(OR($A24="",$B24="",$C24=""),"",C24*'MPTO_working_3-way'!$I23)</f>
        <v>4.1044369786839674</v>
      </c>
      <c r="H24" s="17"/>
      <c r="I24" s="21"/>
      <c r="J24" s="22"/>
      <c r="K24" s="17"/>
      <c r="L24" s="21"/>
      <c r="M24" s="22"/>
      <c r="N24" s="23">
        <f t="shared" si="4"/>
        <v>46.502208611467836</v>
      </c>
      <c r="O24" s="24">
        <f t="shared" si="5"/>
        <v>29.133913828871417</v>
      </c>
      <c r="P24" s="24">
        <f t="shared" si="6"/>
        <v>24.363877559660729</v>
      </c>
      <c r="Q24" t="s">
        <v>91</v>
      </c>
      <c r="R24" t="s">
        <v>111</v>
      </c>
      <c r="S24" t="s">
        <v>320</v>
      </c>
      <c r="AD24" s="37"/>
      <c r="AE24" s="37"/>
      <c r="AH24" s="37"/>
      <c r="AI24" s="37"/>
      <c r="AJ24" t="s">
        <v>68</v>
      </c>
    </row>
    <row r="25" spans="1:36" s="36" customFormat="1" ht="15" x14ac:dyDescent="0.25">
      <c r="A25">
        <v>2.2400000000000002</v>
      </c>
      <c r="B25">
        <v>3.21</v>
      </c>
      <c r="C25">
        <v>3.63</v>
      </c>
      <c r="D25" s="20">
        <f t="shared" si="0"/>
        <v>3.343714484326199E-2</v>
      </c>
      <c r="E25" s="17">
        <f>IF(OR($A25="",$B25="",$C25=""),"",A25*'MPTO_working_3-way'!$I24)</f>
        <v>2.3148992044489072</v>
      </c>
      <c r="F25" s="21">
        <f>IF(OR($A25="",$B25="",$C25=""),"",B25*'MPTO_working_3-way'!$I24)</f>
        <v>3.3173332349468709</v>
      </c>
      <c r="G25" s="22">
        <f>IF(OR($A25="",$B25="",$C25=""),"",C25*'MPTO_working_3-way'!$I24)</f>
        <v>3.7513768357810409</v>
      </c>
      <c r="H25" s="17"/>
      <c r="I25" s="21"/>
      <c r="J25" s="22"/>
      <c r="K25" s="17"/>
      <c r="L25" s="21"/>
      <c r="M25" s="22"/>
      <c r="N25" s="23">
        <f t="shared" si="4"/>
        <v>43.198425144306164</v>
      </c>
      <c r="O25" s="24">
        <f t="shared" si="5"/>
        <v>30.144695427802436</v>
      </c>
      <c r="P25" s="24">
        <f t="shared" si="6"/>
        <v>26.656879427891411</v>
      </c>
      <c r="Q25" t="s">
        <v>90</v>
      </c>
      <c r="R25" t="s">
        <v>93</v>
      </c>
      <c r="S25" t="s">
        <v>320</v>
      </c>
      <c r="AD25" s="37"/>
      <c r="AE25" s="37"/>
      <c r="AH25" s="37"/>
      <c r="AI25" s="37"/>
      <c r="AJ25" t="s">
        <v>68</v>
      </c>
    </row>
    <row r="26" spans="1:36" s="36" customFormat="1" ht="15" x14ac:dyDescent="0.25">
      <c r="A26">
        <v>1.83</v>
      </c>
      <c r="B26">
        <v>3.42</v>
      </c>
      <c r="C26">
        <v>5.09</v>
      </c>
      <c r="D26" s="20">
        <f t="shared" si="0"/>
        <v>3.5309402474375862E-2</v>
      </c>
      <c r="E26" s="17">
        <f>IF(OR($A26="",$B26="",$C26=""),"",A26*'MPTO_working_3-way'!$I25)</f>
        <v>1.8946162065281078</v>
      </c>
      <c r="F26" s="21">
        <f>IF(OR($A26="",$B26="",$C26=""),"",B26*'MPTO_working_3-way'!$I25)</f>
        <v>3.5407581564623656</v>
      </c>
      <c r="G26" s="22">
        <f>IF(OR($A26="",$B26="",$C26=""),"",C26*'MPTO_working_3-way'!$I25)</f>
        <v>5.2697248585945733</v>
      </c>
      <c r="H26" s="17"/>
      <c r="I26" s="21"/>
      <c r="J26" s="22"/>
      <c r="K26" s="17"/>
      <c r="L26" s="21"/>
      <c r="M26" s="22"/>
      <c r="N26" s="23">
        <f t="shared" si="4"/>
        <v>52.781138288292397</v>
      </c>
      <c r="O26" s="24">
        <f t="shared" si="5"/>
        <v>28.242538908647685</v>
      </c>
      <c r="P26" s="24">
        <f t="shared" si="6"/>
        <v>18.976322803059936</v>
      </c>
      <c r="Q26" t="s">
        <v>77</v>
      </c>
      <c r="R26" t="s">
        <v>96</v>
      </c>
      <c r="S26" t="s">
        <v>320</v>
      </c>
      <c r="AD26" s="37"/>
      <c r="AE26" s="37"/>
      <c r="AH26" s="37"/>
      <c r="AI26" s="37"/>
      <c r="AJ26" t="s">
        <v>68</v>
      </c>
    </row>
    <row r="27" spans="1:36" s="36" customFormat="1" ht="15" x14ac:dyDescent="0.25">
      <c r="A27">
        <v>2.1</v>
      </c>
      <c r="B27">
        <v>3.33</v>
      </c>
      <c r="C27">
        <v>3.9</v>
      </c>
      <c r="D27" s="20">
        <f t="shared" si="0"/>
        <v>3.2901032901032856E-2</v>
      </c>
      <c r="E27" s="17">
        <f>IF(OR($A27="",$B27="",$C27=""),"",A27*'MPTO_working_3-way'!$I26)</f>
        <v>2.1690921690921692</v>
      </c>
      <c r="F27" s="21">
        <f>IF(OR($A27="",$B27="",$C27=""),"",B27*'MPTO_working_3-way'!$I26)</f>
        <v>3.4395604395604393</v>
      </c>
      <c r="G27" s="22">
        <f>IF(OR($A27="",$B27="",$C27=""),"",C27*'MPTO_working_3-way'!$I26)</f>
        <v>4.0283140283140284</v>
      </c>
      <c r="H27" s="17"/>
      <c r="I27" s="21"/>
      <c r="J27" s="22"/>
      <c r="K27" s="17"/>
      <c r="L27" s="21"/>
      <c r="M27" s="22"/>
      <c r="N27" s="23">
        <f t="shared" si="4"/>
        <v>46.102236421725237</v>
      </c>
      <c r="O27" s="24">
        <f t="shared" si="5"/>
        <v>29.073482428115017</v>
      </c>
      <c r="P27" s="24">
        <f t="shared" si="6"/>
        <v>24.824281150159745</v>
      </c>
      <c r="Q27" t="s">
        <v>98</v>
      </c>
      <c r="R27" t="s">
        <v>95</v>
      </c>
      <c r="S27" t="s">
        <v>320</v>
      </c>
      <c r="AD27" s="37"/>
      <c r="AE27" s="37"/>
      <c r="AH27" s="37"/>
      <c r="AI27" s="37"/>
      <c r="AJ27" t="s">
        <v>68</v>
      </c>
    </row>
    <row r="28" spans="1:36" s="36" customFormat="1" ht="15" x14ac:dyDescent="0.25">
      <c r="A28">
        <v>3.44</v>
      </c>
      <c r="B28">
        <v>3.61</v>
      </c>
      <c r="C28">
        <v>2.17</v>
      </c>
      <c r="D28" s="20">
        <f t="shared" si="0"/>
        <v>2.8535477755469829E-2</v>
      </c>
      <c r="E28" s="17">
        <f>IF(OR($A28="",$B28="",$C28=""),"",A28*'MPTO_working_3-way'!$I27)</f>
        <v>3.5381620434788164</v>
      </c>
      <c r="F28" s="21">
        <f>IF(OR($A28="",$B28="",$C28=""),"",B28*'MPTO_working_3-way'!$I27)</f>
        <v>3.7130130746972458</v>
      </c>
      <c r="G28" s="22">
        <f>IF(OR($A28="",$B28="",$C28=""),"",C28*'MPTO_working_3-way'!$I27)</f>
        <v>2.2319219867293696</v>
      </c>
      <c r="H28" s="17"/>
      <c r="I28" s="21"/>
      <c r="J28" s="22"/>
      <c r="K28" s="17"/>
      <c r="L28" s="21"/>
      <c r="M28" s="22"/>
      <c r="N28" s="23">
        <f t="shared" si="4"/>
        <v>28.26326176448304</v>
      </c>
      <c r="O28" s="24">
        <f t="shared" si="5"/>
        <v>26.932304839285777</v>
      </c>
      <c r="P28" s="24">
        <f t="shared" si="6"/>
        <v>44.804433396231175</v>
      </c>
      <c r="Q28" t="s">
        <v>177</v>
      </c>
      <c r="R28" t="s">
        <v>137</v>
      </c>
      <c r="S28" t="s">
        <v>320</v>
      </c>
      <c r="AD28" s="37"/>
      <c r="AE28" s="37"/>
      <c r="AH28" s="37"/>
      <c r="AI28" s="37"/>
      <c r="AJ28" t="s">
        <v>276</v>
      </c>
    </row>
    <row r="29" spans="1:36" s="36" customFormat="1" ht="15" x14ac:dyDescent="0.25">
      <c r="A29">
        <v>1.92</v>
      </c>
      <c r="B29">
        <v>3.85</v>
      </c>
      <c r="C29">
        <v>4.05</v>
      </c>
      <c r="D29" s="20">
        <f t="shared" si="0"/>
        <v>2.7487173320506653E-2</v>
      </c>
      <c r="E29" s="17">
        <f>IF(OR($A29="",$B29="",$C29=""),"",A29*'MPTO_working_3-way'!$I28)</f>
        <v>1.9727753727753727</v>
      </c>
      <c r="F29" s="21">
        <f>IF(OR($A29="",$B29="",$C29=""),"",B29*'MPTO_working_3-way'!$I28)</f>
        <v>3.9558256172839505</v>
      </c>
      <c r="G29" s="22">
        <f>IF(OR($A29="",$B29="",$C29=""),"",C29*'MPTO_working_3-way'!$I28)</f>
        <v>4.1613230519480515</v>
      </c>
      <c r="H29" s="17"/>
      <c r="I29" s="21"/>
      <c r="J29" s="22"/>
      <c r="K29" s="17"/>
      <c r="L29" s="21"/>
      <c r="M29" s="22"/>
      <c r="N29" s="23">
        <f t="shared" si="4"/>
        <v>50.690008289852251</v>
      </c>
      <c r="O29" s="24">
        <f t="shared" si="5"/>
        <v>25.279172965328911</v>
      </c>
      <c r="P29" s="24">
        <f t="shared" si="6"/>
        <v>24.030818744818845</v>
      </c>
      <c r="Q29" t="s">
        <v>179</v>
      </c>
      <c r="R29" t="s">
        <v>174</v>
      </c>
      <c r="S29" t="s">
        <v>320</v>
      </c>
      <c r="AD29" s="37"/>
      <c r="AE29" s="37"/>
      <c r="AH29" s="37"/>
      <c r="AI29" s="37"/>
      <c r="AJ29" t="s">
        <v>276</v>
      </c>
    </row>
    <row r="30" spans="1:36" s="36" customFormat="1" ht="15" x14ac:dyDescent="0.25">
      <c r="A30">
        <v>5.27</v>
      </c>
      <c r="B30">
        <v>4.26</v>
      </c>
      <c r="C30">
        <v>1.65</v>
      </c>
      <c r="D30" s="20">
        <f t="shared" si="0"/>
        <v>3.0555710781276613E-2</v>
      </c>
      <c r="E30" s="17">
        <f>IF(OR($A30="",$B30="",$C30=""),"",A30*'MPTO_working_3-way'!$I29)</f>
        <v>5.4310285958173274</v>
      </c>
      <c r="F30" s="21">
        <f>IF(OR($A30="",$B30="",$C30=""),"",B30*'MPTO_working_3-way'!$I29)</f>
        <v>4.3901673279282383</v>
      </c>
      <c r="G30" s="22">
        <f>IF(OR($A30="",$B30="",$C30=""),"",C30*'MPTO_working_3-way'!$I29)</f>
        <v>1.7004169227891064</v>
      </c>
      <c r="H30" s="17"/>
      <c r="I30" s="21"/>
      <c r="J30" s="22"/>
      <c r="K30" s="17"/>
      <c r="L30" s="21"/>
      <c r="M30" s="22"/>
      <c r="N30" s="23">
        <f t="shared" si="4"/>
        <v>18.412718371067751</v>
      </c>
      <c r="O30" s="24">
        <f t="shared" si="5"/>
        <v>22.778175074067384</v>
      </c>
      <c r="P30" s="24">
        <f t="shared" si="6"/>
        <v>58.809106554864876</v>
      </c>
      <c r="Q30" t="s">
        <v>138</v>
      </c>
      <c r="R30" t="s">
        <v>121</v>
      </c>
      <c r="S30" t="s">
        <v>320</v>
      </c>
      <c r="AD30" s="37"/>
      <c r="AE30" s="37"/>
      <c r="AH30" s="37"/>
      <c r="AI30" s="37"/>
      <c r="AJ30" t="s">
        <v>276</v>
      </c>
    </row>
    <row r="31" spans="1:36" s="36" customFormat="1" ht="15" x14ac:dyDescent="0.25">
      <c r="A31">
        <v>3.86</v>
      </c>
      <c r="B31">
        <v>3.27</v>
      </c>
      <c r="C31">
        <v>2.13</v>
      </c>
      <c r="D31" s="20">
        <f t="shared" si="0"/>
        <v>3.4361323141587574E-2</v>
      </c>
      <c r="E31" s="17">
        <f>IF(OR($A31="",$B31="",$C31=""),"",A31*'MPTO_working_3-way'!$I30)</f>
        <v>3.9926347073265278</v>
      </c>
      <c r="F31" s="21">
        <f>IF(OR($A31="",$B31="",$C31=""),"",B31*'MPTO_working_3-way'!$I30)</f>
        <v>3.3823615266729914</v>
      </c>
      <c r="G31" s="22">
        <f>IF(OR($A31="",$B31="",$C31=""),"",C31*'MPTO_working_3-way'!$I30)</f>
        <v>2.2031896182915816</v>
      </c>
      <c r="H31" s="17"/>
      <c r="I31" s="21"/>
      <c r="J31" s="22"/>
      <c r="K31" s="17"/>
      <c r="L31" s="21"/>
      <c r="M31" s="22"/>
      <c r="N31" s="23">
        <f t="shared" si="4"/>
        <v>25.046117997346194</v>
      </c>
      <c r="O31" s="24">
        <f t="shared" si="5"/>
        <v>29.565142345491225</v>
      </c>
      <c r="P31" s="24">
        <f t="shared" si="6"/>
        <v>45.388739657162581</v>
      </c>
      <c r="Q31" t="s">
        <v>99</v>
      </c>
      <c r="R31" t="s">
        <v>113</v>
      </c>
      <c r="S31" t="s">
        <v>320</v>
      </c>
      <c r="AD31" s="37"/>
      <c r="AE31" s="37"/>
      <c r="AH31" s="37"/>
      <c r="AI31" s="37"/>
      <c r="AJ31" t="s">
        <v>115</v>
      </c>
    </row>
    <row r="32" spans="1:36" s="36" customFormat="1" ht="15" x14ac:dyDescent="0.25">
      <c r="A32">
        <v>2.5099999999999998</v>
      </c>
      <c r="B32">
        <v>3.12</v>
      </c>
      <c r="C32">
        <v>3.18</v>
      </c>
      <c r="D32" s="20">
        <f t="shared" si="0"/>
        <v>3.3384603819843983E-2</v>
      </c>
      <c r="E32" s="17">
        <f>IF(OR($A32="",$B32="",$C32=""),"",A32*'MPTO_working_3-way'!$I31)</f>
        <v>2.5937953555878082</v>
      </c>
      <c r="F32" s="21">
        <f>IF(OR($A32="",$B32="",$C32=""),"",B32*'MPTO_working_3-way'!$I31)</f>
        <v>3.2241599639179133</v>
      </c>
      <c r="G32" s="22">
        <f>IF(OR($A32="",$B32="",$C32=""),"",C32*'MPTO_working_3-way'!$I31)</f>
        <v>3.286163040147104</v>
      </c>
      <c r="H32" s="17"/>
      <c r="I32" s="21"/>
      <c r="J32" s="22"/>
      <c r="K32" s="17"/>
      <c r="L32" s="21"/>
      <c r="M32" s="22"/>
      <c r="N32" s="23">
        <f t="shared" si="4"/>
        <v>38.553542701266004</v>
      </c>
      <c r="O32" s="24">
        <f t="shared" si="5"/>
        <v>31.015830826980018</v>
      </c>
      <c r="P32" s="24">
        <f t="shared" si="6"/>
        <v>30.430626471753978</v>
      </c>
      <c r="Q32" t="s">
        <v>102</v>
      </c>
      <c r="R32" t="s">
        <v>88</v>
      </c>
      <c r="S32" t="s">
        <v>320</v>
      </c>
      <c r="AD32" s="37"/>
      <c r="AE32" s="37"/>
      <c r="AH32" s="37"/>
      <c r="AI32" s="37"/>
      <c r="AJ32" t="s">
        <v>115</v>
      </c>
    </row>
    <row r="33" spans="1:36" s="36" customFormat="1" ht="15" x14ac:dyDescent="0.25">
      <c r="A33">
        <v>1.79</v>
      </c>
      <c r="B33">
        <v>3.5</v>
      </c>
      <c r="C33">
        <v>5.2</v>
      </c>
      <c r="D33" s="20">
        <f t="shared" si="0"/>
        <v>3.6681195899072927E-2</v>
      </c>
      <c r="E33" s="17">
        <f>IF(OR($A33="",$B33="",$C33=""),"",A33*'MPTO_working_3-way'!$I32)</f>
        <v>1.8556593406593407</v>
      </c>
      <c r="F33" s="21">
        <f>IF(OR($A33="",$B33="",$C33=""),"",B33*'MPTO_working_3-way'!$I32)</f>
        <v>3.6283841856467554</v>
      </c>
      <c r="G33" s="22">
        <f>IF(OR($A33="",$B33="",$C33=""),"",C33*'MPTO_working_3-way'!$I32)</f>
        <v>5.3907422186751797</v>
      </c>
      <c r="H33" s="17"/>
      <c r="I33" s="21"/>
      <c r="J33" s="22"/>
      <c r="K33" s="17"/>
      <c r="L33" s="21"/>
      <c r="M33" s="22"/>
      <c r="N33" s="23">
        <f t="shared" si="4"/>
        <v>53.889201433097448</v>
      </c>
      <c r="O33" s="24">
        <f t="shared" si="5"/>
        <v>27.560477304355551</v>
      </c>
      <c r="P33" s="24">
        <f t="shared" si="6"/>
        <v>18.550321262547005</v>
      </c>
      <c r="Q33" t="s">
        <v>100</v>
      </c>
      <c r="R33" t="s">
        <v>107</v>
      </c>
      <c r="S33" t="s">
        <v>320</v>
      </c>
      <c r="AD33" s="37"/>
      <c r="AE33" s="37"/>
      <c r="AH33" s="37"/>
      <c r="AI33" s="37"/>
      <c r="AJ33" t="s">
        <v>115</v>
      </c>
    </row>
    <row r="34" spans="1:36" s="36" customFormat="1" ht="15" x14ac:dyDescent="0.25">
      <c r="A34">
        <v>1.34</v>
      </c>
      <c r="B34">
        <v>5.46</v>
      </c>
      <c r="C34">
        <v>9.5399999999999991</v>
      </c>
      <c r="D34" s="20">
        <f t="shared" si="0"/>
        <v>3.4240642801611543E-2</v>
      </c>
      <c r="E34" s="17">
        <f>IF(OR($A34="",$B34="",$C34=""),"",A34*'MPTO_working_3-way'!$I33)</f>
        <v>1.3858824613541596</v>
      </c>
      <c r="F34" s="21">
        <f>IF(OR($A34="",$B34="",$C34=""),"",B34*'MPTO_working_3-way'!$I33)</f>
        <v>5.6469539096967987</v>
      </c>
      <c r="G34" s="22">
        <f>IF(OR($A34="",$B34="",$C34=""),"",C34*'MPTO_working_3-way'!$I33)</f>
        <v>9.8666557323273736</v>
      </c>
      <c r="H34" s="17"/>
      <c r="I34" s="21"/>
      <c r="J34" s="22"/>
      <c r="K34" s="17"/>
      <c r="L34" s="21"/>
      <c r="M34" s="22"/>
      <c r="N34" s="23">
        <f t="shared" si="4"/>
        <v>72.156191299433146</v>
      </c>
      <c r="O34" s="24">
        <f t="shared" si="5"/>
        <v>17.708662333560518</v>
      </c>
      <c r="P34" s="24">
        <f t="shared" si="6"/>
        <v>10.135146367006334</v>
      </c>
      <c r="Q34" t="s">
        <v>140</v>
      </c>
      <c r="R34" t="s">
        <v>142</v>
      </c>
      <c r="S34" t="s">
        <v>320</v>
      </c>
      <c r="AD34" s="37"/>
      <c r="AE34" s="37"/>
      <c r="AH34" s="37"/>
      <c r="AI34" s="37"/>
      <c r="AJ34" t="s">
        <v>282</v>
      </c>
    </row>
    <row r="35" spans="1:36" s="36" customFormat="1" ht="15" x14ac:dyDescent="0.25">
      <c r="A35">
        <v>1.66</v>
      </c>
      <c r="B35">
        <v>4.26</v>
      </c>
      <c r="C35">
        <v>5.18</v>
      </c>
      <c r="D35" s="20">
        <f t="shared" si="0"/>
        <v>3.020161564196866E-2</v>
      </c>
      <c r="E35" s="17">
        <f>IF(OR($A35="",$B35="",$C35=""),"",A35*'MPTO_working_3-way'!$I34)</f>
        <v>1.710134681965668</v>
      </c>
      <c r="F35" s="21">
        <f>IF(OR($A35="",$B35="",$C35=""),"",B35*'MPTO_working_3-way'!$I34)</f>
        <v>4.3886588826347861</v>
      </c>
      <c r="G35" s="22">
        <f>IF(OR($A35="",$B35="",$C35=""),"",C35*'MPTO_working_3-way'!$I34)</f>
        <v>5.3364443690253971</v>
      </c>
      <c r="H35" s="17"/>
      <c r="I35" s="21"/>
      <c r="J35" s="22"/>
      <c r="K35" s="17"/>
      <c r="L35" s="21"/>
      <c r="M35" s="22"/>
      <c r="N35" s="23">
        <f t="shared" si="4"/>
        <v>58.4749265976278</v>
      </c>
      <c r="O35" s="24">
        <f t="shared" si="5"/>
        <v>22.786004261047456</v>
      </c>
      <c r="P35" s="24">
        <f t="shared" si="6"/>
        <v>18.739069141324741</v>
      </c>
      <c r="Q35" t="s">
        <v>260</v>
      </c>
      <c r="R35" t="s">
        <v>143</v>
      </c>
      <c r="S35" t="s">
        <v>320</v>
      </c>
      <c r="AD35" s="37"/>
      <c r="AE35" s="37"/>
      <c r="AH35" s="37"/>
      <c r="AI35" s="37"/>
      <c r="AJ35" t="s">
        <v>282</v>
      </c>
    </row>
    <row r="36" spans="1:36" s="36" customFormat="1" ht="15" x14ac:dyDescent="0.25">
      <c r="A36">
        <v>2.57</v>
      </c>
      <c r="B36">
        <v>3.38</v>
      </c>
      <c r="C36">
        <v>2.91</v>
      </c>
      <c r="D36" s="20">
        <f t="shared" si="0"/>
        <v>2.8605658215288043E-2</v>
      </c>
      <c r="E36" s="17">
        <f>IF(OR($A36="",$B36="",$C36=""),"",A36*'MPTO_working_3-way'!$I35)</f>
        <v>2.6435165416132902</v>
      </c>
      <c r="F36" s="21">
        <f>IF(OR($A36="",$B36="",$C36=""),"",B36*'MPTO_working_3-way'!$I35)</f>
        <v>3.4766871247676736</v>
      </c>
      <c r="G36" s="22">
        <f>IF(OR($A36="",$B36="",$C36=""),"",C36*'MPTO_working_3-way'!$I35)</f>
        <v>2.9932424654064884</v>
      </c>
      <c r="H36" s="17"/>
      <c r="I36" s="21"/>
      <c r="J36" s="22"/>
      <c r="K36" s="17"/>
      <c r="L36" s="21"/>
      <c r="M36" s="22"/>
      <c r="N36" s="23">
        <f t="shared" si="4"/>
        <v>37.828399567710598</v>
      </c>
      <c r="O36" s="24">
        <f t="shared" si="5"/>
        <v>28.763013872490014</v>
      </c>
      <c r="P36" s="24">
        <f t="shared" si="6"/>
        <v>33.408586559799389</v>
      </c>
      <c r="Q36" t="s">
        <v>292</v>
      </c>
      <c r="R36" t="s">
        <v>293</v>
      </c>
      <c r="S36" t="s">
        <v>320</v>
      </c>
      <c r="AD36" s="37"/>
      <c r="AE36" s="37"/>
      <c r="AH36" s="37"/>
      <c r="AI36" s="37"/>
      <c r="AJ36" t="s">
        <v>322</v>
      </c>
    </row>
    <row r="37" spans="1:36" s="36" customFormat="1" ht="15" x14ac:dyDescent="0.25">
      <c r="A37">
        <v>3.58</v>
      </c>
      <c r="B37">
        <v>3.29</v>
      </c>
      <c r="C37">
        <v>2.2400000000000002</v>
      </c>
      <c r="D37" s="20">
        <f t="shared" si="0"/>
        <v>2.9709548148273868E-2</v>
      </c>
      <c r="E37" s="17">
        <f>IF(OR($A37="",$B37="",$C37=""),"",A37*'MPTO_working_3-way'!$I36)</f>
        <v>3.6863601823708203</v>
      </c>
      <c r="F37" s="21">
        <f>IF(OR($A37="",$B37="",$C37=""),"",B37*'MPTO_working_3-way'!$I36)</f>
        <v>3.387744413407821</v>
      </c>
      <c r="G37" s="22">
        <f>IF(OR($A37="",$B37="",$C37=""),"",C37*'MPTO_working_3-way'!$I36)</f>
        <v>2.3065493878521335</v>
      </c>
      <c r="H37" s="17"/>
      <c r="I37" s="21"/>
      <c r="J37" s="22"/>
      <c r="K37" s="17"/>
      <c r="L37" s="21"/>
      <c r="M37" s="22"/>
      <c r="N37" s="23">
        <f t="shared" si="4"/>
        <v>27.127029116207162</v>
      </c>
      <c r="O37" s="24">
        <f t="shared" si="5"/>
        <v>29.518165421283175</v>
      </c>
      <c r="P37" s="24">
        <f t="shared" si="6"/>
        <v>43.354805462509667</v>
      </c>
      <c r="Q37" t="s">
        <v>294</v>
      </c>
      <c r="R37" t="s">
        <v>295</v>
      </c>
      <c r="S37" t="s">
        <v>320</v>
      </c>
      <c r="AD37" s="37"/>
      <c r="AE37" s="37"/>
      <c r="AH37" s="37"/>
      <c r="AI37" s="37"/>
      <c r="AJ37" t="s">
        <v>322</v>
      </c>
    </row>
    <row r="38" spans="1:36" s="36" customFormat="1" ht="15" x14ac:dyDescent="0.25">
      <c r="A38">
        <v>2.14</v>
      </c>
      <c r="B38">
        <v>3.25</v>
      </c>
      <c r="C38">
        <v>3.94</v>
      </c>
      <c r="D38" s="20">
        <f t="shared" si="0"/>
        <v>2.8789133917460852E-2</v>
      </c>
      <c r="E38" s="17">
        <f>IF(OR($A38="",$B38="",$C38=""),"",A38*'MPTO_working_3-way'!$I37)</f>
        <v>2.2016087465833665</v>
      </c>
      <c r="F38" s="21">
        <f>IF(OR($A38="",$B38="",$C38=""),"",B38*'MPTO_working_3-way'!$I37)</f>
        <v>3.3435646852317475</v>
      </c>
      <c r="G38" s="22">
        <f>IF(OR($A38="",$B38="",$C38=""),"",C38*'MPTO_working_3-way'!$I37)</f>
        <v>4.0534291876347961</v>
      </c>
      <c r="H38" s="17"/>
      <c r="I38" s="21"/>
      <c r="J38" s="22"/>
      <c r="K38" s="17"/>
      <c r="L38" s="21"/>
      <c r="M38" s="22"/>
      <c r="N38" s="23">
        <f t="shared" si="4"/>
        <v>45.421331176662541</v>
      </c>
      <c r="O38" s="24">
        <f t="shared" si="5"/>
        <v>29.908199605556263</v>
      </c>
      <c r="P38" s="24">
        <f t="shared" si="6"/>
        <v>24.670469217781175</v>
      </c>
      <c r="Q38" t="s">
        <v>296</v>
      </c>
      <c r="R38" t="s">
        <v>297</v>
      </c>
      <c r="S38" t="s">
        <v>320</v>
      </c>
      <c r="AD38" s="37"/>
      <c r="AE38" s="37"/>
      <c r="AH38" s="37"/>
      <c r="AI38" s="37"/>
      <c r="AJ38" t="s">
        <v>322</v>
      </c>
    </row>
    <row r="39" spans="1:36" s="36" customFormat="1" ht="15" x14ac:dyDescent="0.25">
      <c r="A39">
        <v>2.61</v>
      </c>
      <c r="B39">
        <v>3.37</v>
      </c>
      <c r="C39">
        <v>2.88</v>
      </c>
      <c r="D39" s="20">
        <f t="shared" si="0"/>
        <v>2.7099889718839698E-2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298</v>
      </c>
      <c r="R39" t="s">
        <v>299</v>
      </c>
      <c r="S39" t="s">
        <v>320</v>
      </c>
      <c r="AD39" s="37"/>
      <c r="AE39" s="37"/>
      <c r="AH39" s="37"/>
      <c r="AI39" s="37"/>
      <c r="AJ39" t="s">
        <v>322</v>
      </c>
    </row>
    <row r="40" spans="1:36" s="36" customFormat="1" ht="15" x14ac:dyDescent="0.25">
      <c r="A40">
        <v>1.81</v>
      </c>
      <c r="B40">
        <v>3.71</v>
      </c>
      <c r="C40">
        <v>4.78</v>
      </c>
      <c r="D40" s="20">
        <f t="shared" si="0"/>
        <v>3.1232987741547147E-2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300</v>
      </c>
      <c r="R40" t="s">
        <v>301</v>
      </c>
      <c r="S40" t="s">
        <v>320</v>
      </c>
      <c r="AD40" s="37"/>
      <c r="AE40" s="37"/>
      <c r="AH40" s="37"/>
      <c r="AI40" s="37"/>
      <c r="AJ40" t="s">
        <v>322</v>
      </c>
    </row>
    <row r="41" spans="1:36" s="36" customFormat="1" ht="15" x14ac:dyDescent="0.25">
      <c r="A41">
        <v>2.76</v>
      </c>
      <c r="B41">
        <v>3.46</v>
      </c>
      <c r="C41">
        <v>2.66</v>
      </c>
      <c r="D41" s="20">
        <f t="shared" si="0"/>
        <v>2.7276031244232612E-2</v>
      </c>
      <c r="E41" s="17">
        <f>IF(OR($A41="",$B41="",$C41=""),"",A41*'MPTO_working_3-way'!$I40)</f>
        <v>2.8347956956239972</v>
      </c>
      <c r="F41" s="21">
        <f>IF(OR($A41="",$B41="",$C41=""),"",B41*'MPTO_working_3-way'!$I40)</f>
        <v>3.5537656184271853</v>
      </c>
      <c r="G41" s="22">
        <f>IF(OR($A41="",$B41="",$C41=""),"",C41*'MPTO_working_3-way'!$I40)</f>
        <v>2.7320857066521138</v>
      </c>
      <c r="H41" s="17"/>
      <c r="I41" s="21"/>
      <c r="J41" s="22"/>
      <c r="K41" s="17"/>
      <c r="L41" s="21"/>
      <c r="M41" s="22"/>
      <c r="N41" s="23">
        <f t="shared" si="4"/>
        <v>35.275910766468108</v>
      </c>
      <c r="O41" s="24">
        <f t="shared" si="5"/>
        <v>28.139165813714438</v>
      </c>
      <c r="P41" s="24">
        <f t="shared" si="6"/>
        <v>36.602072825357872</v>
      </c>
      <c r="Q41" t="s">
        <v>302</v>
      </c>
      <c r="R41" t="s">
        <v>303</v>
      </c>
      <c r="S41" t="s">
        <v>320</v>
      </c>
      <c r="AD41" s="37"/>
      <c r="AE41" s="37"/>
      <c r="AH41" s="37"/>
      <c r="AI41" s="37"/>
      <c r="AJ41" t="s">
        <v>322</v>
      </c>
    </row>
    <row r="42" spans="1:36" s="36" customFormat="1" ht="15" x14ac:dyDescent="0.25">
      <c r="A42">
        <v>2.29</v>
      </c>
      <c r="B42">
        <v>3.45</v>
      </c>
      <c r="C42">
        <v>3.31</v>
      </c>
      <c r="D42" s="20">
        <f t="shared" si="0"/>
        <v>2.8651098796569352E-2</v>
      </c>
      <c r="E42" s="17">
        <f>IF(OR($A42="",$B42="",$C42=""),"",A42*'MPTO_working_3-way'!$I41)</f>
        <v>2.3615235419281428</v>
      </c>
      <c r="F42" s="21">
        <f>IF(OR($A42="",$B42="",$C42=""),"",B42*'MPTO_working_3-way'!$I41)</f>
        <v>3.5577538077083379</v>
      </c>
      <c r="G42" s="22">
        <f>IF(OR($A42="",$B42="",$C42=""),"",C42*'MPTO_working_3-way'!$I41)</f>
        <v>3.4133811894245212</v>
      </c>
      <c r="H42" s="17"/>
      <c r="I42" s="21"/>
      <c r="J42" s="22"/>
      <c r="K42" s="17"/>
      <c r="L42" s="21"/>
      <c r="M42" s="22"/>
      <c r="N42" s="23">
        <f t="shared" si="4"/>
        <v>42.345544401539925</v>
      </c>
      <c r="O42" s="24">
        <f t="shared" si="5"/>
        <v>28.107622225949687</v>
      </c>
      <c r="P42" s="24">
        <f t="shared" si="6"/>
        <v>29.29646425363336</v>
      </c>
      <c r="Q42" t="s">
        <v>304</v>
      </c>
      <c r="R42" t="s">
        <v>305</v>
      </c>
      <c r="S42" t="s">
        <v>320</v>
      </c>
      <c r="AD42" s="37"/>
      <c r="AE42" s="37"/>
      <c r="AH42" s="37"/>
      <c r="AI42" s="37"/>
      <c r="AJ42" t="s">
        <v>322</v>
      </c>
    </row>
    <row r="43" spans="1:36" s="36" customFormat="1" ht="15" x14ac:dyDescent="0.25">
      <c r="A43">
        <v>1.98</v>
      </c>
      <c r="B43">
        <v>4.1500000000000004</v>
      </c>
      <c r="C43">
        <v>3.55</v>
      </c>
      <c r="D43" s="20">
        <f t="shared" si="0"/>
        <v>2.770450131726232E-2</v>
      </c>
      <c r="E43" s="17">
        <f>IF(OR($A43="",$B43="",$C43=""),"",A43*'MPTO_working_3-way'!$I42)</f>
        <v>2.0340065418635804</v>
      </c>
      <c r="F43" s="21">
        <f>IF(OR($A43="",$B43="",$C43=""),"",B43*'MPTO_working_3-way'!$I42)</f>
        <v>4.263195529663566</v>
      </c>
      <c r="G43" s="22">
        <f>IF(OR($A43="",$B43="",$C43=""),"",C43*'MPTO_working_3-way'!$I42)</f>
        <v>3.6468299109170257</v>
      </c>
      <c r="H43" s="17"/>
      <c r="I43" s="21"/>
      <c r="J43" s="22"/>
      <c r="K43" s="17"/>
      <c r="L43" s="21"/>
      <c r="M43" s="22"/>
      <c r="N43" s="23">
        <f t="shared" si="4"/>
        <v>49.164050332099144</v>
      </c>
      <c r="O43" s="24">
        <f t="shared" si="5"/>
        <v>23.456583050013563</v>
      </c>
      <c r="P43" s="24">
        <f t="shared" si="6"/>
        <v>27.421075959875019</v>
      </c>
      <c r="Q43" t="s">
        <v>306</v>
      </c>
      <c r="R43" t="s">
        <v>307</v>
      </c>
      <c r="S43" t="s">
        <v>320</v>
      </c>
      <c r="AD43" s="37"/>
      <c r="AE43" s="37"/>
      <c r="AH43" s="37"/>
      <c r="AI43" s="37"/>
      <c r="AJ43" t="s">
        <v>322</v>
      </c>
    </row>
    <row r="44" spans="1:36" s="36" customFormat="1" ht="15" x14ac:dyDescent="0.25">
      <c r="A44">
        <v>2.35</v>
      </c>
      <c r="B44">
        <v>3.36</v>
      </c>
      <c r="C44">
        <v>3.28</v>
      </c>
      <c r="D44" s="20">
        <f t="shared" si="0"/>
        <v>2.8029011293152495E-2</v>
      </c>
      <c r="E44" s="17">
        <f>IF(OR($A44="",$B44="",$C44=""),"",A44*'MPTO_working_3-way'!$I43)</f>
        <v>2.4173300821719379</v>
      </c>
      <c r="F44" s="21">
        <f>IF(OR($A44="",$B44="",$C44=""),"",B44*'MPTO_working_3-way'!$I43)</f>
        <v>3.456267691956473</v>
      </c>
      <c r="G44" s="22">
        <f>IF(OR($A44="",$B44="",$C44=""),"",C44*'MPTO_working_3-way'!$I43)</f>
        <v>3.3739756040527471</v>
      </c>
      <c r="H44" s="17"/>
      <c r="I44" s="21"/>
      <c r="J44" s="22"/>
      <c r="K44" s="17"/>
      <c r="L44" s="21"/>
      <c r="M44" s="22"/>
      <c r="N44" s="23">
        <f t="shared" si="4"/>
        <v>41.367954148053862</v>
      </c>
      <c r="O44" s="24">
        <f t="shared" si="5"/>
        <v>28.932944121406717</v>
      </c>
      <c r="P44" s="24">
        <f t="shared" si="6"/>
        <v>29.638625685343474</v>
      </c>
      <c r="Q44" t="s">
        <v>149</v>
      </c>
      <c r="R44" t="s">
        <v>150</v>
      </c>
      <c r="S44" t="s">
        <v>320</v>
      </c>
      <c r="AD44" s="37"/>
      <c r="AE44" s="37"/>
      <c r="AH44" s="37"/>
      <c r="AI44" s="37"/>
      <c r="AJ44" t="s">
        <v>69</v>
      </c>
    </row>
    <row r="45" spans="1:36" s="36" customFormat="1" ht="15" x14ac:dyDescent="0.25">
      <c r="A45">
        <v>2.1</v>
      </c>
      <c r="B45">
        <v>3.28</v>
      </c>
      <c r="C45">
        <v>4.03</v>
      </c>
      <c r="D45" s="20">
        <f t="shared" si="0"/>
        <v>2.9207482787340977E-2</v>
      </c>
      <c r="E45" s="17">
        <f>IF(OR($A45="",$B45="",$C45=""),"",A45*'MPTO_working_3-way'!$I44)</f>
        <v>2.1581794527662508</v>
      </c>
      <c r="F45" s="21">
        <f>IF(OR($A45="",$B45="",$C45=""),"",B45*'MPTO_working_3-way'!$I44)</f>
        <v>3.3708707643206202</v>
      </c>
      <c r="G45" s="22">
        <f>IF(OR($A45="",$B45="",$C45=""),"",C45*'MPTO_working_3-way'!$I44)</f>
        <v>4.1416491403085676</v>
      </c>
      <c r="H45" s="17"/>
      <c r="I45" s="21"/>
      <c r="J45" s="22"/>
      <c r="K45" s="17"/>
      <c r="L45" s="21"/>
      <c r="M45" s="22"/>
      <c r="N45" s="23">
        <f t="shared" si="4"/>
        <v>46.335349857874334</v>
      </c>
      <c r="O45" s="24">
        <f t="shared" si="5"/>
        <v>29.665925213882954</v>
      </c>
      <c r="P45" s="24">
        <f t="shared" si="6"/>
        <v>24.144971389959323</v>
      </c>
      <c r="Q45" t="s">
        <v>192</v>
      </c>
      <c r="R45" t="s">
        <v>148</v>
      </c>
      <c r="S45" t="s">
        <v>320</v>
      </c>
      <c r="AD45" s="37"/>
      <c r="AE45" s="37"/>
      <c r="AH45" s="37"/>
      <c r="AI45" s="37"/>
      <c r="AJ45" t="s">
        <v>69</v>
      </c>
    </row>
    <row r="46" spans="1:36" s="36" customFormat="1" ht="15" x14ac:dyDescent="0.25">
      <c r="A46">
        <v>4.4400000000000004</v>
      </c>
      <c r="B46">
        <v>4.29</v>
      </c>
      <c r="C46">
        <v>1.75</v>
      </c>
      <c r="D46" s="20">
        <f t="shared" si="0"/>
        <v>2.9754029754029743E-2</v>
      </c>
      <c r="E46" s="17">
        <f>IF(OR($A46="",$B46="",$C46=""),"",A46*'MPTO_working_3-way'!$I45)</f>
        <v>4.5644488101415979</v>
      </c>
      <c r="F46" s="21">
        <f>IF(OR($A46="",$B46="",$C46=""),"",B46*'MPTO_working_3-way'!$I45)</f>
        <v>4.4102444584476244</v>
      </c>
      <c r="G46" s="22">
        <f>IF(OR($A46="",$B46="",$C46=""),"",C46*'MPTO_working_3-way'!$I45)</f>
        <v>1.7990507697630169</v>
      </c>
      <c r="H46" s="17"/>
      <c r="I46" s="21"/>
      <c r="J46" s="22"/>
      <c r="K46" s="17"/>
      <c r="L46" s="21"/>
      <c r="M46" s="22"/>
      <c r="N46" s="23">
        <f t="shared" si="4"/>
        <v>21.908450321058108</v>
      </c>
      <c r="O46" s="24">
        <f t="shared" si="5"/>
        <v>22.674480052563641</v>
      </c>
      <c r="P46" s="24">
        <f t="shared" si="6"/>
        <v>55.584868243141727</v>
      </c>
      <c r="Q46" t="s">
        <v>308</v>
      </c>
      <c r="R46" t="s">
        <v>152</v>
      </c>
      <c r="S46" t="s">
        <v>320</v>
      </c>
      <c r="AD46" s="37"/>
      <c r="AE46" s="37"/>
      <c r="AH46" s="37"/>
      <c r="AI46" s="37"/>
      <c r="AJ46" t="s">
        <v>283</v>
      </c>
    </row>
    <row r="47" spans="1:36" s="36" customFormat="1" ht="15" x14ac:dyDescent="0.25">
      <c r="A47">
        <v>1.85</v>
      </c>
      <c r="B47">
        <v>4.04</v>
      </c>
      <c r="C47">
        <v>4.12</v>
      </c>
      <c r="D47" s="20">
        <f t="shared" si="0"/>
        <v>3.0783739617729733E-2</v>
      </c>
      <c r="E47" s="17">
        <f>IF(OR($A47="",$B47="",$C47=""),"",A47*'MPTO_working_3-way'!$I46)</f>
        <v>1.9040338431565809</v>
      </c>
      <c r="F47" s="21">
        <f>IF(OR($A47="",$B47="",$C47=""),"",B47*'MPTO_working_3-way'!$I46)</f>
        <v>4.1579982304608576</v>
      </c>
      <c r="G47" s="22">
        <f>IF(OR($A47="",$B47="",$C47=""),"",C47*'MPTO_working_3-way'!$I46)</f>
        <v>4.240334829083845</v>
      </c>
      <c r="H47" s="17"/>
      <c r="I47" s="21"/>
      <c r="J47" s="22"/>
      <c r="K47" s="17"/>
      <c r="L47" s="21"/>
      <c r="M47" s="22"/>
      <c r="N47" s="23">
        <f t="shared" si="4"/>
        <v>52.520074871261812</v>
      </c>
      <c r="O47" s="24">
        <f t="shared" si="5"/>
        <v>24.050034285107515</v>
      </c>
      <c r="P47" s="24">
        <f t="shared" si="6"/>
        <v>23.583043328115135</v>
      </c>
      <c r="Q47" t="s">
        <v>205</v>
      </c>
      <c r="R47" t="s">
        <v>199</v>
      </c>
      <c r="S47" t="s">
        <v>320</v>
      </c>
      <c r="AD47" s="37"/>
      <c r="AE47" s="37"/>
      <c r="AH47" s="37"/>
      <c r="AI47" s="37"/>
      <c r="AJ47" t="s">
        <v>283</v>
      </c>
    </row>
    <row r="48" spans="1:36" s="36" customFormat="1" ht="15" x14ac:dyDescent="0.25">
      <c r="A48">
        <v>3.21</v>
      </c>
      <c r="B48">
        <v>3.76</v>
      </c>
      <c r="C48">
        <v>2.2200000000000002</v>
      </c>
      <c r="D48" s="20">
        <f t="shared" si="0"/>
        <v>2.7934377009739997E-2</v>
      </c>
      <c r="E48" s="17">
        <f>IF(OR($A48="",$B48="",$C48=""),"",A48*'MPTO_working_3-way'!$I47)</f>
        <v>3.3055104355104352</v>
      </c>
      <c r="F48" s="21">
        <f>IF(OR($A48="",$B48="",$C48=""),"",B48*'MPTO_working_3-way'!$I47)</f>
        <v>3.8718751518751517</v>
      </c>
      <c r="G48" s="22">
        <f>IF(OR($A48="",$B48="",$C48=""),"",C48*'MPTO_working_3-way'!$I47)</f>
        <v>2.2860539460539462</v>
      </c>
      <c r="H48" s="17"/>
      <c r="I48" s="21"/>
      <c r="J48" s="22"/>
      <c r="K48" s="17"/>
      <c r="L48" s="21"/>
      <c r="M48" s="22"/>
      <c r="N48" s="23">
        <f t="shared" si="4"/>
        <v>30.252513779935487</v>
      </c>
      <c r="O48" s="24">
        <f t="shared" si="5"/>
        <v>25.82727905148748</v>
      </c>
      <c r="P48" s="24">
        <f t="shared" si="6"/>
        <v>43.743499654771576</v>
      </c>
      <c r="Q48" t="s">
        <v>200</v>
      </c>
      <c r="R48" t="s">
        <v>154</v>
      </c>
      <c r="S48" t="s">
        <v>320</v>
      </c>
      <c r="AD48" s="37"/>
      <c r="AE48" s="37"/>
      <c r="AH48" s="37"/>
      <c r="AI48" s="37"/>
      <c r="AJ48" t="s">
        <v>283</v>
      </c>
    </row>
    <row r="49" spans="1:36" s="36" customFormat="1" ht="15" x14ac:dyDescent="0.25">
      <c r="A49">
        <v>1.5</v>
      </c>
      <c r="B49">
        <v>4.6100000000000003</v>
      </c>
      <c r="C49">
        <v>6.84</v>
      </c>
      <c r="D49" s="20">
        <f t="shared" si="0"/>
        <v>2.9785236772335688E-2</v>
      </c>
      <c r="E49" s="17">
        <f>IF(OR($A49="",$B49="",$C49=""),"",A49*'MPTO_working_3-way'!$I48)</f>
        <v>1.5461756094265946</v>
      </c>
      <c r="F49" s="21">
        <f>IF(OR($A49="",$B49="",$C49=""),"",B49*'MPTO_working_3-way'!$I48)</f>
        <v>4.751913039637734</v>
      </c>
      <c r="G49" s="22">
        <f>IF(OR($A49="",$B49="",$C49=""),"",C49*'MPTO_working_3-way'!$I48)</f>
        <v>7.0505607789852709</v>
      </c>
      <c r="H49" s="17"/>
      <c r="I49" s="21"/>
      <c r="J49" s="22"/>
      <c r="K49" s="17"/>
      <c r="L49" s="21"/>
      <c r="M49" s="22"/>
      <c r="N49" s="23">
        <f t="shared" si="4"/>
        <v>64.675706556440502</v>
      </c>
      <c r="O49" s="24">
        <f t="shared" si="5"/>
        <v>21.044156146347238</v>
      </c>
      <c r="P49" s="24">
        <f t="shared" si="6"/>
        <v>14.183268981675552</v>
      </c>
      <c r="Q49" t="s">
        <v>155</v>
      </c>
      <c r="R49" t="s">
        <v>201</v>
      </c>
      <c r="S49" t="s">
        <v>320</v>
      </c>
      <c r="AD49" s="37"/>
      <c r="AE49" s="37"/>
      <c r="AH49" s="37"/>
      <c r="AI49" s="37"/>
      <c r="AJ49" t="s">
        <v>283</v>
      </c>
    </row>
    <row r="50" spans="1:36" s="36" customFormat="1" ht="15" x14ac:dyDescent="0.25">
      <c r="A50">
        <v>5.13</v>
      </c>
      <c r="B50">
        <v>4.55</v>
      </c>
      <c r="C50">
        <v>1.62</v>
      </c>
      <c r="D50" s="20">
        <f t="shared" si="0"/>
        <v>3.1995944276645982E-2</v>
      </c>
      <c r="E50" s="17">
        <f>IF(OR($A50="",$B50="",$C50=""),"",A50*'MPTO_working_3-way'!$I49)</f>
        <v>5.2733033540599656</v>
      </c>
      <c r="F50" s="21">
        <f>IF(OR($A50="",$B50="",$C50=""),"",B50*'MPTO_working_3-way'!$I49)</f>
        <v>4.6771014153943167</v>
      </c>
      <c r="G50" s="22">
        <f>IF(OR($A50="",$B50="",$C50=""),"",C50*'MPTO_working_3-way'!$I49)</f>
        <v>1.6652536907557789</v>
      </c>
      <c r="H50" s="17"/>
      <c r="I50" s="21"/>
      <c r="J50" s="22"/>
      <c r="K50" s="17"/>
      <c r="L50" s="21"/>
      <c r="M50" s="22"/>
      <c r="N50" s="23">
        <f t="shared" si="4"/>
        <v>18.963445355937861</v>
      </c>
      <c r="O50" s="24">
        <f t="shared" si="5"/>
        <v>21.380763665046423</v>
      </c>
      <c r="P50" s="24">
        <f t="shared" si="6"/>
        <v>60.05091029380322</v>
      </c>
      <c r="Q50" t="s">
        <v>153</v>
      </c>
      <c r="R50" t="s">
        <v>203</v>
      </c>
      <c r="S50" t="s">
        <v>320</v>
      </c>
      <c r="AD50" s="37"/>
      <c r="AE50" s="37"/>
      <c r="AH50" s="37"/>
      <c r="AI50" s="37"/>
      <c r="AJ50" t="s">
        <v>283</v>
      </c>
    </row>
    <row r="51" spans="1:36" s="36" customFormat="1" ht="15" x14ac:dyDescent="0.25">
      <c r="A51">
        <v>2.58</v>
      </c>
      <c r="B51">
        <v>3.45</v>
      </c>
      <c r="C51">
        <v>2.87</v>
      </c>
      <c r="D51" s="20">
        <f t="shared" si="0"/>
        <v>2.5884027437703239E-2</v>
      </c>
      <c r="E51" s="17">
        <f>IF(OR($A51="",$B51="",$C51=""),"",A51*'MPTO_working_3-way'!$I50)</f>
        <v>2.6568459108726263</v>
      </c>
      <c r="F51" s="21">
        <f>IF(OR($A51="",$B51="",$C51=""),"",B51*'MPTO_working_3-way'!$I50)</f>
        <v>3.5527590668645583</v>
      </c>
      <c r="G51" s="22">
        <f>IF(OR($A51="",$B51="",$C51=""),"",C51*'MPTO_working_3-way'!$I50)</f>
        <v>2.9554836295366034</v>
      </c>
      <c r="H51" s="17"/>
      <c r="I51" s="21"/>
      <c r="J51" s="22"/>
      <c r="K51" s="17"/>
      <c r="L51" s="21"/>
      <c r="M51" s="22"/>
      <c r="N51" s="23">
        <f t="shared" si="4"/>
        <v>37.638614866887615</v>
      </c>
      <c r="O51" s="24">
        <f t="shared" si="5"/>
        <v>28.147138074368129</v>
      </c>
      <c r="P51" s="24">
        <f t="shared" si="6"/>
        <v>33.835409880337998</v>
      </c>
      <c r="Q51" t="s">
        <v>264</v>
      </c>
      <c r="R51" t="s">
        <v>309</v>
      </c>
      <c r="S51" t="s">
        <v>320</v>
      </c>
      <c r="AD51" s="37"/>
      <c r="AE51" s="37"/>
      <c r="AH51" s="37"/>
      <c r="AI51" s="37"/>
      <c r="AJ51" t="s">
        <v>279</v>
      </c>
    </row>
    <row r="52" spans="1:36" s="36" customFormat="1" ht="15" x14ac:dyDescent="0.25">
      <c r="A52">
        <v>2.4700000000000002</v>
      </c>
      <c r="B52">
        <v>3.25</v>
      </c>
      <c r="C52">
        <v>3.17</v>
      </c>
      <c r="D52" s="20">
        <f t="shared" si="0"/>
        <v>2.8008020536660849E-2</v>
      </c>
      <c r="E52" s="17">
        <f>IF(OR($A52="",$B52="",$C52=""),"",A52*'MPTO_working_3-way'!$I51)</f>
        <v>2.5490299823633156</v>
      </c>
      <c r="F52" s="21">
        <f>IF(OR($A52="",$B52="",$C52=""),"",B52*'MPTO_working_3-way'!$I51)</f>
        <v>3.3539868188990996</v>
      </c>
      <c r="G52" s="22">
        <f>IF(OR($A52="",$B52="",$C52=""),"",C52*'MPTO_working_3-way'!$I51)</f>
        <v>3.2714271433569677</v>
      </c>
      <c r="H52" s="17"/>
      <c r="I52" s="21"/>
      <c r="J52" s="22"/>
      <c r="K52" s="17"/>
      <c r="L52" s="21"/>
      <c r="M52" s="22"/>
      <c r="N52" s="23">
        <f t="shared" si="4"/>
        <v>39.230609562028647</v>
      </c>
      <c r="O52" s="24">
        <f t="shared" si="5"/>
        <v>29.815263267141773</v>
      </c>
      <c r="P52" s="24">
        <f t="shared" si="6"/>
        <v>30.567698933189511</v>
      </c>
      <c r="Q52" t="s">
        <v>310</v>
      </c>
      <c r="R52" t="s">
        <v>126</v>
      </c>
      <c r="S52" t="s">
        <v>320</v>
      </c>
      <c r="AD52" s="37"/>
      <c r="AE52" s="37"/>
      <c r="AH52" s="37"/>
      <c r="AI52" s="37"/>
      <c r="AJ52" t="s">
        <v>279</v>
      </c>
    </row>
    <row r="53" spans="1:36" s="36" customFormat="1" ht="15" x14ac:dyDescent="0.25">
      <c r="A53">
        <v>2.87</v>
      </c>
      <c r="B53">
        <v>2.87</v>
      </c>
      <c r="C53">
        <v>2.88</v>
      </c>
      <c r="D53" s="20">
        <f t="shared" si="0"/>
        <v>4.4086333720479987E-2</v>
      </c>
      <c r="E53" s="17">
        <f>IF(OR($A53="",$B53="",$C53=""),"",A53*'MPTO_working_3-way'!$I52)</f>
        <v>2.9442871587462083</v>
      </c>
      <c r="F53" s="21">
        <f>IF(OR($A53="",$B53="",$C53=""),"",B53*'MPTO_working_3-way'!$I52)</f>
        <v>2.9442871587462083</v>
      </c>
      <c r="G53" s="22">
        <f>IF(OR($A53="",$B53="",$C53=""),"",C53*'MPTO_working_3-way'!$I52)</f>
        <v>2.9545459990205853</v>
      </c>
      <c r="H53" s="17"/>
      <c r="I53" s="21"/>
      <c r="J53" s="22"/>
      <c r="K53" s="17"/>
      <c r="L53" s="21"/>
      <c r="M53" s="22"/>
      <c r="N53" s="23">
        <f t="shared" si="4"/>
        <v>33.964078436759507</v>
      </c>
      <c r="O53" s="24">
        <f t="shared" si="5"/>
        <v>33.964078436759507</v>
      </c>
      <c r="P53" s="24">
        <f t="shared" si="6"/>
        <v>33.846147608854089</v>
      </c>
      <c r="Q53" t="s">
        <v>160</v>
      </c>
      <c r="R53" t="s">
        <v>267</v>
      </c>
      <c r="S53" t="s">
        <v>320</v>
      </c>
      <c r="AD53" s="37"/>
      <c r="AE53" s="37"/>
      <c r="AH53" s="37"/>
      <c r="AI53" s="37"/>
      <c r="AJ53" t="s">
        <v>280</v>
      </c>
    </row>
    <row r="54" spans="1:36" s="36" customFormat="1" ht="15" x14ac:dyDescent="0.25">
      <c r="A54">
        <v>1.29</v>
      </c>
      <c r="B54">
        <v>4.92</v>
      </c>
      <c r="C54">
        <v>14.19</v>
      </c>
      <c r="D54" s="20">
        <f t="shared" si="0"/>
        <v>4.8917994465356829E-2</v>
      </c>
      <c r="E54" s="17">
        <f>IF(OR($A54="",$B54="",$C54=""),"",A54*'MPTO_working_3-way'!$I53)</f>
        <v>1.3261303464922924</v>
      </c>
      <c r="F54" s="21">
        <f>IF(OR($A54="",$B54="",$C54=""),"",B54*'MPTO_working_3-way'!$I53)</f>
        <v>5.0577994610403714</v>
      </c>
      <c r="G54" s="22">
        <f>IF(OR($A54="",$B54="",$C54=""),"",C54*'MPTO_working_3-way'!$I53)</f>
        <v>14.587433811415217</v>
      </c>
      <c r="H54" s="17"/>
      <c r="I54" s="21"/>
      <c r="J54" s="22"/>
      <c r="K54" s="17"/>
      <c r="L54" s="21"/>
      <c r="M54" s="22"/>
      <c r="N54" s="23">
        <f t="shared" si="4"/>
        <v>75.407368713420212</v>
      </c>
      <c r="O54" s="24">
        <f t="shared" si="5"/>
        <v>19.771444235835787</v>
      </c>
      <c r="P54" s="24">
        <f t="shared" si="6"/>
        <v>6.8552153375836564</v>
      </c>
      <c r="Q54" t="s">
        <v>211</v>
      </c>
      <c r="R54" t="s">
        <v>130</v>
      </c>
      <c r="S54" t="s">
        <v>320</v>
      </c>
      <c r="AD54" s="37"/>
      <c r="AE54" s="37"/>
      <c r="AH54" s="37"/>
      <c r="AI54" s="37"/>
      <c r="AJ54" t="s">
        <v>280</v>
      </c>
    </row>
    <row r="55" spans="1:36" s="36" customFormat="1" ht="15" x14ac:dyDescent="0.25">
      <c r="A55">
        <v>3.86</v>
      </c>
      <c r="B55">
        <v>3.82</v>
      </c>
      <c r="C55">
        <v>1.94</v>
      </c>
      <c r="D55" s="20">
        <f t="shared" si="0"/>
        <v>3.6311379750768591E-2</v>
      </c>
      <c r="E55" s="17">
        <f>IF(OR($A55="",$B55="",$C55=""),"",A55*'MPTO_working_3-way'!$I54)</f>
        <v>4.030173248161053</v>
      </c>
      <c r="F55" s="21">
        <f>IF(OR($A55="",$B55="",$C55=""),"",B55*'MPTO_working_3-way'!$I54)</f>
        <v>3.9884097948122332</v>
      </c>
      <c r="G55" s="22">
        <f>IF(OR($A55="",$B55="",$C55=""),"",C55*'MPTO_working_3-way'!$I54)</f>
        <v>2.0255274874177309</v>
      </c>
      <c r="H55" s="17"/>
      <c r="I55" s="21"/>
      <c r="J55" s="22"/>
      <c r="K55" s="17"/>
      <c r="L55" s="21"/>
      <c r="M55" s="22"/>
      <c r="N55" s="23">
        <f t="shared" si="4"/>
        <v>24.812829087590583</v>
      </c>
      <c r="O55" s="24">
        <f t="shared" si="5"/>
        <v>25.072649287460646</v>
      </c>
      <c r="P55" s="24">
        <f t="shared" si="6"/>
        <v>49.369855813453441</v>
      </c>
      <c r="Q55" t="s">
        <v>221</v>
      </c>
      <c r="R55" t="s">
        <v>218</v>
      </c>
      <c r="S55" t="s">
        <v>320</v>
      </c>
      <c r="AD55" s="37"/>
      <c r="AE55" s="37"/>
      <c r="AH55" s="37"/>
      <c r="AI55" s="37"/>
      <c r="AJ55" t="s">
        <v>281</v>
      </c>
    </row>
    <row r="56" spans="1:36" s="36" customFormat="1" ht="15" x14ac:dyDescent="0.25">
      <c r="A56">
        <v>1.33</v>
      </c>
      <c r="B56">
        <v>5.85</v>
      </c>
      <c r="C56">
        <v>8.5</v>
      </c>
      <c r="D56" s="20">
        <f t="shared" si="0"/>
        <v>4.0466929011820696E-2</v>
      </c>
      <c r="E56" s="17">
        <f>IF(OR($A56="",$B56="",$C56=""),"",A56*'MPTO_working_3-way'!$I55)</f>
        <v>1.3950609326389247</v>
      </c>
      <c r="F56" s="21">
        <f>IF(OR($A56="",$B56="",$C56=""),"",B56*'MPTO_working_3-way'!$I55)</f>
        <v>6.1361702676223366</v>
      </c>
      <c r="G56" s="22">
        <f>IF(OR($A56="",$B56="",$C56=""),"",C56*'MPTO_working_3-way'!$I55)</f>
        <v>8.9158029529555325</v>
      </c>
      <c r="H56" s="17"/>
      <c r="I56" s="21"/>
      <c r="J56" s="22"/>
      <c r="K56" s="17"/>
      <c r="L56" s="21"/>
      <c r="M56" s="22"/>
      <c r="N56" s="23">
        <f t="shared" si="4"/>
        <v>71.681456816970737</v>
      </c>
      <c r="O56" s="24">
        <f t="shared" si="5"/>
        <v>16.296809840439504</v>
      </c>
      <c r="P56" s="24">
        <f t="shared" si="6"/>
        <v>11.216039713714245</v>
      </c>
      <c r="Q56" t="s">
        <v>132</v>
      </c>
      <c r="R56" t="s">
        <v>222</v>
      </c>
      <c r="S56" t="s">
        <v>320</v>
      </c>
      <c r="AD56" s="37"/>
      <c r="AE56" s="37"/>
      <c r="AH56" s="37"/>
      <c r="AI56" s="37"/>
      <c r="AJ56" t="s">
        <v>281</v>
      </c>
    </row>
    <row r="57" spans="1:36" s="36" customFormat="1" ht="15" x14ac:dyDescent="0.25">
      <c r="A57">
        <v>2.0299999999999998</v>
      </c>
      <c r="B57">
        <v>3.64</v>
      </c>
      <c r="C57">
        <v>3.76</v>
      </c>
      <c r="D57" s="20">
        <f t="shared" si="0"/>
        <v>3.3293558972208981E-2</v>
      </c>
      <c r="E57" s="17">
        <f>IF(OR($A57="",$B57="",$C57=""),"",A57*'MPTO_working_3-way'!$I56)</f>
        <v>2.10371210089406</v>
      </c>
      <c r="F57" s="21">
        <f>IF(OR($A57="",$B57="",$C57=""),"",B57*'MPTO_working_3-way'!$I56)</f>
        <v>3.7721734222927976</v>
      </c>
      <c r="G57" s="22">
        <f>IF(OR($A57="",$B57="",$C57=""),"",C57*'MPTO_working_3-way'!$I56)</f>
        <v>3.8965307878628899</v>
      </c>
      <c r="H57" s="17"/>
      <c r="I57" s="21"/>
      <c r="J57" s="22"/>
      <c r="K57" s="17"/>
      <c r="L57" s="21"/>
      <c r="M57" s="22"/>
      <c r="N57" s="23">
        <f t="shared" si="4"/>
        <v>47.535021525759561</v>
      </c>
      <c r="O57" s="24">
        <f t="shared" si="5"/>
        <v>26.509915850904363</v>
      </c>
      <c r="P57" s="24">
        <f t="shared" si="6"/>
        <v>25.663854706726564</v>
      </c>
      <c r="Q57" t="s">
        <v>163</v>
      </c>
      <c r="R57" t="s">
        <v>220</v>
      </c>
      <c r="S57" t="s">
        <v>320</v>
      </c>
      <c r="AD57" s="37"/>
      <c r="AE57" s="37"/>
      <c r="AH57" s="37"/>
      <c r="AI57" s="37"/>
      <c r="AJ57" t="s">
        <v>281</v>
      </c>
    </row>
    <row r="58" spans="1:36" s="36" customFormat="1" ht="15" x14ac:dyDescent="0.25">
      <c r="A58">
        <v>4.16</v>
      </c>
      <c r="B58">
        <v>3.96</v>
      </c>
      <c r="C58">
        <v>1.86</v>
      </c>
      <c r="D58" s="20">
        <f t="shared" si="0"/>
        <v>3.054427651201852E-2</v>
      </c>
      <c r="E58" s="17">
        <f>IF(OR($A58="",$B58="",$C58=""),"",A58*'MPTO_working_3-way'!$I57)</f>
        <v>4.3283424246891746</v>
      </c>
      <c r="F58" s="21">
        <f>IF(OR($A58="",$B58="",$C58=""),"",B58*'MPTO_working_3-way'!$I57)</f>
        <v>4.1202490388868096</v>
      </c>
      <c r="G58" s="22">
        <f>IF(OR($A58="",$B58="",$C58=""),"",C58*'MPTO_working_3-way'!$I57)</f>
        <v>1.9352684879619866</v>
      </c>
      <c r="H58" s="17"/>
      <c r="I58" s="21"/>
      <c r="J58" s="22"/>
      <c r="K58" s="17"/>
      <c r="L58" s="21"/>
      <c r="M58" s="22"/>
      <c r="N58" s="23">
        <f t="shared" si="4"/>
        <v>23.103532527739223</v>
      </c>
      <c r="O58" s="24">
        <f t="shared" si="5"/>
        <v>24.270377604897774</v>
      </c>
      <c r="P58" s="24">
        <f t="shared" si="6"/>
        <v>51.672416836233957</v>
      </c>
      <c r="Q58" t="s">
        <v>170</v>
      </c>
      <c r="R58" t="s">
        <v>227</v>
      </c>
      <c r="S58" t="s">
        <v>320</v>
      </c>
      <c r="AD58" s="37"/>
      <c r="AE58" s="37"/>
      <c r="AH58" s="37"/>
      <c r="AI58" s="37"/>
      <c r="AJ58" t="s">
        <v>284</v>
      </c>
    </row>
    <row r="59" spans="1:36" s="36" customFormat="1" ht="15" x14ac:dyDescent="0.25">
      <c r="A59">
        <v>2.6</v>
      </c>
      <c r="B59">
        <v>3.56</v>
      </c>
      <c r="C59">
        <v>2.76</v>
      </c>
      <c r="D59" s="20">
        <f t="shared" si="0"/>
        <v>2.7833101599589183E-2</v>
      </c>
      <c r="E59" s="17">
        <f>IF(OR($A59="",$B59="",$C59=""),"",A59*'MPTO_working_3-way'!$I58)</f>
        <v>2.6865632533277433</v>
      </c>
      <c r="F59" s="21">
        <f>IF(OR($A59="",$B59="",$C59=""),"",B59*'MPTO_working_3-way'!$I58)</f>
        <v>3.6785250699410641</v>
      </c>
      <c r="G59" s="22">
        <f>IF(OR($A59="",$B59="",$C59=""),"",C59*'MPTO_working_3-way'!$I58)</f>
        <v>2.8518902227632967</v>
      </c>
      <c r="H59" s="17"/>
      <c r="I59" s="21"/>
      <c r="J59" s="22"/>
      <c r="K59" s="17"/>
      <c r="L59" s="21"/>
      <c r="M59" s="22"/>
      <c r="N59" s="23">
        <f t="shared" si="4"/>
        <v>37.222276406905294</v>
      </c>
      <c r="O59" s="24">
        <f t="shared" si="5"/>
        <v>27.184808611784767</v>
      </c>
      <c r="P59" s="24">
        <f t="shared" si="6"/>
        <v>35.064463281867312</v>
      </c>
      <c r="Q59" t="s">
        <v>224</v>
      </c>
      <c r="R59" t="s">
        <v>271</v>
      </c>
      <c r="S59" t="s">
        <v>320</v>
      </c>
      <c r="AD59" s="37"/>
      <c r="AE59" s="37"/>
      <c r="AH59" s="37"/>
      <c r="AI59" s="37"/>
      <c r="AJ59" t="s">
        <v>284</v>
      </c>
    </row>
    <row r="60" spans="1:36" s="36" customFormat="1" ht="15" x14ac:dyDescent="0.25">
      <c r="A60">
        <v>2.0299999999999998</v>
      </c>
      <c r="B60">
        <v>4.26</v>
      </c>
      <c r="C60">
        <v>3.26</v>
      </c>
      <c r="D60" s="20">
        <f t="shared" si="0"/>
        <v>3.410108773365117E-2</v>
      </c>
      <c r="E60" s="17">
        <f>IF(OR($A60="",$B60="",$C60=""),"",A60*'MPTO_working_3-way'!$I59)</f>
        <v>2.0920048813193972</v>
      </c>
      <c r="F60" s="21">
        <f>IF(OR($A60="",$B60="",$C60=""),"",B60*'MPTO_working_3-way'!$I59)</f>
        <v>4.3901186179411988</v>
      </c>
      <c r="G60" s="22">
        <f>IF(OR($A60="",$B60="",$C60=""),"",C60*'MPTO_working_3-way'!$I59)</f>
        <v>3.3595743414291803</v>
      </c>
      <c r="H60" s="17"/>
      <c r="I60" s="21"/>
      <c r="J60" s="22"/>
      <c r="K60" s="17"/>
      <c r="L60" s="21"/>
      <c r="M60" s="22"/>
      <c r="N60" s="23">
        <f t="shared" si="4"/>
        <v>47.801035692101948</v>
      </c>
      <c r="O60" s="24">
        <f t="shared" si="5"/>
        <v>22.778427806330264</v>
      </c>
      <c r="P60" s="24">
        <f t="shared" si="6"/>
        <v>29.765675599683107</v>
      </c>
      <c r="Q60" t="s">
        <v>172</v>
      </c>
      <c r="R60" t="s">
        <v>171</v>
      </c>
      <c r="S60" t="s">
        <v>320</v>
      </c>
      <c r="AD60" s="37"/>
      <c r="AE60" s="37"/>
      <c r="AH60" s="37"/>
      <c r="AI60" s="37"/>
      <c r="AJ60" t="s">
        <v>285</v>
      </c>
    </row>
    <row r="61" spans="1:36" s="36" customFormat="1" ht="15" x14ac:dyDescent="0.25">
      <c r="A61">
        <v>2.6</v>
      </c>
      <c r="B61">
        <v>3.63</v>
      </c>
      <c r="C61">
        <v>2.68</v>
      </c>
      <c r="D61" s="20">
        <f t="shared" si="0"/>
        <v>3.3231806637505468E-2</v>
      </c>
      <c r="E61" s="17">
        <f>IF(OR($A61="",$B61="",$C61=""),"",A61*'MPTO_working_3-way'!$I60)</f>
        <v>2.6723660641589322</v>
      </c>
      <c r="F61" s="21">
        <f>IF(OR($A61="",$B61="",$C61=""),"",B61*'MPTO_working_3-way'!$I60)</f>
        <v>3.7310341588065086</v>
      </c>
      <c r="G61" s="22">
        <f>IF(OR($A61="",$B61="",$C61=""),"",C61*'MPTO_working_3-way'!$I60)</f>
        <v>2.7545927122868994</v>
      </c>
      <c r="H61" s="17"/>
      <c r="I61" s="21"/>
      <c r="J61" s="22"/>
      <c r="K61" s="17"/>
      <c r="L61" s="21"/>
      <c r="M61" s="22"/>
      <c r="N61" s="23">
        <f t="shared" si="4"/>
        <v>37.420023155200774</v>
      </c>
      <c r="O61" s="24">
        <f t="shared" si="5"/>
        <v>26.802220441741603</v>
      </c>
      <c r="P61" s="24">
        <f t="shared" si="6"/>
        <v>36.303007538627618</v>
      </c>
      <c r="Q61" t="s">
        <v>232</v>
      </c>
      <c r="R61" t="s">
        <v>229</v>
      </c>
      <c r="S61" t="s">
        <v>320</v>
      </c>
      <c r="AD61" s="37"/>
      <c r="AE61" s="37"/>
      <c r="AH61" s="37"/>
      <c r="AI61" s="37"/>
      <c r="AJ61" t="s">
        <v>285</v>
      </c>
    </row>
    <row r="62" spans="1:36" s="36" customFormat="1" ht="15" x14ac:dyDescent="0.25">
      <c r="A62">
        <v>1.55</v>
      </c>
      <c r="B62">
        <v>4.54</v>
      </c>
      <c r="C62">
        <v>5.98</v>
      </c>
      <c r="D62" s="20">
        <f t="shared" si="0"/>
        <v>3.2649687770756053E-2</v>
      </c>
      <c r="E62" s="17">
        <f>IF(OR($A62="",$B62="",$C62=""),"",A62*'MPTO_working_3-way'!$I61)</f>
        <v>1.6028566859871594</v>
      </c>
      <c r="F62" s="21">
        <f>IF(OR($A62="",$B62="",$C62=""),"",B62*'MPTO_working_3-way'!$I61)</f>
        <v>4.6948189383107763</v>
      </c>
      <c r="G62" s="22">
        <f>IF(OR($A62="",$B62="",$C62=""),"",C62*'MPTO_working_3-way'!$I61)</f>
        <v>6.1839245046472344</v>
      </c>
      <c r="H62" s="17"/>
      <c r="I62" s="21"/>
      <c r="J62" s="22"/>
      <c r="K62" s="17"/>
      <c r="L62" s="21"/>
      <c r="M62" s="22"/>
      <c r="N62" s="23">
        <f t="shared" si="4"/>
        <v>62.388609583278189</v>
      </c>
      <c r="O62" s="24">
        <f t="shared" si="5"/>
        <v>21.300075959048719</v>
      </c>
      <c r="P62" s="24">
        <f t="shared" si="6"/>
        <v>16.170960677939998</v>
      </c>
      <c r="Q62" t="s">
        <v>249</v>
      </c>
      <c r="R62" t="s">
        <v>252</v>
      </c>
      <c r="S62" t="s">
        <v>320</v>
      </c>
      <c r="AD62" s="37"/>
      <c r="AE62" s="37"/>
      <c r="AH62" s="37"/>
      <c r="AI62" s="37"/>
      <c r="AJ62" t="s">
        <v>286</v>
      </c>
    </row>
    <row r="63" spans="1:36" s="36" customFormat="1" ht="15" x14ac:dyDescent="0.25">
      <c r="A63">
        <v>1.87</v>
      </c>
      <c r="B63">
        <v>3.98</v>
      </c>
      <c r="C63">
        <v>4.09</v>
      </c>
      <c r="D63" s="20">
        <f t="shared" si="0"/>
        <v>3.051441720191761E-2</v>
      </c>
      <c r="E63" s="17">
        <f>IF(OR($A63="",$B63="",$C63=""),"",A63*'MPTO_working_3-way'!$I62)</f>
        <v>1.9321434784121354</v>
      </c>
      <c r="F63" s="21">
        <f>IF(OR($A63="",$B63="",$C63=""),"",B63*'MPTO_working_3-way'!$I62)</f>
        <v>4.1122625904172718</v>
      </c>
      <c r="G63" s="22">
        <f>IF(OR($A63="",$B63="",$C63=""),"",C63*'MPTO_working_3-way'!$I62)</f>
        <v>4.2259180891473971</v>
      </c>
      <c r="H63" s="17"/>
      <c r="I63" s="21"/>
      <c r="J63" s="22"/>
      <c r="K63" s="17"/>
      <c r="L63" s="21"/>
      <c r="M63" s="22"/>
      <c r="N63" s="23">
        <f t="shared" si="4"/>
        <v>51.755990751878066</v>
      </c>
      <c r="O63" s="24">
        <f t="shared" si="5"/>
        <v>24.317513242716583</v>
      </c>
      <c r="P63" s="24">
        <f t="shared" si="6"/>
        <v>23.663496994134963</v>
      </c>
      <c r="Q63" t="s">
        <v>247</v>
      </c>
      <c r="R63" t="s">
        <v>255</v>
      </c>
      <c r="S63" t="s">
        <v>320</v>
      </c>
      <c r="AD63" s="37"/>
      <c r="AE63" s="37"/>
      <c r="AH63" s="37"/>
      <c r="AI63" s="37"/>
      <c r="AJ63" t="s">
        <v>286</v>
      </c>
    </row>
    <row r="64" spans="1:36" s="36" customFormat="1" ht="15" x14ac:dyDescent="0.25">
      <c r="A64">
        <v>2.08</v>
      </c>
      <c r="B64">
        <v>3.76</v>
      </c>
      <c r="C64">
        <v>3.56</v>
      </c>
      <c r="D64" s="20">
        <f t="shared" si="0"/>
        <v>2.7625553982235651E-2</v>
      </c>
      <c r="E64" s="17">
        <f>IF(OR($A64="",$B64="",$C64=""),"",A64*'MPTO_working_3-way'!$I63)</f>
        <v>2.1479113505631728</v>
      </c>
      <c r="F64" s="21">
        <f>IF(OR($A64="",$B64="",$C64=""),"",B64*'MPTO_working_3-way'!$I63)</f>
        <v>3.8827628260180425</v>
      </c>
      <c r="G64" s="22">
        <f>IF(OR($A64="",$B64="",$C64=""),"",C64*'MPTO_working_3-way'!$I63)</f>
        <v>3.6762328884638915</v>
      </c>
      <c r="H64" s="17"/>
      <c r="I64" s="21"/>
      <c r="J64" s="22"/>
      <c r="K64" s="17"/>
      <c r="L64" s="21"/>
      <c r="M64" s="22"/>
      <c r="N64" s="23">
        <f t="shared" si="4"/>
        <v>46.556856256558468</v>
      </c>
      <c r="O64" s="24">
        <f t="shared" si="5"/>
        <v>25.754856652564261</v>
      </c>
      <c r="P64" s="24">
        <f t="shared" si="6"/>
        <v>27.201758711697082</v>
      </c>
      <c r="Q64" t="s">
        <v>254</v>
      </c>
      <c r="R64" t="s">
        <v>275</v>
      </c>
      <c r="S64" t="s">
        <v>320</v>
      </c>
      <c r="AD64" s="37"/>
      <c r="AE64" s="37"/>
      <c r="AH64" s="37"/>
      <c r="AI64" s="37"/>
      <c r="AJ64" t="s">
        <v>286</v>
      </c>
    </row>
    <row r="65" spans="1:36" s="36" customFormat="1" ht="15" x14ac:dyDescent="0.25">
      <c r="A65">
        <v>2.19</v>
      </c>
      <c r="B65">
        <v>3.08</v>
      </c>
      <c r="C65">
        <v>3.79</v>
      </c>
      <c r="D65" s="20">
        <f t="shared" si="0"/>
        <v>4.5148571985597963E-2</v>
      </c>
      <c r="E65" s="17">
        <f>IF(OR($A65="",$B65="",$C65=""),"",A65*'MPTO_working_3-way'!$I64)</f>
        <v>2.2568265736721993</v>
      </c>
      <c r="F65" s="21">
        <f>IF(OR($A65="",$B65="",$C65=""),"",B65*'MPTO_working_3-way'!$I64)</f>
        <v>3.1739844049819061</v>
      </c>
      <c r="G65" s="22">
        <f>IF(OR($A65="",$B65="",$C65=""),"",C65*'MPTO_working_3-way'!$I64)</f>
        <v>3.9056496411952679</v>
      </c>
      <c r="H65" s="17"/>
      <c r="I65" s="21"/>
      <c r="J65" s="22"/>
      <c r="K65" s="17"/>
      <c r="L65" s="21"/>
      <c r="M65" s="22"/>
      <c r="N65" s="23">
        <f t="shared" si="4"/>
        <v>44.310006434072079</v>
      </c>
      <c r="O65" s="24">
        <f t="shared" si="5"/>
        <v>31.506140938512289</v>
      </c>
      <c r="P65" s="24">
        <f t="shared" si="6"/>
        <v>25.603935116258004</v>
      </c>
      <c r="Q65" t="s">
        <v>73</v>
      </c>
      <c r="R65" t="s">
        <v>81</v>
      </c>
      <c r="S65" t="s">
        <v>321</v>
      </c>
      <c r="AD65" s="37"/>
      <c r="AE65" s="37"/>
      <c r="AH65" s="37"/>
      <c r="AI65" s="37"/>
      <c r="AJ65" t="s">
        <v>68</v>
      </c>
    </row>
    <row r="66" spans="1:36" s="36" customFormat="1" ht="15" x14ac:dyDescent="0.25">
      <c r="A66">
        <v>2.14</v>
      </c>
      <c r="B66">
        <v>3.17</v>
      </c>
      <c r="C66">
        <v>3.81</v>
      </c>
      <c r="D66" s="20">
        <f t="shared" si="0"/>
        <v>4.5214324476429368E-2</v>
      </c>
      <c r="E66" s="17">
        <f>IF(OR($A66="",$B66="",$C66=""),"",A66*'MPTO_working_3-way'!$I65)</f>
        <v>2.1991186855219844</v>
      </c>
      <c r="F66" s="21">
        <f>IF(OR($A66="",$B66="",$C66=""),"",B66*'MPTO_working_3-way'!$I65)</f>
        <v>3.2575730061236867</v>
      </c>
      <c r="G66" s="22">
        <f>IF(OR($A66="",$B66="",$C66=""),"",C66*'MPTO_working_3-way'!$I65)</f>
        <v>3.9152533606723181</v>
      </c>
      <c r="H66" s="17"/>
      <c r="I66" s="21"/>
      <c r="J66" s="22"/>
      <c r="K66" s="17"/>
      <c r="L66" s="21"/>
      <c r="M66" s="22"/>
      <c r="N66" s="23">
        <f t="shared" si="4"/>
        <v>45.472761728757682</v>
      </c>
      <c r="O66" s="24">
        <f t="shared" si="5"/>
        <v>30.697700346858504</v>
      </c>
      <c r="P66" s="24">
        <f t="shared" si="6"/>
        <v>25.541131259722167</v>
      </c>
      <c r="Q66" t="s">
        <v>94</v>
      </c>
      <c r="R66" t="s">
        <v>78</v>
      </c>
      <c r="S66" t="s">
        <v>321</v>
      </c>
      <c r="AD66" s="37"/>
      <c r="AE66" s="37"/>
      <c r="AH66" s="37"/>
      <c r="AI66" s="37"/>
      <c r="AJ66" t="s">
        <v>68</v>
      </c>
    </row>
    <row r="67" spans="1:36" s="36" customFormat="1" ht="15" x14ac:dyDescent="0.25">
      <c r="A67">
        <v>1.78</v>
      </c>
      <c r="B67">
        <v>3.67</v>
      </c>
      <c r="C67">
        <v>4.7</v>
      </c>
      <c r="D67" s="20">
        <f t="shared" si="0"/>
        <v>4.7043274288494974E-2</v>
      </c>
      <c r="E67" s="17">
        <f>IF(OR($A67="",$B67="",$C67=""),"",A67*'MPTO_working_3-way'!$I66)</f>
        <v>1.8603644581343644</v>
      </c>
      <c r="F67" s="21">
        <f>IF(OR($A67="",$B67="",$C67=""),"",B67*'MPTO_working_3-way'!$I66)</f>
        <v>3.8356952591871445</v>
      </c>
      <c r="G67" s="22">
        <f>IF(OR($A67="",$B67="",$C67=""),"",C67*'MPTO_working_3-way'!$I66)</f>
        <v>4.912198288332311</v>
      </c>
      <c r="H67" s="17"/>
      <c r="I67" s="21"/>
      <c r="J67" s="22"/>
      <c r="K67" s="17"/>
      <c r="L67" s="21"/>
      <c r="M67" s="22"/>
      <c r="N67" s="23">
        <f t="shared" si="4"/>
        <v>53.75290823405826</v>
      </c>
      <c r="O67" s="24">
        <f t="shared" si="5"/>
        <v>26.070892821968311</v>
      </c>
      <c r="P67" s="24">
        <f t="shared" si="6"/>
        <v>20.357484395026315</v>
      </c>
      <c r="Q67" t="s">
        <v>92</v>
      </c>
      <c r="R67" t="s">
        <v>72</v>
      </c>
      <c r="S67" t="s">
        <v>321</v>
      </c>
      <c r="AD67" s="37"/>
      <c r="AE67" s="37"/>
      <c r="AH67" s="37"/>
      <c r="AI67" s="37"/>
      <c r="AJ67" t="s">
        <v>68</v>
      </c>
    </row>
    <row r="68" spans="1:36" s="36" customFormat="1" ht="15" x14ac:dyDescent="0.25">
      <c r="A68">
        <v>1.81</v>
      </c>
      <c r="B68">
        <v>3.47</v>
      </c>
      <c r="C68">
        <v>4.8600000000000003</v>
      </c>
      <c r="D68" s="20">
        <f t="shared" ref="D68:D118" si="7">IF(OR($A68="",$B68="",$C68=""),"",(1/A68)+(1/B68)+(1/C68)-1)</f>
        <v>4.6431942758077716E-2</v>
      </c>
      <c r="E68" s="17">
        <f>IF(OR($A68="",$B68="",$C68=""),"",A68*'MPTO_working_3-way'!$I67)</f>
        <v>1.8918379273023371</v>
      </c>
      <c r="F68" s="21">
        <f>IF(OR($A68="",$B68="",$C68=""),"",B68*'MPTO_working_3-way'!$I67)</f>
        <v>3.62689370593321</v>
      </c>
      <c r="G68" s="22">
        <f>IF(OR($A68="",$B68="",$C68=""),"",C68*'MPTO_working_3-way'!$I67)</f>
        <v>5.079741616955447</v>
      </c>
      <c r="H68" s="17"/>
      <c r="I68" s="21"/>
      <c r="J68" s="22"/>
      <c r="K68" s="17"/>
      <c r="L68" s="21"/>
      <c r="M68" s="22"/>
      <c r="N68" s="23">
        <f t="shared" si="4"/>
        <v>52.858650604703129</v>
      </c>
      <c r="O68" s="24">
        <f t="shared" si="5"/>
        <v>27.571803341358113</v>
      </c>
      <c r="P68" s="24">
        <f t="shared" si="6"/>
        <v>19.686040657307132</v>
      </c>
      <c r="Q68" t="s">
        <v>75</v>
      </c>
      <c r="R68" t="s">
        <v>76</v>
      </c>
      <c r="S68" t="s">
        <v>321</v>
      </c>
      <c r="AD68" s="37"/>
      <c r="AE68" s="37"/>
      <c r="AH68" s="37"/>
      <c r="AI68" s="37"/>
      <c r="AJ68" t="s">
        <v>68</v>
      </c>
    </row>
    <row r="69" spans="1:36" s="36" customFormat="1" ht="15" x14ac:dyDescent="0.25">
      <c r="A69">
        <v>1.83</v>
      </c>
      <c r="B69">
        <v>3.5</v>
      </c>
      <c r="C69">
        <v>4.6900000000000004</v>
      </c>
      <c r="D69" s="20">
        <f t="shared" si="7"/>
        <v>4.5381989350670393E-2</v>
      </c>
      <c r="E69" s="17">
        <f>IF(OR($A69="",$B69="",$C69=""),"",A69*'MPTO_working_3-way'!$I68)</f>
        <v>1.9160891919479459</v>
      </c>
      <c r="F69" s="21">
        <f>IF(OR($A69="",$B69="",$C69=""),"",B69*'MPTO_working_3-way'!$I68)</f>
        <v>3.6646514600097326</v>
      </c>
      <c r="G69" s="22">
        <f>IF(OR($A69="",$B69="",$C69=""),"",C69*'MPTO_working_3-way'!$I68)</f>
        <v>4.9106329564130418</v>
      </c>
      <c r="H69" s="17"/>
      <c r="I69" s="21"/>
      <c r="J69" s="22"/>
      <c r="K69" s="17"/>
      <c r="L69" s="21"/>
      <c r="M69" s="22"/>
      <c r="N69" s="23">
        <f t="shared" ref="N69:N118" si="8">(1/E69)* 100</f>
        <v>52.189637319720703</v>
      </c>
      <c r="O69" s="24">
        <f t="shared" ref="O69:O118" si="9">(1/F69)* 100</f>
        <v>27.28772465573968</v>
      </c>
      <c r="P69" s="24">
        <f t="shared" ref="P69:P118" si="10">(1/G69)* 100</f>
        <v>20.363973623686331</v>
      </c>
      <c r="Q69" t="s">
        <v>82</v>
      </c>
      <c r="R69" t="s">
        <v>97</v>
      </c>
      <c r="S69" t="s">
        <v>321</v>
      </c>
      <c r="AD69" s="37"/>
      <c r="AE69" s="37"/>
      <c r="AH69" s="37"/>
      <c r="AI69" s="37"/>
      <c r="AJ69" t="s">
        <v>68</v>
      </c>
    </row>
    <row r="70" spans="1:36" s="36" customFormat="1" ht="15" x14ac:dyDescent="0.25">
      <c r="A70">
        <v>4.33</v>
      </c>
      <c r="B70">
        <v>3.22</v>
      </c>
      <c r="C70">
        <v>1.98</v>
      </c>
      <c r="D70" s="20">
        <f t="shared" si="7"/>
        <v>4.655639347877516E-2</v>
      </c>
      <c r="E70" s="17">
        <f>IF(OR($A70="",$B70="",$C70=""),"",A70*'MPTO_working_3-way'!$I69)</f>
        <v>4.5310503121424768</v>
      </c>
      <c r="F70" s="21">
        <f>IF(OR($A70="",$B70="",$C70=""),"",B70*'MPTO_working_3-way'!$I69)</f>
        <v>3.3695108556810105</v>
      </c>
      <c r="G70" s="22">
        <f>IF(OR($A70="",$B70="",$C70=""),"",C70*'MPTO_working_3-way'!$I69)</f>
        <v>2.0719352466609937</v>
      </c>
      <c r="H70" s="17"/>
      <c r="I70" s="21"/>
      <c r="J70" s="22"/>
      <c r="K70" s="17"/>
      <c r="L70" s="21"/>
      <c r="M70" s="22"/>
      <c r="N70" s="23">
        <f t="shared" si="8"/>
        <v>22.069938118324639</v>
      </c>
      <c r="O70" s="24">
        <f t="shared" si="9"/>
        <v>29.677898152902387</v>
      </c>
      <c r="P70" s="24">
        <f t="shared" si="10"/>
        <v>48.264056592093787</v>
      </c>
      <c r="Q70" t="s">
        <v>117</v>
      </c>
      <c r="R70" t="s">
        <v>89</v>
      </c>
      <c r="S70" t="s">
        <v>321</v>
      </c>
      <c r="AD70" s="37"/>
      <c r="AE70" s="37"/>
      <c r="AH70" s="37"/>
      <c r="AI70" s="37"/>
      <c r="AJ70" t="s">
        <v>68</v>
      </c>
    </row>
    <row r="71" spans="1:36" s="36" customFormat="1" ht="15" x14ac:dyDescent="0.25">
      <c r="A71">
        <v>3.48</v>
      </c>
      <c r="B71">
        <v>3.91</v>
      </c>
      <c r="C71">
        <v>2.0299999999999998</v>
      </c>
      <c r="D71" s="20">
        <f t="shared" si="7"/>
        <v>3.572163498082892E-2</v>
      </c>
      <c r="E71" s="17">
        <f>IF(OR($A71="",$B71="",$C71=""),"",A71*'MPTO_working_3-way'!$I70)</f>
        <v>3.6379293229403329</v>
      </c>
      <c r="F71" s="21">
        <f>IF(OR($A71="",$B71="",$C71=""),"",B71*'MPTO_working_3-way'!$I70)</f>
        <v>4.0874435783611212</v>
      </c>
      <c r="G71" s="22">
        <f>IF(OR($A71="",$B71="",$C71=""),"",C71*'MPTO_working_3-way'!$I70)</f>
        <v>2.1221254383818606</v>
      </c>
      <c r="H71" s="17"/>
      <c r="I71" s="21"/>
      <c r="J71" s="22"/>
      <c r="K71" s="17"/>
      <c r="L71" s="21"/>
      <c r="M71" s="22"/>
      <c r="N71" s="23">
        <f t="shared" si="8"/>
        <v>27.488164591162441</v>
      </c>
      <c r="O71" s="24">
        <f t="shared" si="9"/>
        <v>24.465169508246877</v>
      </c>
      <c r="P71" s="24">
        <f t="shared" si="10"/>
        <v>47.122567870564183</v>
      </c>
      <c r="Q71" t="s">
        <v>136</v>
      </c>
      <c r="R71" t="s">
        <v>178</v>
      </c>
      <c r="S71" t="s">
        <v>321</v>
      </c>
      <c r="AD71" s="37"/>
      <c r="AE71" s="37"/>
      <c r="AH71" s="37"/>
      <c r="AI71" s="37"/>
      <c r="AJ71" t="s">
        <v>276</v>
      </c>
    </row>
    <row r="72" spans="1:36" s="36" customFormat="1" ht="15" x14ac:dyDescent="0.25">
      <c r="A72">
        <v>2.64</v>
      </c>
      <c r="B72">
        <v>3.61</v>
      </c>
      <c r="C72">
        <v>2.69</v>
      </c>
      <c r="D72" s="20">
        <f t="shared" si="7"/>
        <v>2.754340093309704E-2</v>
      </c>
      <c r="E72" s="17">
        <f>IF(OR($A72="",$B72="",$C72=""),"",A72*'MPTO_working_3-way'!$I71)</f>
        <v>2.7629088787839664</v>
      </c>
      <c r="F72" s="21">
        <f>IF(OR($A72="",$B72="",$C72=""),"",B72*'MPTO_working_3-way'!$I71)</f>
        <v>3.778068580458378</v>
      </c>
      <c r="G72" s="22">
        <f>IF(OR($A72="",$B72="",$C72=""),"",C72*'MPTO_working_3-way'!$I71)</f>
        <v>2.8152366984579049</v>
      </c>
      <c r="H72" s="17"/>
      <c r="I72" s="21"/>
      <c r="J72" s="22"/>
      <c r="K72" s="17"/>
      <c r="L72" s="21"/>
      <c r="M72" s="22"/>
      <c r="N72" s="23">
        <f t="shared" si="8"/>
        <v>36.193737972282605</v>
      </c>
      <c r="O72" s="24">
        <f t="shared" si="9"/>
        <v>26.468550760893649</v>
      </c>
      <c r="P72" s="24">
        <f t="shared" si="10"/>
        <v>35.520991913318248</v>
      </c>
      <c r="Q72" t="s">
        <v>122</v>
      </c>
      <c r="R72" t="s">
        <v>135</v>
      </c>
      <c r="S72" t="s">
        <v>321</v>
      </c>
      <c r="AD72" s="37"/>
      <c r="AE72" s="37"/>
      <c r="AH72" s="37"/>
      <c r="AI72" s="37"/>
      <c r="AJ72" t="s">
        <v>276</v>
      </c>
    </row>
    <row r="73" spans="1:36" s="36" customFormat="1" ht="15" x14ac:dyDescent="0.25">
      <c r="A73">
        <v>2.2200000000000002</v>
      </c>
      <c r="B73">
        <v>3.86</v>
      </c>
      <c r="C73">
        <v>3.14</v>
      </c>
      <c r="D73" s="20">
        <f t="shared" si="7"/>
        <v>2.7989145543021676E-2</v>
      </c>
      <c r="E73" s="17">
        <f>IF(OR($A73="",$B73="",$C73=""),"",A73*'MPTO_working_3-way'!$I72)</f>
        <v>2.2993020296574405</v>
      </c>
      <c r="F73" s="21">
        <f>IF(OR($A73="",$B73="",$C73=""),"",B73*'MPTO_working_3-way'!$I72)</f>
        <v>3.9978855110259994</v>
      </c>
      <c r="G73" s="22">
        <f>IF(OR($A73="",$B73="",$C73=""),"",C73*'MPTO_working_3-way'!$I72)</f>
        <v>3.252165933839803</v>
      </c>
      <c r="H73" s="17"/>
      <c r="I73" s="21"/>
      <c r="J73" s="22"/>
      <c r="K73" s="17"/>
      <c r="L73" s="21"/>
      <c r="M73" s="22"/>
      <c r="N73" s="23">
        <f t="shared" si="8"/>
        <v>43.4914590211093</v>
      </c>
      <c r="O73" s="24">
        <f t="shared" si="9"/>
        <v>25.013222545819342</v>
      </c>
      <c r="P73" s="24">
        <f t="shared" si="10"/>
        <v>30.748738543586828</v>
      </c>
      <c r="Q73" t="s">
        <v>175</v>
      </c>
      <c r="R73" t="s">
        <v>176</v>
      </c>
      <c r="S73" t="s">
        <v>321</v>
      </c>
      <c r="AD73" s="37"/>
      <c r="AE73" s="37"/>
      <c r="AH73" s="37"/>
      <c r="AI73" s="37"/>
      <c r="AJ73" t="s">
        <v>276</v>
      </c>
    </row>
    <row r="74" spans="1:36" s="36" customFormat="1" ht="15" x14ac:dyDescent="0.25">
      <c r="A74">
        <v>1.38</v>
      </c>
      <c r="B74">
        <v>5.12</v>
      </c>
      <c r="C74">
        <v>8.31</v>
      </c>
      <c r="D74" s="20">
        <f t="shared" si="7"/>
        <v>4.0287124601056989E-2</v>
      </c>
      <c r="E74" s="17">
        <f>IF(OR($A74="",$B74="",$C74=""),"",A74*'MPTO_working_3-way'!$I73)</f>
        <v>1.4180098932876739</v>
      </c>
      <c r="F74" s="21">
        <f>IF(OR($A74="",$B74="",$C74=""),"",B74*'MPTO_working_3-way'!$I73)</f>
        <v>5.2610222127774566</v>
      </c>
      <c r="G74" s="22">
        <f>IF(OR($A74="",$B74="",$C74=""),"",C74*'MPTO_working_3-way'!$I73)</f>
        <v>8.538885661754037</v>
      </c>
      <c r="H74" s="17"/>
      <c r="I74" s="21"/>
      <c r="J74" s="22"/>
      <c r="K74" s="17"/>
      <c r="L74" s="21"/>
      <c r="M74" s="22"/>
      <c r="N74" s="23">
        <f t="shared" si="8"/>
        <v>70.52136975444418</v>
      </c>
      <c r="O74" s="24">
        <f t="shared" si="9"/>
        <v>19.007712941627535</v>
      </c>
      <c r="P74" s="24">
        <f t="shared" si="10"/>
        <v>11.71112999532286</v>
      </c>
      <c r="Q74" t="s">
        <v>87</v>
      </c>
      <c r="R74" t="s">
        <v>105</v>
      </c>
      <c r="S74" t="s">
        <v>321</v>
      </c>
      <c r="AD74" s="37"/>
      <c r="AE74" s="37"/>
      <c r="AH74" s="37"/>
      <c r="AI74" s="37"/>
      <c r="AJ74" t="s">
        <v>115</v>
      </c>
    </row>
    <row r="75" spans="1:36" s="36" customFormat="1" ht="15" x14ac:dyDescent="0.25">
      <c r="A75">
        <v>2.34</v>
      </c>
      <c r="B75">
        <v>3.26</v>
      </c>
      <c r="C75">
        <v>3.34</v>
      </c>
      <c r="D75" s="20">
        <f t="shared" si="7"/>
        <v>3.3500091212886662E-2</v>
      </c>
      <c r="E75" s="17">
        <f>IF(OR($A75="",$B75="",$C75=""),"",A75*'MPTO_working_3-way'!$I74)</f>
        <v>2.4054946005706705</v>
      </c>
      <c r="F75" s="21">
        <f>IF(OR($A75="",$B75="",$C75=""),"",B75*'MPTO_working_3-way'!$I74)</f>
        <v>3.3512446144702506</v>
      </c>
      <c r="G75" s="22">
        <f>IF(OR($A75="",$B75="",$C75=""),"",C75*'MPTO_working_3-way'!$I74)</f>
        <v>3.4334837461136924</v>
      </c>
      <c r="H75" s="17"/>
      <c r="I75" s="21"/>
      <c r="J75" s="22"/>
      <c r="K75" s="17"/>
      <c r="L75" s="21"/>
      <c r="M75" s="22"/>
      <c r="N75" s="23">
        <f t="shared" si="8"/>
        <v>41.571492189704514</v>
      </c>
      <c r="O75" s="24">
        <f t="shared" si="9"/>
        <v>29.839660038008759</v>
      </c>
      <c r="P75" s="24">
        <f t="shared" si="10"/>
        <v>29.124937641888788</v>
      </c>
      <c r="Q75" t="s">
        <v>83</v>
      </c>
      <c r="R75" t="s">
        <v>103</v>
      </c>
      <c r="S75" t="s">
        <v>321</v>
      </c>
      <c r="AD75" s="37"/>
      <c r="AE75" s="37"/>
      <c r="AH75" s="37"/>
      <c r="AI75" s="37"/>
      <c r="AJ75" t="s">
        <v>115</v>
      </c>
    </row>
    <row r="76" spans="1:36" s="36" customFormat="1" ht="15" x14ac:dyDescent="0.25">
      <c r="A76">
        <v>2.86</v>
      </c>
      <c r="B76">
        <v>3.2</v>
      </c>
      <c r="C76">
        <v>2.7</v>
      </c>
      <c r="D76" s="20">
        <f t="shared" si="7"/>
        <v>3.252072002072004E-2</v>
      </c>
      <c r="E76" s="17">
        <f>IF(OR($A76="",$B76="",$C76=""),"",A76*'MPTO_working_3-way'!$I75)</f>
        <v>2.9752211763590228</v>
      </c>
      <c r="F76" s="21">
        <f>IF(OR($A76="",$B76="",$C76=""),"",B76*'MPTO_working_3-way'!$I75)</f>
        <v>3.3289187987233824</v>
      </c>
      <c r="G76" s="22">
        <f>IF(OR($A76="",$B76="",$C76=""),"",C76*'MPTO_working_3-way'!$I75)</f>
        <v>2.808775236422854</v>
      </c>
      <c r="H76" s="17"/>
      <c r="I76" s="21"/>
      <c r="J76" s="22"/>
      <c r="K76" s="17"/>
      <c r="L76" s="21"/>
      <c r="M76" s="22"/>
      <c r="N76" s="23">
        <f t="shared" si="8"/>
        <v>33.61094657250883</v>
      </c>
      <c r="O76" s="24">
        <f t="shared" si="9"/>
        <v>30.039783499179766</v>
      </c>
      <c r="P76" s="24">
        <f t="shared" si="10"/>
        <v>35.602706369398248</v>
      </c>
      <c r="Q76" t="s">
        <v>84</v>
      </c>
      <c r="R76" t="s">
        <v>108</v>
      </c>
      <c r="S76" t="s">
        <v>321</v>
      </c>
      <c r="AD76" s="37"/>
      <c r="AE76" s="37"/>
      <c r="AH76" s="37"/>
      <c r="AI76" s="37"/>
      <c r="AJ76" t="s">
        <v>115</v>
      </c>
    </row>
    <row r="77" spans="1:36" s="36" customFormat="1" ht="15" x14ac:dyDescent="0.25">
      <c r="A77">
        <v>1.79</v>
      </c>
      <c r="B77">
        <v>3.55</v>
      </c>
      <c r="C77">
        <v>5.16</v>
      </c>
      <c r="D77" s="20">
        <f t="shared" si="7"/>
        <v>3.4147808334568319E-2</v>
      </c>
      <c r="E77" s="17">
        <f>IF(OR($A77="",$B77="",$C77=""),"",A77*'MPTO_working_3-way'!$I76)</f>
        <v>1.8499651632710672</v>
      </c>
      <c r="F77" s="21">
        <f>IF(OR($A77="",$B77="",$C77=""),"",B77*'MPTO_working_3-way'!$I76)</f>
        <v>3.6689253238057473</v>
      </c>
      <c r="G77" s="22">
        <f>IF(OR($A77="",$B77="",$C77=""),"",C77*'MPTO_working_3-way'!$I76)</f>
        <v>5.3328604706584954</v>
      </c>
      <c r="H77" s="17"/>
      <c r="I77" s="21"/>
      <c r="J77" s="22"/>
      <c r="K77" s="17"/>
      <c r="L77" s="21"/>
      <c r="M77" s="22"/>
      <c r="N77" s="23">
        <f t="shared" si="8"/>
        <v>54.055071946966947</v>
      </c>
      <c r="O77" s="24">
        <f t="shared" si="9"/>
        <v>27.25593768593545</v>
      </c>
      <c r="P77" s="24">
        <f t="shared" si="10"/>
        <v>18.751662555246288</v>
      </c>
      <c r="Q77" t="s">
        <v>109</v>
      </c>
      <c r="R77" t="s">
        <v>85</v>
      </c>
      <c r="S77" t="s">
        <v>321</v>
      </c>
      <c r="AD77" s="37"/>
      <c r="AE77" s="37"/>
      <c r="AH77" s="37"/>
      <c r="AI77" s="37"/>
      <c r="AJ77" t="s">
        <v>115</v>
      </c>
    </row>
    <row r="78" spans="1:36" s="36" customFormat="1" ht="15" x14ac:dyDescent="0.25">
      <c r="A78">
        <v>2.48</v>
      </c>
      <c r="B78">
        <v>3.1</v>
      </c>
      <c r="C78">
        <v>3.26</v>
      </c>
      <c r="D78" s="20">
        <f t="shared" si="7"/>
        <v>3.2554917870571964E-2</v>
      </c>
      <c r="E78" s="17">
        <f>IF(OR($A78="",$B78="",$C78=""),"",A78*'MPTO_working_3-way'!$I77)</f>
        <v>2.5606513856513855</v>
      </c>
      <c r="F78" s="21">
        <f>IF(OR($A78="",$B78="",$C78=""),"",B78*'MPTO_working_3-way'!$I77)</f>
        <v>3.2008142320642321</v>
      </c>
      <c r="G78" s="22">
        <f>IF(OR($A78="",$B78="",$C78=""),"",C78*'MPTO_working_3-way'!$I77)</f>
        <v>3.3660175472675471</v>
      </c>
      <c r="H78" s="17"/>
      <c r="I78" s="21"/>
      <c r="J78" s="22"/>
      <c r="K78" s="17"/>
      <c r="L78" s="21"/>
      <c r="M78" s="22"/>
      <c r="N78" s="23">
        <f t="shared" si="8"/>
        <v>39.052563172148375</v>
      </c>
      <c r="O78" s="24">
        <f t="shared" si="9"/>
        <v>31.242050537718697</v>
      </c>
      <c r="P78" s="24">
        <f t="shared" si="10"/>
        <v>29.708698364088331</v>
      </c>
      <c r="Q78" t="s">
        <v>114</v>
      </c>
      <c r="R78" t="s">
        <v>106</v>
      </c>
      <c r="S78" t="s">
        <v>321</v>
      </c>
      <c r="AD78" s="37"/>
      <c r="AE78" s="37"/>
      <c r="AH78" s="37"/>
      <c r="AI78" s="37"/>
      <c r="AJ78" t="s">
        <v>115</v>
      </c>
    </row>
    <row r="79" spans="1:36" s="36" customFormat="1" ht="15" x14ac:dyDescent="0.25">
      <c r="A79">
        <v>1.56</v>
      </c>
      <c r="B79">
        <v>4.1100000000000003</v>
      </c>
      <c r="C79">
        <v>6.58</v>
      </c>
      <c r="D79" s="20">
        <f t="shared" si="7"/>
        <v>3.6310327349308391E-2</v>
      </c>
      <c r="E79" s="17">
        <f>IF(OR($A79="",$B79="",$C79=""),"",A79*'MPTO_working_3-way'!$I78)</f>
        <v>1.6132705810019266</v>
      </c>
      <c r="F79" s="21">
        <f>IF(OR($A79="",$B79="",$C79=""),"",B79*'MPTO_working_3-way'!$I78)</f>
        <v>4.2503474922550764</v>
      </c>
      <c r="G79" s="22">
        <f>IF(OR($A79="",$B79="",$C79=""),"",C79*'MPTO_working_3-way'!$I78)</f>
        <v>6.8046925788414594</v>
      </c>
      <c r="H79" s="17"/>
      <c r="I79" s="21"/>
      <c r="J79" s="22"/>
      <c r="K79" s="17"/>
      <c r="L79" s="21"/>
      <c r="M79" s="22"/>
      <c r="N79" s="23">
        <f t="shared" si="8"/>
        <v>61.985882081786116</v>
      </c>
      <c r="O79" s="24">
        <f t="shared" si="9"/>
        <v>23.527488089437064</v>
      </c>
      <c r="P79" s="24">
        <f t="shared" si="10"/>
        <v>14.695741040666618</v>
      </c>
      <c r="Q79" t="s">
        <v>110</v>
      </c>
      <c r="R79" t="s">
        <v>101</v>
      </c>
      <c r="S79" t="s">
        <v>321</v>
      </c>
      <c r="AD79" s="37"/>
      <c r="AE79" s="37"/>
      <c r="AH79" s="37"/>
      <c r="AI79" s="37"/>
      <c r="AJ79" t="s">
        <v>115</v>
      </c>
    </row>
    <row r="80" spans="1:36" s="36" customFormat="1" ht="15" x14ac:dyDescent="0.25">
      <c r="A80">
        <v>1.78</v>
      </c>
      <c r="B80">
        <v>3.92</v>
      </c>
      <c r="C80">
        <v>4.4400000000000004</v>
      </c>
      <c r="D80" s="20">
        <f t="shared" si="7"/>
        <v>4.212501885054043E-2</v>
      </c>
      <c r="E80" s="17">
        <f>IF(OR($A80="",$B80="",$C80=""),"",A80*'MPTO_working_3-way'!$I79)</f>
        <v>1.8379477538096181</v>
      </c>
      <c r="F80" s="21">
        <f>IF(OR($A80="",$B80="",$C80=""),"",B80*'MPTO_working_3-way'!$I79)</f>
        <v>4.0476152780526418</v>
      </c>
      <c r="G80" s="22">
        <f>IF(OR($A80="",$B80="",$C80=""),"",C80*'MPTO_working_3-way'!$I79)</f>
        <v>4.5845438353453396</v>
      </c>
      <c r="H80" s="17"/>
      <c r="I80" s="21"/>
      <c r="J80" s="22"/>
      <c r="K80" s="17"/>
      <c r="L80" s="21"/>
      <c r="M80" s="22"/>
      <c r="N80" s="23">
        <f t="shared" si="8"/>
        <v>54.408510684117303</v>
      </c>
      <c r="O80" s="24">
        <f t="shared" si="9"/>
        <v>24.705905361665511</v>
      </c>
      <c r="P80" s="24">
        <f t="shared" si="10"/>
        <v>21.812420949938918</v>
      </c>
      <c r="Q80" t="s">
        <v>186</v>
      </c>
      <c r="R80" t="s">
        <v>257</v>
      </c>
      <c r="S80" t="s">
        <v>321</v>
      </c>
      <c r="AD80" s="37"/>
      <c r="AE80" s="37"/>
      <c r="AH80" s="37"/>
      <c r="AI80" s="37"/>
      <c r="AJ80" t="s">
        <v>277</v>
      </c>
    </row>
    <row r="81" spans="1:36" s="36" customFormat="1" ht="15" x14ac:dyDescent="0.25">
      <c r="A81">
        <v>2.6</v>
      </c>
      <c r="B81">
        <v>3.32</v>
      </c>
      <c r="C81">
        <v>2.84</v>
      </c>
      <c r="D81" s="20">
        <f t="shared" si="7"/>
        <v>3.7932879948830989E-2</v>
      </c>
      <c r="E81" s="17">
        <f>IF(OR($A81="",$B81="",$C81=""),"",A81*'MPTO_working_3-way'!$I80)</f>
        <v>2.694406851108202</v>
      </c>
      <c r="F81" s="21">
        <f>IF(OR($A81="",$B81="",$C81=""),"",B81*'MPTO_working_3-way'!$I80)</f>
        <v>3.4405502867997035</v>
      </c>
      <c r="G81" s="22">
        <f>IF(OR($A81="",$B81="",$C81=""),"",C81*'MPTO_working_3-way'!$I80)</f>
        <v>2.9431213296720355</v>
      </c>
      <c r="H81" s="17"/>
      <c r="I81" s="21"/>
      <c r="J81" s="22"/>
      <c r="K81" s="17"/>
      <c r="L81" s="21"/>
      <c r="M81" s="22"/>
      <c r="N81" s="23">
        <f t="shared" si="8"/>
        <v>37.113919881427812</v>
      </c>
      <c r="O81" s="24">
        <f t="shared" si="9"/>
        <v>29.06511797943142</v>
      </c>
      <c r="P81" s="24">
        <f t="shared" si="10"/>
        <v>33.977532285814199</v>
      </c>
      <c r="Q81" t="s">
        <v>180</v>
      </c>
      <c r="R81" t="s">
        <v>182</v>
      </c>
      <c r="S81" t="s">
        <v>321</v>
      </c>
      <c r="AD81" s="37"/>
      <c r="AE81" s="37"/>
      <c r="AH81" s="37"/>
      <c r="AI81" s="37"/>
      <c r="AJ81" t="s">
        <v>277</v>
      </c>
    </row>
    <row r="82" spans="1:36" s="36" customFormat="1" ht="15" x14ac:dyDescent="0.25">
      <c r="A82">
        <v>4.2300000000000004</v>
      </c>
      <c r="B82">
        <v>3.73</v>
      </c>
      <c r="C82">
        <v>1.86</v>
      </c>
      <c r="D82" s="20">
        <f t="shared" si="7"/>
        <v>4.2137542732801681E-2</v>
      </c>
      <c r="E82" s="17">
        <f>IF(OR($A82="",$B82="",$C82=""),"",A82*'MPTO_working_3-way'!$I81)</f>
        <v>4.408188829737786</v>
      </c>
      <c r="F82" s="21">
        <f>IF(OR($A82="",$B82="",$C82=""),"",B82*'MPTO_working_3-way'!$I81)</f>
        <v>3.8871263203125159</v>
      </c>
      <c r="G82" s="22">
        <f>IF(OR($A82="",$B82="",$C82=""),"",C82*'MPTO_working_3-way'!$I81)</f>
        <v>1.9383525350620052</v>
      </c>
      <c r="H82" s="17"/>
      <c r="I82" s="21"/>
      <c r="J82" s="22"/>
      <c r="K82" s="17"/>
      <c r="L82" s="21"/>
      <c r="M82" s="22"/>
      <c r="N82" s="23">
        <f t="shared" si="8"/>
        <v>22.685053626876584</v>
      </c>
      <c r="O82" s="24">
        <f t="shared" si="9"/>
        <v>25.725945533964595</v>
      </c>
      <c r="P82" s="24">
        <f t="shared" si="10"/>
        <v>51.590202603058032</v>
      </c>
      <c r="Q82" t="s">
        <v>181</v>
      </c>
      <c r="R82" t="s">
        <v>187</v>
      </c>
      <c r="S82" t="s">
        <v>321</v>
      </c>
      <c r="AD82" s="37"/>
      <c r="AE82" s="37"/>
      <c r="AH82" s="37"/>
      <c r="AI82" s="37"/>
      <c r="AJ82" t="s">
        <v>277</v>
      </c>
    </row>
    <row r="83" spans="1:36" s="36" customFormat="1" ht="15" x14ac:dyDescent="0.25">
      <c r="A83">
        <v>1.98</v>
      </c>
      <c r="B83">
        <v>3.79</v>
      </c>
      <c r="C83">
        <v>3.69</v>
      </c>
      <c r="D83" s="20">
        <f t="shared" si="7"/>
        <v>3.9905457821668655E-2</v>
      </c>
      <c r="E83" s="17">
        <f>IF(OR($A83="",$B83="",$C83=""),"",A83*'MPTO_working_3-way'!$I82)</f>
        <v>2.0551071022986855</v>
      </c>
      <c r="F83" s="21">
        <f>IF(OR($A83="",$B83="",$C83=""),"",B83*'MPTO_working_3-way'!$I82)</f>
        <v>3.9337656150060694</v>
      </c>
      <c r="G83" s="22">
        <f>IF(OR($A83="",$B83="",$C83=""),"",C83*'MPTO_working_3-way'!$I82)</f>
        <v>3.8299723270111863</v>
      </c>
      <c r="H83" s="17"/>
      <c r="I83" s="21"/>
      <c r="J83" s="22"/>
      <c r="K83" s="17"/>
      <c r="L83" s="21"/>
      <c r="M83" s="22"/>
      <c r="N83" s="23">
        <f t="shared" si="8"/>
        <v>48.659264467602512</v>
      </c>
      <c r="O83" s="24">
        <f t="shared" si="9"/>
        <v>25.420934998905803</v>
      </c>
      <c r="P83" s="24">
        <f t="shared" si="10"/>
        <v>26.109849226518428</v>
      </c>
      <c r="Q83" t="s">
        <v>124</v>
      </c>
      <c r="R83" t="s">
        <v>184</v>
      </c>
      <c r="S83" t="s">
        <v>321</v>
      </c>
      <c r="AD83" s="37"/>
      <c r="AE83" s="37"/>
      <c r="AH83" s="37"/>
      <c r="AI83" s="37"/>
      <c r="AJ83" t="s">
        <v>277</v>
      </c>
    </row>
    <row r="84" spans="1:36" s="36" customFormat="1" ht="15" x14ac:dyDescent="0.25">
      <c r="A84">
        <v>3.7</v>
      </c>
      <c r="B84">
        <v>3.5</v>
      </c>
      <c r="C84">
        <v>2.12</v>
      </c>
      <c r="D84" s="20">
        <f t="shared" si="7"/>
        <v>2.7682669192103049E-2</v>
      </c>
      <c r="E84" s="17">
        <f>IF(OR($A84="",$B84="",$C84=""),"",A84*'MPTO_working_3-way'!$I83)</f>
        <v>3.8559089081113664</v>
      </c>
      <c r="F84" s="21">
        <f>IF(OR($A84="",$B84="",$C84=""),"",B84*'MPTO_working_3-way'!$I83)</f>
        <v>3.6474813995648061</v>
      </c>
      <c r="G84" s="22">
        <f>IF(OR($A84="",$B84="",$C84=""),"",C84*'MPTO_working_3-way'!$I83)</f>
        <v>2.2093315905935396</v>
      </c>
      <c r="H84" s="17"/>
      <c r="I84" s="21"/>
      <c r="J84" s="22"/>
      <c r="K84" s="17"/>
      <c r="L84" s="21"/>
      <c r="M84" s="22"/>
      <c r="N84" s="23">
        <f t="shared" si="8"/>
        <v>25.934222613412373</v>
      </c>
      <c r="O84" s="24">
        <f t="shared" si="9"/>
        <v>27.416178191321649</v>
      </c>
      <c r="P84" s="24">
        <f t="shared" si="10"/>
        <v>45.262558334729142</v>
      </c>
      <c r="Q84" t="s">
        <v>144</v>
      </c>
      <c r="R84" t="s">
        <v>188</v>
      </c>
      <c r="S84" t="s">
        <v>321</v>
      </c>
      <c r="AD84" s="37"/>
      <c r="AE84" s="37"/>
      <c r="AH84" s="37"/>
      <c r="AI84" s="37"/>
      <c r="AJ84" t="s">
        <v>282</v>
      </c>
    </row>
    <row r="85" spans="1:36" s="36" customFormat="1" ht="15" x14ac:dyDescent="0.25">
      <c r="A85">
        <v>1.85</v>
      </c>
      <c r="B85">
        <v>4.0199999999999996</v>
      </c>
      <c r="C85">
        <v>4.18</v>
      </c>
      <c r="D85" s="20">
        <f t="shared" si="7"/>
        <v>2.8531209206778652E-2</v>
      </c>
      <c r="E85" s="17">
        <f>IF(OR($A85="",$B85="",$C85=""),"",A85*'MPTO_working_3-way'!$I84)</f>
        <v>1.9238250969700872</v>
      </c>
      <c r="F85" s="21">
        <f>IF(OR($A85="",$B85="",$C85=""),"",B85*'MPTO_working_3-way'!$I84)</f>
        <v>4.1804199404431079</v>
      </c>
      <c r="G85" s="22">
        <f>IF(OR($A85="",$B85="",$C85=""),"",C85*'MPTO_working_3-way'!$I84)</f>
        <v>4.3468048136945745</v>
      </c>
      <c r="H85" s="17"/>
      <c r="I85" s="21"/>
      <c r="J85" s="22"/>
      <c r="K85" s="17"/>
      <c r="L85" s="21"/>
      <c r="M85" s="22"/>
      <c r="N85" s="23">
        <f t="shared" si="8"/>
        <v>51.979777245600026</v>
      </c>
      <c r="O85" s="24">
        <f t="shared" si="9"/>
        <v>23.921041767253744</v>
      </c>
      <c r="P85" s="24">
        <f t="shared" si="10"/>
        <v>23.005403804870831</v>
      </c>
      <c r="Q85" t="s">
        <v>191</v>
      </c>
      <c r="R85" t="s">
        <v>141</v>
      </c>
      <c r="S85" t="s">
        <v>321</v>
      </c>
      <c r="AD85" s="37"/>
      <c r="AE85" s="37"/>
      <c r="AH85" s="37"/>
      <c r="AI85" s="37"/>
      <c r="AJ85" t="s">
        <v>282</v>
      </c>
    </row>
    <row r="86" spans="1:36" s="36" customFormat="1" ht="15" x14ac:dyDescent="0.25">
      <c r="A86">
        <v>3.21</v>
      </c>
      <c r="B86">
        <v>3.46</v>
      </c>
      <c r="C86">
        <v>2.34</v>
      </c>
      <c r="D86" s="20">
        <f t="shared" si="7"/>
        <v>2.7894248141668632E-2</v>
      </c>
      <c r="E86" s="17">
        <f>IF(OR($A86="",$B86="",$C86=""),"",A86*'MPTO_working_3-way'!$I85)</f>
        <v>3.2988613681066505</v>
      </c>
      <c r="F86" s="21">
        <f>IF(OR($A86="",$B86="",$C86=""),"",B86*'MPTO_working_3-way'!$I85)</f>
        <v>3.5557820354046763</v>
      </c>
      <c r="G86" s="22">
        <f>IF(OR($A86="",$B86="",$C86=""),"",C86*'MPTO_working_3-way'!$I85)</f>
        <v>2.404777445909521</v>
      </c>
      <c r="H86" s="17"/>
      <c r="I86" s="21"/>
      <c r="J86" s="22"/>
      <c r="K86" s="17"/>
      <c r="L86" s="21"/>
      <c r="M86" s="22"/>
      <c r="N86" s="23">
        <f t="shared" si="8"/>
        <v>30.31348966852585</v>
      </c>
      <c r="O86" s="24">
        <f t="shared" si="9"/>
        <v>28.123208623112134</v>
      </c>
      <c r="P86" s="24">
        <f t="shared" si="10"/>
        <v>41.583889673490589</v>
      </c>
      <c r="Q86" t="s">
        <v>311</v>
      </c>
      <c r="R86" t="s">
        <v>312</v>
      </c>
      <c r="S86" t="s">
        <v>321</v>
      </c>
      <c r="AD86" s="37"/>
      <c r="AE86" s="37"/>
      <c r="AH86" s="37"/>
      <c r="AI86" s="37"/>
      <c r="AJ86" t="s">
        <v>322</v>
      </c>
    </row>
    <row r="87" spans="1:36" s="36" customFormat="1" ht="15" x14ac:dyDescent="0.25">
      <c r="A87">
        <v>1.5</v>
      </c>
      <c r="B87">
        <v>4.51</v>
      </c>
      <c r="C87">
        <v>7.08</v>
      </c>
      <c r="D87" s="20">
        <f t="shared" si="7"/>
        <v>2.9639094541946909E-2</v>
      </c>
      <c r="E87" s="17">
        <f>IF(OR($A87="",$B87="",$C87=""),"",A87*'MPTO_working_3-way'!$I86)</f>
        <v>1.542796813810168</v>
      </c>
      <c r="F87" s="21">
        <f>IF(OR($A87="",$B87="",$C87=""),"",B87*'MPTO_working_3-way'!$I86)</f>
        <v>4.6386757535225716</v>
      </c>
      <c r="G87" s="22">
        <f>IF(OR($A87="",$B87="",$C87=""),"",C87*'MPTO_working_3-way'!$I86)</f>
        <v>7.2820009611839929</v>
      </c>
      <c r="H87" s="17"/>
      <c r="I87" s="21"/>
      <c r="J87" s="22"/>
      <c r="K87" s="17"/>
      <c r="L87" s="21"/>
      <c r="M87" s="22"/>
      <c r="N87" s="23">
        <f t="shared" si="8"/>
        <v>64.817349313183385</v>
      </c>
      <c r="O87" s="24">
        <f t="shared" si="9"/>
        <v>21.557876711701791</v>
      </c>
      <c r="P87" s="24">
        <f t="shared" si="10"/>
        <v>13.732489261267666</v>
      </c>
      <c r="Q87" t="s">
        <v>196</v>
      </c>
      <c r="R87" t="s">
        <v>289</v>
      </c>
      <c r="S87" t="s">
        <v>321</v>
      </c>
      <c r="AD87" s="37"/>
      <c r="AE87" s="37"/>
      <c r="AH87" s="37"/>
      <c r="AI87" s="37"/>
      <c r="AJ87" t="s">
        <v>69</v>
      </c>
    </row>
    <row r="88" spans="1:36" s="36" customFormat="1" ht="15" x14ac:dyDescent="0.25">
      <c r="A88">
        <v>2.0699999999999998</v>
      </c>
      <c r="B88">
        <v>3.46</v>
      </c>
      <c r="C88">
        <v>3.9</v>
      </c>
      <c r="D88" s="20">
        <f t="shared" si="7"/>
        <v>2.8519384890332455E-2</v>
      </c>
      <c r="E88" s="17">
        <f>IF(OR($A88="",$B88="",$C88=""),"",A88*'MPTO_working_3-way'!$I87)</f>
        <v>2.1277410936532539</v>
      </c>
      <c r="F88" s="21">
        <f>IF(OR($A88="",$B88="",$C88=""),"",B88*'MPTO_working_3-way'!$I87)</f>
        <v>3.5565140985701733</v>
      </c>
      <c r="G88" s="22">
        <f>IF(OR($A88="",$B88="",$C88=""),"",C88*'MPTO_working_3-way'!$I87)</f>
        <v>4.008787567752508</v>
      </c>
      <c r="H88" s="17"/>
      <c r="I88" s="21"/>
      <c r="J88" s="22"/>
      <c r="K88" s="17"/>
      <c r="L88" s="21"/>
      <c r="M88" s="22"/>
      <c r="N88" s="23">
        <f t="shared" si="8"/>
        <v>46.998199310191282</v>
      </c>
      <c r="O88" s="24">
        <f t="shared" si="9"/>
        <v>28.117419818524841</v>
      </c>
      <c r="P88" s="24">
        <f t="shared" si="10"/>
        <v>24.945198095409214</v>
      </c>
      <c r="Q88" t="s">
        <v>194</v>
      </c>
      <c r="R88" t="s">
        <v>146</v>
      </c>
      <c r="S88" t="s">
        <v>321</v>
      </c>
      <c r="AD88" s="37"/>
      <c r="AE88" s="37"/>
      <c r="AH88" s="37"/>
      <c r="AI88" s="37"/>
      <c r="AJ88" t="s">
        <v>69</v>
      </c>
    </row>
    <row r="89" spans="1:36" s="36" customFormat="1" ht="15" x14ac:dyDescent="0.25">
      <c r="A89">
        <v>2.65</v>
      </c>
      <c r="B89">
        <v>3.2</v>
      </c>
      <c r="C89">
        <v>2.97</v>
      </c>
      <c r="D89" s="20">
        <f t="shared" si="7"/>
        <v>2.6558827266374374E-2</v>
      </c>
      <c r="E89" s="17">
        <f>IF(OR($A89="",$B89="",$C89=""),"",A89*'MPTO_working_3-way'!$I88)</f>
        <v>2.7285436005361592</v>
      </c>
      <c r="F89" s="21">
        <f>IF(OR($A89="",$B89="",$C89=""),"",B89*'MPTO_working_3-way'!$I88)</f>
        <v>3.2948451025342305</v>
      </c>
      <c r="G89" s="22">
        <f>IF(OR($A89="",$B89="",$C89=""),"",C89*'MPTO_working_3-way'!$I88)</f>
        <v>3.0580281107895826</v>
      </c>
      <c r="H89" s="17"/>
      <c r="I89" s="21"/>
      <c r="J89" s="22"/>
      <c r="K89" s="17"/>
      <c r="L89" s="21"/>
      <c r="M89" s="22"/>
      <c r="N89" s="23">
        <f t="shared" si="8"/>
        <v>36.649588439909841</v>
      </c>
      <c r="O89" s="24">
        <f t="shared" si="9"/>
        <v>30.350440426800336</v>
      </c>
      <c r="P89" s="24">
        <f t="shared" si="10"/>
        <v>32.700811234262986</v>
      </c>
      <c r="Q89" t="s">
        <v>290</v>
      </c>
      <c r="R89" t="s">
        <v>261</v>
      </c>
      <c r="S89" t="s">
        <v>321</v>
      </c>
      <c r="AD89" s="37"/>
      <c r="AE89" s="37"/>
      <c r="AH89" s="37"/>
      <c r="AI89" s="37"/>
      <c r="AJ89" t="s">
        <v>69</v>
      </c>
    </row>
    <row r="90" spans="1:36" s="36" customFormat="1" ht="15" x14ac:dyDescent="0.25">
      <c r="A90">
        <v>2.14</v>
      </c>
      <c r="B90">
        <v>3.44</v>
      </c>
      <c r="C90">
        <v>3.71</v>
      </c>
      <c r="D90" s="20">
        <f t="shared" si="7"/>
        <v>2.7529173020514053E-2</v>
      </c>
      <c r="E90" s="17">
        <f>IF(OR($A90="",$B90="",$C90=""),"",A90*'MPTO_working_3-way'!$I89)</f>
        <v>2.2010314836653118</v>
      </c>
      <c r="F90" s="21">
        <f>IF(OR($A90="",$B90="",$C90=""),"",B90*'MPTO_working_3-way'!$I89)</f>
        <v>3.5381066840227438</v>
      </c>
      <c r="G90" s="22">
        <f>IF(OR($A90="",$B90="",$C90=""),"",C90*'MPTO_working_3-way'!$I89)</f>
        <v>3.8158069179431333</v>
      </c>
      <c r="H90" s="17"/>
      <c r="I90" s="21"/>
      <c r="J90" s="22"/>
      <c r="K90" s="17"/>
      <c r="L90" s="21"/>
      <c r="M90" s="22"/>
      <c r="N90" s="23">
        <f t="shared" si="8"/>
        <v>45.433243795982868</v>
      </c>
      <c r="O90" s="24">
        <f t="shared" si="9"/>
        <v>28.263703989361439</v>
      </c>
      <c r="P90" s="24">
        <f t="shared" si="10"/>
        <v>26.206776744852654</v>
      </c>
      <c r="Q90" t="s">
        <v>193</v>
      </c>
      <c r="R90" t="s">
        <v>147</v>
      </c>
      <c r="S90" t="s">
        <v>321</v>
      </c>
      <c r="AD90" s="37"/>
      <c r="AE90" s="37"/>
      <c r="AH90" s="37"/>
      <c r="AI90" s="37"/>
      <c r="AJ90" t="s">
        <v>69</v>
      </c>
    </row>
    <row r="91" spans="1:36" s="36" customFormat="1" ht="15" x14ac:dyDescent="0.25">
      <c r="A91">
        <v>3.12</v>
      </c>
      <c r="B91">
        <v>3.39</v>
      </c>
      <c r="C91">
        <v>2.4300000000000002</v>
      </c>
      <c r="D91" s="20">
        <f t="shared" si="7"/>
        <v>2.7020704995139422E-2</v>
      </c>
      <c r="E91" s="17">
        <f>IF(OR($A91="",$B91="",$C91=""),"",A91*'MPTO_working_3-way'!$I90)</f>
        <v>3.2028635410710882</v>
      </c>
      <c r="F91" s="21">
        <f>IF(OR($A91="",$B91="",$C91=""),"",B91*'MPTO_working_3-way'!$I90)</f>
        <v>3.4800344244330095</v>
      </c>
      <c r="G91" s="22">
        <f>IF(OR($A91="",$B91="",$C91=""),"",C91*'MPTO_working_3-way'!$I90)</f>
        <v>2.49453795025729</v>
      </c>
      <c r="H91" s="17"/>
      <c r="I91" s="21"/>
      <c r="J91" s="22"/>
      <c r="K91" s="17"/>
      <c r="L91" s="21"/>
      <c r="M91" s="22"/>
      <c r="N91" s="23">
        <f t="shared" si="8"/>
        <v>31.222060733364376</v>
      </c>
      <c r="O91" s="24">
        <f t="shared" si="9"/>
        <v>28.735347931591992</v>
      </c>
      <c r="P91" s="24">
        <f t="shared" si="10"/>
        <v>40.087584151480179</v>
      </c>
      <c r="Q91" t="s">
        <v>262</v>
      </c>
      <c r="R91" t="s">
        <v>287</v>
      </c>
      <c r="S91" t="s">
        <v>321</v>
      </c>
      <c r="AD91" s="37"/>
      <c r="AE91" s="37"/>
      <c r="AH91" s="37"/>
      <c r="AI91" s="37"/>
      <c r="AJ91" t="s">
        <v>69</v>
      </c>
    </row>
    <row r="92" spans="1:36" s="36" customFormat="1" ht="15" x14ac:dyDescent="0.25">
      <c r="A92">
        <v>1.41</v>
      </c>
      <c r="B92">
        <v>5.24</v>
      </c>
      <c r="C92">
        <v>7.45</v>
      </c>
      <c r="D92" s="20">
        <f t="shared" si="7"/>
        <v>3.4287740731979932E-2</v>
      </c>
      <c r="E92" s="17">
        <f>IF(OR($A92="",$B92="",$C92=""),"",A92*'MPTO_working_3-way'!$I91)</f>
        <v>1.4488161339589247</v>
      </c>
      <c r="F92" s="21">
        <f>IF(OR($A92="",$B92="",$C92=""),"",B92*'MPTO_working_3-way'!$I91)</f>
        <v>5.3842528666274942</v>
      </c>
      <c r="G92" s="22">
        <f>IF(OR($A92="",$B92="",$C92=""),"",C92*'MPTO_working_3-way'!$I91)</f>
        <v>7.65509233900283</v>
      </c>
      <c r="H92" s="17"/>
      <c r="I92" s="21"/>
      <c r="J92" s="22"/>
      <c r="K92" s="17"/>
      <c r="L92" s="21"/>
      <c r="M92" s="22"/>
      <c r="N92" s="23">
        <f t="shared" si="8"/>
        <v>69.021870792360389</v>
      </c>
      <c r="O92" s="24">
        <f t="shared" si="9"/>
        <v>18.572678972753458</v>
      </c>
      <c r="P92" s="24">
        <f t="shared" si="10"/>
        <v>13.063199707010487</v>
      </c>
      <c r="Q92" t="s">
        <v>202</v>
      </c>
      <c r="R92" t="s">
        <v>204</v>
      </c>
      <c r="S92" t="s">
        <v>321</v>
      </c>
      <c r="AD92" s="37"/>
      <c r="AE92" s="37"/>
      <c r="AH92" s="37"/>
      <c r="AI92" s="37"/>
      <c r="AJ92" t="s">
        <v>283</v>
      </c>
    </row>
    <row r="93" spans="1:36" s="36" customFormat="1" ht="15" x14ac:dyDescent="0.25">
      <c r="A93">
        <v>2.44</v>
      </c>
      <c r="B93">
        <v>3.74</v>
      </c>
      <c r="C93">
        <v>2.86</v>
      </c>
      <c r="D93" s="20">
        <f t="shared" si="7"/>
        <v>2.6866094368505067E-2</v>
      </c>
      <c r="E93" s="17">
        <f>IF(OR($A93="",$B93="",$C93=""),"",A93*'MPTO_working_3-way'!$I92)</f>
        <v>2.5059305201881403</v>
      </c>
      <c r="F93" s="21">
        <f>IF(OR($A93="",$B93="",$C93=""),"",B93*'MPTO_working_3-way'!$I92)</f>
        <v>3.8410574366818215</v>
      </c>
      <c r="G93" s="22">
        <f>IF(OR($A93="",$B93="",$C93=""),"",C93*'MPTO_working_3-way'!$I92)</f>
        <v>2.9372792162860986</v>
      </c>
      <c r="H93" s="17"/>
      <c r="I93" s="21"/>
      <c r="J93" s="22"/>
      <c r="K93" s="17"/>
      <c r="L93" s="21"/>
      <c r="M93" s="22"/>
      <c r="N93" s="23">
        <f t="shared" si="8"/>
        <v>39.905336239127735</v>
      </c>
      <c r="O93" s="24">
        <f t="shared" si="9"/>
        <v>26.034497439430925</v>
      </c>
      <c r="P93" s="24">
        <f t="shared" si="10"/>
        <v>34.045112036178907</v>
      </c>
      <c r="Q93" t="s">
        <v>198</v>
      </c>
      <c r="R93" t="s">
        <v>313</v>
      </c>
      <c r="S93" t="s">
        <v>321</v>
      </c>
      <c r="AD93" s="37"/>
      <c r="AE93" s="37"/>
      <c r="AH93" s="37"/>
      <c r="AI93" s="37"/>
      <c r="AJ93" t="s">
        <v>283</v>
      </c>
    </row>
    <row r="94" spans="1:36" s="36" customFormat="1" ht="15" x14ac:dyDescent="0.25">
      <c r="A94">
        <v>1.54</v>
      </c>
      <c r="B94">
        <v>4.13</v>
      </c>
      <c r="C94">
        <v>6.64</v>
      </c>
      <c r="D94" s="20">
        <f t="shared" si="7"/>
        <v>4.2083809594530397E-2</v>
      </c>
      <c r="E94" s="17">
        <f>IF(OR($A94="",$B94="",$C94=""),"",A94*'MPTO_working_3-way'!$I93)</f>
        <v>1.5928031207272491</v>
      </c>
      <c r="F94" s="21">
        <f>IF(OR($A94="",$B94="",$C94=""),"",B94*'MPTO_working_3-way'!$I93)</f>
        <v>4.2716083692230766</v>
      </c>
      <c r="G94" s="22">
        <f>IF(OR($A94="",$B94="",$C94=""),"",C94*'MPTO_working_3-way'!$I93)</f>
        <v>6.8676705984603466</v>
      </c>
      <c r="H94" s="17"/>
      <c r="I94" s="21"/>
      <c r="J94" s="22"/>
      <c r="K94" s="17"/>
      <c r="L94" s="21"/>
      <c r="M94" s="22"/>
      <c r="N94" s="23">
        <f t="shared" si="8"/>
        <v>62.782398338309108</v>
      </c>
      <c r="O94" s="24">
        <f t="shared" si="9"/>
        <v>23.410385821064413</v>
      </c>
      <c r="P94" s="24">
        <f t="shared" si="10"/>
        <v>14.560977927860847</v>
      </c>
      <c r="Q94" t="s">
        <v>207</v>
      </c>
      <c r="R94" t="s">
        <v>128</v>
      </c>
      <c r="S94" t="s">
        <v>321</v>
      </c>
      <c r="AD94" s="37"/>
      <c r="AE94" s="37"/>
      <c r="AH94" s="37"/>
      <c r="AI94" s="37"/>
      <c r="AJ94" t="s">
        <v>279</v>
      </c>
    </row>
    <row r="95" spans="1:36" s="36" customFormat="1" ht="15" x14ac:dyDescent="0.25">
      <c r="A95">
        <v>1.46</v>
      </c>
      <c r="B95">
        <v>4.7300000000000004</v>
      </c>
      <c r="C95">
        <v>6.71</v>
      </c>
      <c r="D95" s="20">
        <f t="shared" si="7"/>
        <v>4.5379293907853002E-2</v>
      </c>
      <c r="E95" s="17">
        <f>IF(OR($A95="",$B95="",$C95=""),"",A95*'MPTO_working_3-way'!$I94)</f>
        <v>1.4992244977780174</v>
      </c>
      <c r="F95" s="21">
        <f>IF(OR($A95="",$B95="",$C95=""),"",B95*'MPTO_working_3-way'!$I94)</f>
        <v>4.8570766263630292</v>
      </c>
      <c r="G95" s="22">
        <f>IF(OR($A95="",$B95="",$C95=""),"",C95*'MPTO_working_3-way'!$I94)</f>
        <v>6.8902714932126692</v>
      </c>
      <c r="H95" s="17"/>
      <c r="I95" s="21"/>
      <c r="J95" s="22"/>
      <c r="K95" s="17"/>
      <c r="L95" s="21"/>
      <c r="M95" s="22"/>
      <c r="N95" s="23">
        <f t="shared" si="8"/>
        <v>66.701151260674308</v>
      </c>
      <c r="O95" s="24">
        <f t="shared" si="9"/>
        <v>20.588516033950206</v>
      </c>
      <c r="P95" s="24">
        <f t="shared" si="10"/>
        <v>14.513216220653424</v>
      </c>
      <c r="Q95" t="s">
        <v>314</v>
      </c>
      <c r="R95" t="s">
        <v>127</v>
      </c>
      <c r="S95" t="s">
        <v>321</v>
      </c>
      <c r="AD95" s="37"/>
      <c r="AE95" s="37"/>
      <c r="AH95" s="37"/>
      <c r="AI95" s="37"/>
      <c r="AJ95" t="s">
        <v>279</v>
      </c>
    </row>
    <row r="96" spans="1:36" s="36" customFormat="1" ht="15" x14ac:dyDescent="0.25">
      <c r="A96">
        <v>1.34</v>
      </c>
      <c r="B96">
        <v>5.29</v>
      </c>
      <c r="C96">
        <v>9.2100000000000009</v>
      </c>
      <c r="D96" s="20">
        <f t="shared" si="7"/>
        <v>4.3882206548214953E-2</v>
      </c>
      <c r="E96" s="17">
        <f>IF(OR($A96="",$B96="",$C96=""),"",A96*'MPTO_working_3-way'!$I95)</f>
        <v>1.3963923048566709</v>
      </c>
      <c r="F96" s="21">
        <f>IF(OR($A96="",$B96="",$C96=""),"",B96*'MPTO_working_3-way'!$I95)</f>
        <v>5.5126233527550657</v>
      </c>
      <c r="G96" s="22">
        <f>IF(OR($A96="",$B96="",$C96=""),"",C96*'MPTO_working_3-way'!$I95)</f>
        <v>9.5975918863656258</v>
      </c>
      <c r="H96" s="17"/>
      <c r="I96" s="21"/>
      <c r="J96" s="22"/>
      <c r="K96" s="17"/>
      <c r="L96" s="21"/>
      <c r="M96" s="22"/>
      <c r="N96" s="23">
        <f t="shared" si="8"/>
        <v>71.613113057268123</v>
      </c>
      <c r="O96" s="24">
        <f t="shared" si="9"/>
        <v>18.140183647776809</v>
      </c>
      <c r="P96" s="24">
        <f t="shared" si="10"/>
        <v>10.419280292805571</v>
      </c>
      <c r="Q96" t="s">
        <v>315</v>
      </c>
      <c r="R96" t="s">
        <v>263</v>
      </c>
      <c r="S96" t="s">
        <v>321</v>
      </c>
      <c r="AD96" s="37"/>
      <c r="AE96" s="37"/>
      <c r="AH96" s="37"/>
      <c r="AI96" s="37"/>
      <c r="AJ96" t="s">
        <v>279</v>
      </c>
    </row>
    <row r="97" spans="1:36" s="36" customFormat="1" ht="15" x14ac:dyDescent="0.25">
      <c r="A97">
        <v>3.07</v>
      </c>
      <c r="B97">
        <v>3.35</v>
      </c>
      <c r="C97">
        <v>2.41</v>
      </c>
      <c r="D97" s="20">
        <f t="shared" si="7"/>
        <v>3.9178121045468028E-2</v>
      </c>
      <c r="E97" s="17">
        <f>IF(OR($A97="",$B97="",$C97=""),"",A97*'MPTO_working_3-way'!$I96)</f>
        <v>3.2093144322971083</v>
      </c>
      <c r="F97" s="21">
        <f>IF(OR($A97="",$B97="",$C97=""),"",B97*'MPTO_working_3-way'!$I96)</f>
        <v>3.5020206345913079</v>
      </c>
      <c r="G97" s="22">
        <f>IF(OR($A97="",$B97="",$C97=""),"",C97*'MPTO_working_3-way'!$I96)</f>
        <v>2.5193640983179257</v>
      </c>
      <c r="H97" s="17"/>
      <c r="I97" s="21"/>
      <c r="J97" s="22"/>
      <c r="K97" s="17"/>
      <c r="L97" s="21"/>
      <c r="M97" s="22"/>
      <c r="N97" s="23">
        <f t="shared" si="8"/>
        <v>31.159302745048794</v>
      </c>
      <c r="O97" s="24">
        <f t="shared" si="9"/>
        <v>28.554943112626802</v>
      </c>
      <c r="P97" s="24">
        <f t="shared" si="10"/>
        <v>39.692555778962571</v>
      </c>
      <c r="Q97" t="s">
        <v>129</v>
      </c>
      <c r="R97" t="s">
        <v>316</v>
      </c>
      <c r="S97" t="s">
        <v>321</v>
      </c>
      <c r="AD97" s="37"/>
      <c r="AE97" s="37"/>
      <c r="AH97" s="37"/>
      <c r="AI97" s="37"/>
      <c r="AJ97" t="s">
        <v>279</v>
      </c>
    </row>
    <row r="98" spans="1:36" s="36" customFormat="1" ht="15" x14ac:dyDescent="0.25">
      <c r="A98">
        <v>3.34</v>
      </c>
      <c r="B98">
        <v>3.01</v>
      </c>
      <c r="C98">
        <v>2.36</v>
      </c>
      <c r="D98" s="20">
        <f t="shared" si="7"/>
        <v>5.5355924785374988E-2</v>
      </c>
      <c r="E98" s="17">
        <f>IF(OR($A98="",$B98="",$C98=""),"",A98*'MPTO_working_3-way'!$I97)</f>
        <v>3.4865665698710377</v>
      </c>
      <c r="F98" s="21">
        <f>IF(OR($A98="",$B98="",$C98=""),"",B98*'MPTO_working_3-way'!$I97)</f>
        <v>3.1420854417101269</v>
      </c>
      <c r="G98" s="22">
        <f>IF(OR($A98="",$B98="",$C98=""),"",C98*'MPTO_working_3-way'!$I97)</f>
        <v>2.463562007453787</v>
      </c>
      <c r="H98" s="17"/>
      <c r="I98" s="21"/>
      <c r="J98" s="22"/>
      <c r="K98" s="17"/>
      <c r="L98" s="21"/>
      <c r="M98" s="22"/>
      <c r="N98" s="23">
        <f t="shared" si="8"/>
        <v>28.681511738265431</v>
      </c>
      <c r="O98" s="24">
        <f t="shared" si="9"/>
        <v>31.825996413889214</v>
      </c>
      <c r="P98" s="24">
        <f t="shared" si="10"/>
        <v>40.591631019409554</v>
      </c>
      <c r="Q98" t="s">
        <v>268</v>
      </c>
      <c r="R98" t="s">
        <v>208</v>
      </c>
      <c r="S98" t="s">
        <v>321</v>
      </c>
      <c r="AD98" s="37"/>
      <c r="AE98" s="37"/>
      <c r="AH98" s="37"/>
      <c r="AI98" s="37"/>
      <c r="AJ98" t="s">
        <v>280</v>
      </c>
    </row>
    <row r="99" spans="1:36" s="36" customFormat="1" ht="15" x14ac:dyDescent="0.25">
      <c r="A99">
        <v>1.99</v>
      </c>
      <c r="B99">
        <v>3.24</v>
      </c>
      <c r="C99">
        <v>4.07</v>
      </c>
      <c r="D99" s="20">
        <f t="shared" si="7"/>
        <v>5.6854783822958055E-2</v>
      </c>
      <c r="E99" s="17">
        <f>IF(OR($A99="",$B99="",$C99=""),"",A99*'MPTO_working_3-way'!$I98)</f>
        <v>2.0679644608804812</v>
      </c>
      <c r="F99" s="21">
        <f>IF(OR($A99="",$B99="",$C99=""),"",B99*'MPTO_working_3-way'!$I98)</f>
        <v>3.3669371121873168</v>
      </c>
      <c r="G99" s="22">
        <f>IF(OR($A99="",$B99="",$C99=""),"",C99*'MPTO_working_3-way'!$I98)</f>
        <v>4.2294549526550549</v>
      </c>
      <c r="H99" s="17"/>
      <c r="I99" s="21"/>
      <c r="J99" s="22"/>
      <c r="K99" s="17"/>
      <c r="L99" s="21"/>
      <c r="M99" s="22"/>
      <c r="N99" s="23">
        <f t="shared" si="8"/>
        <v>48.356730442757609</v>
      </c>
      <c r="O99" s="24">
        <f t="shared" si="9"/>
        <v>29.70058443860729</v>
      </c>
      <c r="P99" s="24">
        <f t="shared" si="10"/>
        <v>23.643708496581731</v>
      </c>
      <c r="Q99" t="s">
        <v>213</v>
      </c>
      <c r="R99" t="s">
        <v>214</v>
      </c>
      <c r="S99" t="s">
        <v>321</v>
      </c>
      <c r="AD99" s="37"/>
      <c r="AE99" s="37"/>
      <c r="AH99" s="37"/>
      <c r="AI99" s="37"/>
      <c r="AJ99" t="s">
        <v>280</v>
      </c>
    </row>
    <row r="100" spans="1:36" s="36" customFormat="1" ht="15" x14ac:dyDescent="0.25">
      <c r="A100">
        <v>4.6500000000000004</v>
      </c>
      <c r="B100">
        <v>3.9</v>
      </c>
      <c r="C100">
        <v>1.9</v>
      </c>
      <c r="D100" s="20">
        <f t="shared" si="7"/>
        <v>-2.2201906751991851E-3</v>
      </c>
      <c r="E100" s="17">
        <f>IF(OR($A100="",$B100="",$C100=""),"",A100*'MPTO_working_3-way'!$I99)</f>
        <v>4.9074050502519944</v>
      </c>
      <c r="F100" s="21">
        <f>IF(OR($A100="",$B100="",$C100=""),"",B100*'MPTO_working_3-way'!$I99)</f>
        <v>4.115888106662962</v>
      </c>
      <c r="G100" s="22">
        <f>IF(OR($A100="",$B100="",$C100=""),"",C100*'MPTO_working_3-way'!$I99)</f>
        <v>2.0051762570922125</v>
      </c>
      <c r="H100" s="17"/>
      <c r="I100" s="21"/>
      <c r="J100" s="22"/>
      <c r="K100" s="17"/>
      <c r="L100" s="21"/>
      <c r="M100" s="22"/>
      <c r="N100" s="23">
        <f t="shared" si="8"/>
        <v>20.377368278346012</v>
      </c>
      <c r="O100" s="24">
        <f t="shared" si="9"/>
        <v>24.29609294725871</v>
      </c>
      <c r="P100" s="24">
        <f t="shared" si="10"/>
        <v>49.870927628583665</v>
      </c>
      <c r="Q100" t="s">
        <v>217</v>
      </c>
      <c r="R100" t="s">
        <v>162</v>
      </c>
      <c r="S100" t="s">
        <v>321</v>
      </c>
      <c r="AD100" s="37"/>
      <c r="AE100" s="37"/>
      <c r="AH100" s="37"/>
      <c r="AI100" s="37"/>
      <c r="AJ100" t="s">
        <v>281</v>
      </c>
    </row>
    <row r="101" spans="1:36" s="36" customFormat="1" ht="15" x14ac:dyDescent="0.25">
      <c r="A101">
        <v>1.6</v>
      </c>
      <c r="B101">
        <v>4.5</v>
      </c>
      <c r="C101">
        <v>6.25</v>
      </c>
      <c r="D101" s="20">
        <f t="shared" si="7"/>
        <v>7.222222222222241E-3</v>
      </c>
      <c r="E101" s="17">
        <f>IF(OR($A101="",$B101="",$C101=""),"",A101*'MPTO_working_3-way'!$I100)</f>
        <v>1.6909676541167329</v>
      </c>
      <c r="F101" s="21">
        <f>IF(OR($A101="",$B101="",$C101=""),"",B101*'MPTO_working_3-way'!$I100)</f>
        <v>4.7558465272033112</v>
      </c>
      <c r="G101" s="22">
        <f>IF(OR($A101="",$B101="",$C101=""),"",C101*'MPTO_working_3-way'!$I100)</f>
        <v>6.6053423988934874</v>
      </c>
      <c r="H101" s="17"/>
      <c r="I101" s="21"/>
      <c r="J101" s="22"/>
      <c r="K101" s="17"/>
      <c r="L101" s="21"/>
      <c r="M101" s="22"/>
      <c r="N101" s="23">
        <f t="shared" si="8"/>
        <v>59.137736760691858</v>
      </c>
      <c r="O101" s="24">
        <f t="shared" si="9"/>
        <v>21.026750848245996</v>
      </c>
      <c r="P101" s="24">
        <f t="shared" si="10"/>
        <v>15.139260610737118</v>
      </c>
      <c r="Q101" t="s">
        <v>133</v>
      </c>
      <c r="R101" t="s">
        <v>219</v>
      </c>
      <c r="S101" t="s">
        <v>321</v>
      </c>
      <c r="AD101" s="37"/>
      <c r="AE101" s="37"/>
      <c r="AH101" s="37"/>
      <c r="AI101" s="37"/>
      <c r="AJ101" t="s">
        <v>281</v>
      </c>
    </row>
    <row r="102" spans="1:36" s="36" customFormat="1" ht="15" x14ac:dyDescent="0.25">
      <c r="A102">
        <v>1.62</v>
      </c>
      <c r="B102">
        <v>4.5</v>
      </c>
      <c r="C102">
        <v>5.95</v>
      </c>
      <c r="D102" s="20">
        <f t="shared" si="7"/>
        <v>7.5733997302624978E-3</v>
      </c>
      <c r="E102" s="17">
        <f>IF(OR($A102="",$B102="",$C102=""),"",A102*'MPTO_working_3-way'!$I101)</f>
        <v>1.6164032911061774</v>
      </c>
      <c r="F102" s="21">
        <f>IF(OR($A102="",$B102="",$C102=""),"",B102*'MPTO_working_3-way'!$I101)</f>
        <v>4.4900091419616039</v>
      </c>
      <c r="G102" s="22">
        <f>IF(OR($A102="",$B102="",$C102=""),"",C102*'MPTO_working_3-way'!$I101)</f>
        <v>5.9367898654825648</v>
      </c>
      <c r="H102" s="17"/>
      <c r="I102" s="21"/>
      <c r="J102" s="22"/>
      <c r="K102" s="17"/>
      <c r="L102" s="21"/>
      <c r="M102" s="22"/>
      <c r="N102" s="23">
        <f t="shared" si="8"/>
        <v>61.865748820373604</v>
      </c>
      <c r="O102" s="24">
        <f t="shared" si="9"/>
        <v>22.271669575334496</v>
      </c>
      <c r="P102" s="24">
        <f t="shared" si="10"/>
        <v>16.844119846891637</v>
      </c>
      <c r="Q102" t="s">
        <v>167</v>
      </c>
      <c r="R102" t="s">
        <v>164</v>
      </c>
      <c r="S102" t="s">
        <v>321</v>
      </c>
      <c r="AD102" s="37"/>
      <c r="AE102" s="37"/>
      <c r="AH102" s="37"/>
      <c r="AI102" s="37"/>
      <c r="AJ102" t="s">
        <v>281</v>
      </c>
    </row>
    <row r="103" spans="1:36" s="36" customFormat="1" ht="15" x14ac:dyDescent="0.25">
      <c r="A103">
        <v>1.87</v>
      </c>
      <c r="B103">
        <v>3.87</v>
      </c>
      <c r="C103">
        <v>4.84</v>
      </c>
      <c r="D103" s="20">
        <f t="shared" si="7"/>
        <v>-2.3113864675872176E-4</v>
      </c>
      <c r="E103" s="17">
        <f>IF(OR($A103="",$B103="",$C103=""),"",A103*'MPTO_working_3-way'!$I102)</f>
        <v>1.8835055555555558</v>
      </c>
      <c r="F103" s="21">
        <f>IF(OR($A103="",$B103="",$C103=""),"",B103*'MPTO_working_3-way'!$I102)</f>
        <v>3.8979500000000002</v>
      </c>
      <c r="G103" s="22">
        <f>IF(OR($A103="",$B103="",$C103=""),"",C103*'MPTO_working_3-way'!$I102)</f>
        <v>4.8749555555555553</v>
      </c>
      <c r="H103" s="17"/>
      <c r="I103" s="21"/>
      <c r="J103" s="22"/>
      <c r="K103" s="17"/>
      <c r="L103" s="21"/>
      <c r="M103" s="22"/>
      <c r="N103" s="23">
        <f t="shared" si="8"/>
        <v>53.092490067279975</v>
      </c>
      <c r="O103" s="24">
        <f t="shared" si="9"/>
        <v>25.654510704344592</v>
      </c>
      <c r="P103" s="24">
        <f t="shared" si="10"/>
        <v>20.513007525994539</v>
      </c>
      <c r="Q103" t="s">
        <v>223</v>
      </c>
      <c r="R103" t="s">
        <v>216</v>
      </c>
      <c r="S103" t="s">
        <v>321</v>
      </c>
      <c r="AD103" s="37"/>
      <c r="AE103" s="37"/>
      <c r="AH103" s="37"/>
      <c r="AI103" s="37"/>
      <c r="AJ103" t="s">
        <v>281</v>
      </c>
    </row>
    <row r="104" spans="1:36" s="36" customFormat="1" ht="15" x14ac:dyDescent="0.25">
      <c r="A104">
        <v>2.27</v>
      </c>
      <c r="B104">
        <v>4.08</v>
      </c>
      <c r="C104">
        <v>2.92</v>
      </c>
      <c r="D104" s="20">
        <f t="shared" si="7"/>
        <v>2.8092427001577214E-2</v>
      </c>
      <c r="E104" s="17">
        <f>IF(OR($A104="",$B104="",$C104=""),"",A104*'MPTO_working_3-way'!$I103)</f>
        <v>2.2871916173876961</v>
      </c>
      <c r="F104" s="21">
        <f>IF(OR($A104="",$B104="",$C104=""),"",B104*'MPTO_working_3-way'!$I103)</f>
        <v>4.1108994708994713</v>
      </c>
      <c r="G104" s="22">
        <f>IF(OR($A104="",$B104="",$C104=""),"",C104*'MPTO_working_3-way'!$I103)</f>
        <v>2.9421143272123662</v>
      </c>
      <c r="H104" s="17"/>
      <c r="I104" s="21"/>
      <c r="J104" s="22"/>
      <c r="K104" s="17"/>
      <c r="L104" s="21"/>
      <c r="M104" s="22"/>
      <c r="N104" s="23">
        <f t="shared" si="8"/>
        <v>43.721741213014099</v>
      </c>
      <c r="O104" s="24">
        <f t="shared" si="9"/>
        <v>24.325576606260295</v>
      </c>
      <c r="P104" s="24">
        <f t="shared" si="10"/>
        <v>33.9891618334048</v>
      </c>
      <c r="Q104" t="s">
        <v>228</v>
      </c>
      <c r="R104" t="s">
        <v>226</v>
      </c>
      <c r="S104" t="s">
        <v>321</v>
      </c>
      <c r="AD104" s="37"/>
      <c r="AE104" s="37"/>
      <c r="AH104" s="37"/>
      <c r="AI104" s="37"/>
      <c r="AJ104" t="s">
        <v>284</v>
      </c>
    </row>
    <row r="105" spans="1:36" s="36" customFormat="1" ht="15" x14ac:dyDescent="0.25">
      <c r="A105">
        <v>1.33</v>
      </c>
      <c r="B105">
        <v>5.54</v>
      </c>
      <c r="C105">
        <v>10.27</v>
      </c>
      <c r="D105" s="20">
        <f t="shared" si="7"/>
        <v>2.975609785750799E-2</v>
      </c>
      <c r="E105" s="17">
        <f>IF(OR($A105="",$B105="",$C105=""),"",A105*'MPTO_working_3-way'!$I104)</f>
        <v>1.329692585599811</v>
      </c>
      <c r="F105" s="21">
        <f>IF(OR($A105="",$B105="",$C105=""),"",B105*'MPTO_working_3-way'!$I104)</f>
        <v>5.5387194918969564</v>
      </c>
      <c r="G105" s="22">
        <f>IF(OR($A105="",$B105="",$C105=""),"",C105*'MPTO_working_3-way'!$I104)</f>
        <v>10.267626206097788</v>
      </c>
      <c r="H105" s="17"/>
      <c r="I105" s="21"/>
      <c r="J105" s="22"/>
      <c r="K105" s="17"/>
      <c r="L105" s="21"/>
      <c r="M105" s="22"/>
      <c r="N105" s="23">
        <f t="shared" si="8"/>
        <v>75.205352788284515</v>
      </c>
      <c r="O105" s="24">
        <f t="shared" si="9"/>
        <v>18.054714658559281</v>
      </c>
      <c r="P105" s="24">
        <f t="shared" si="10"/>
        <v>9.7393494847534985</v>
      </c>
      <c r="Q105" t="s">
        <v>272</v>
      </c>
      <c r="R105" t="s">
        <v>225</v>
      </c>
      <c r="S105" t="s">
        <v>321</v>
      </c>
      <c r="AD105" s="37"/>
      <c r="AE105" s="37"/>
      <c r="AH105" s="37"/>
      <c r="AI105" s="37"/>
      <c r="AJ105" t="s">
        <v>284</v>
      </c>
    </row>
    <row r="106" spans="1:36" s="36" customFormat="1" ht="15" x14ac:dyDescent="0.25">
      <c r="A106">
        <v>2.4300000000000002</v>
      </c>
      <c r="B106">
        <v>3.3</v>
      </c>
      <c r="C106">
        <v>3.15</v>
      </c>
      <c r="D106" s="20">
        <f t="shared" si="7"/>
        <v>3.2013254235476296E-2</v>
      </c>
      <c r="E106" s="17">
        <f>IF(OR($A106="",$B106="",$C106=""),"",A106*'MPTO_working_3-way'!$I105)</f>
        <v>2.4982645976138329</v>
      </c>
      <c r="F106" s="21">
        <f>IF(OR($A106="",$B106="",$C106=""),"",B106*'MPTO_working_3-way'!$I105)</f>
        <v>3.3927050091052045</v>
      </c>
      <c r="G106" s="22">
        <f>IF(OR($A106="",$B106="",$C106=""),"",C106*'MPTO_working_3-way'!$I105)</f>
        <v>3.2384911450549683</v>
      </c>
      <c r="H106" s="17"/>
      <c r="I106" s="21"/>
      <c r="J106" s="22"/>
      <c r="K106" s="17"/>
      <c r="L106" s="21"/>
      <c r="M106" s="22"/>
      <c r="N106" s="23">
        <f t="shared" si="8"/>
        <v>40.027785725944717</v>
      </c>
      <c r="O106" s="24">
        <f t="shared" si="9"/>
        <v>29.475005852741116</v>
      </c>
      <c r="P106" s="24">
        <f t="shared" si="10"/>
        <v>30.878577560014499</v>
      </c>
      <c r="Q106" t="s">
        <v>168</v>
      </c>
      <c r="R106" t="s">
        <v>169</v>
      </c>
      <c r="S106" t="s">
        <v>321</v>
      </c>
      <c r="AD106" s="37"/>
      <c r="AE106" s="37"/>
      <c r="AH106" s="37"/>
      <c r="AI106" s="37"/>
      <c r="AJ106" t="s">
        <v>284</v>
      </c>
    </row>
    <row r="107" spans="1:36" s="36" customFormat="1" ht="15" x14ac:dyDescent="0.25">
      <c r="A107">
        <v>2.56</v>
      </c>
      <c r="B107">
        <v>3.35</v>
      </c>
      <c r="C107">
        <v>2.82</v>
      </c>
      <c r="D107" s="20">
        <f t="shared" si="7"/>
        <v>4.374239176458139E-2</v>
      </c>
      <c r="E107" s="17">
        <f>IF(OR($A107="",$B107="",$C107=""),"",A107*'MPTO_working_3-way'!$I106)</f>
        <v>2.6361756105152203</v>
      </c>
      <c r="F107" s="21">
        <f>IF(OR($A107="",$B107="",$C107=""),"",B107*'MPTO_working_3-way'!$I106)</f>
        <v>3.4496829278226517</v>
      </c>
      <c r="G107" s="22">
        <f>IF(OR($A107="",$B107="",$C107=""),"",C107*'MPTO_working_3-way'!$I106)</f>
        <v>2.9039121959581724</v>
      </c>
      <c r="H107" s="17"/>
      <c r="I107" s="21"/>
      <c r="J107" s="22"/>
      <c r="K107" s="17"/>
      <c r="L107" s="21"/>
      <c r="M107" s="22"/>
      <c r="N107" s="23">
        <f t="shared" si="8"/>
        <v>37.933739922757184</v>
      </c>
      <c r="O107" s="24">
        <f t="shared" si="9"/>
        <v>28.988171403659219</v>
      </c>
      <c r="P107" s="24">
        <f t="shared" si="10"/>
        <v>34.436302908602265</v>
      </c>
      <c r="Q107" t="s">
        <v>173</v>
      </c>
      <c r="R107" t="s">
        <v>231</v>
      </c>
      <c r="S107" t="s">
        <v>321</v>
      </c>
      <c r="AD107" s="37"/>
      <c r="AE107" s="37"/>
      <c r="AH107" s="37"/>
      <c r="AI107" s="37"/>
      <c r="AJ107" t="s">
        <v>285</v>
      </c>
    </row>
    <row r="108" spans="1:36" s="36" customFormat="1" ht="15" x14ac:dyDescent="0.25">
      <c r="A108">
        <v>1.42</v>
      </c>
      <c r="B108">
        <v>5.39</v>
      </c>
      <c r="C108">
        <v>6.18</v>
      </c>
      <c r="D108" s="20">
        <f t="shared" si="7"/>
        <v>5.1566406804632425E-2</v>
      </c>
      <c r="E108" s="17">
        <f>IF(OR($A108="",$B108="",$C108=""),"",A108*'MPTO_working_3-way'!$I107)</f>
        <v>1.4654588210143762</v>
      </c>
      <c r="F108" s="21">
        <f>IF(OR($A108="",$B108="",$C108=""),"",B108*'MPTO_working_3-way'!$I107)</f>
        <v>5.5625514403292167</v>
      </c>
      <c r="G108" s="22">
        <f>IF(OR($A108="",$B108="",$C108=""),"",C108*'MPTO_working_3-way'!$I107)</f>
        <v>6.3778419111752429</v>
      </c>
      <c r="H108" s="17"/>
      <c r="I108" s="21"/>
      <c r="J108" s="22"/>
      <c r="K108" s="17"/>
      <c r="L108" s="21"/>
      <c r="M108" s="22"/>
      <c r="N108" s="23">
        <f t="shared" si="8"/>
        <v>68.238014310617729</v>
      </c>
      <c r="O108" s="24">
        <f t="shared" si="9"/>
        <v>17.977361840645116</v>
      </c>
      <c r="P108" s="24">
        <f t="shared" si="10"/>
        <v>15.679284841598252</v>
      </c>
      <c r="Q108" t="s">
        <v>233</v>
      </c>
      <c r="R108" t="s">
        <v>230</v>
      </c>
      <c r="S108" t="s">
        <v>321</v>
      </c>
      <c r="AD108" s="37"/>
      <c r="AE108" s="37"/>
      <c r="AH108" s="37"/>
      <c r="AI108" s="37"/>
      <c r="AJ108" t="s">
        <v>285</v>
      </c>
    </row>
    <row r="109" spans="1:36" s="36" customFormat="1" ht="15" x14ac:dyDescent="0.25">
      <c r="A109">
        <v>2.5099999999999998</v>
      </c>
      <c r="B109">
        <v>3.43</v>
      </c>
      <c r="C109">
        <v>2.96</v>
      </c>
      <c r="D109" s="20">
        <f t="shared" si="7"/>
        <v>2.7789401844203088E-2</v>
      </c>
      <c r="E109" s="17">
        <f>IF(OR($A109="",$B109="",$C109=""),"",A109*'MPTO_working_3-way'!$I108)</f>
        <v>2.619793403329099</v>
      </c>
      <c r="F109" s="21">
        <f>IF(OR($A109="",$B109="",$C109=""),"",B109*'MPTO_working_3-way'!$I108)</f>
        <v>3.5800364037525143</v>
      </c>
      <c r="G109" s="22">
        <f>IF(OR($A109="",$B109="",$C109=""),"",C109*'MPTO_working_3-way'!$I108)</f>
        <v>3.0894774796231608</v>
      </c>
      <c r="H109" s="17"/>
      <c r="I109" s="21"/>
      <c r="J109" s="22"/>
      <c r="K109" s="17"/>
      <c r="L109" s="21"/>
      <c r="M109" s="22"/>
      <c r="N109" s="23">
        <f t="shared" si="8"/>
        <v>38.17094885151063</v>
      </c>
      <c r="O109" s="24">
        <f t="shared" si="9"/>
        <v>27.932676856353254</v>
      </c>
      <c r="P109" s="24">
        <f t="shared" si="10"/>
        <v>32.367932978814757</v>
      </c>
      <c r="Q109" t="s">
        <v>243</v>
      </c>
      <c r="R109" t="s">
        <v>236</v>
      </c>
      <c r="S109" t="s">
        <v>321</v>
      </c>
      <c r="AD109" s="37"/>
      <c r="AE109" s="37"/>
      <c r="AH109" s="37"/>
      <c r="AI109" s="37"/>
      <c r="AJ109" t="s">
        <v>286</v>
      </c>
    </row>
    <row r="110" spans="1:36" s="36" customFormat="1" ht="15" x14ac:dyDescent="0.25">
      <c r="A110">
        <v>2.5</v>
      </c>
      <c r="B110">
        <v>3.92</v>
      </c>
      <c r="C110">
        <v>2.69</v>
      </c>
      <c r="D110" s="20">
        <f t="shared" si="7"/>
        <v>2.6849252712237481E-2</v>
      </c>
      <c r="E110" s="17">
        <f>IF(OR($A110="",$B110="",$C110=""),"",A110*'MPTO_working_3-way'!$I109)</f>
        <v>2.6289160170115808</v>
      </c>
      <c r="F110" s="21">
        <f>IF(OR($A110="",$B110="",$C110=""),"",B110*'MPTO_working_3-way'!$I109)</f>
        <v>4.1221403146741586</v>
      </c>
      <c r="G110" s="22">
        <f>IF(OR($A110="",$B110="",$C110=""),"",C110*'MPTO_working_3-way'!$I109)</f>
        <v>2.828713634304461</v>
      </c>
      <c r="H110" s="17"/>
      <c r="I110" s="21"/>
      <c r="J110" s="22"/>
      <c r="K110" s="17"/>
      <c r="L110" s="21"/>
      <c r="M110" s="22"/>
      <c r="N110" s="23">
        <f t="shared" si="8"/>
        <v>38.038491664589181</v>
      </c>
      <c r="O110" s="24">
        <f t="shared" si="9"/>
        <v>24.259242133028813</v>
      </c>
      <c r="P110" s="24">
        <f t="shared" si="10"/>
        <v>35.351758052592174</v>
      </c>
      <c r="Q110" t="s">
        <v>245</v>
      </c>
      <c r="R110" t="s">
        <v>234</v>
      </c>
      <c r="S110" t="s">
        <v>321</v>
      </c>
      <c r="AD110" s="37"/>
      <c r="AE110" s="37"/>
      <c r="AH110" s="37"/>
      <c r="AI110" s="37"/>
      <c r="AJ110" t="s">
        <v>286</v>
      </c>
    </row>
    <row r="111" spans="1:36" s="62" customFormat="1" ht="15" x14ac:dyDescent="0.25">
      <c r="A111">
        <v>1.7</v>
      </c>
      <c r="B111">
        <v>3.91</v>
      </c>
      <c r="C111">
        <v>5.39</v>
      </c>
      <c r="D111" s="20">
        <f t="shared" si="7"/>
        <v>2.9518526778300469E-2</v>
      </c>
      <c r="E111" s="17">
        <f>IF(OR($A111="",$B111="",$C111=""),"",A111*'MPTO_working_3-way'!$I110)</f>
        <v>1.7472419831351451</v>
      </c>
      <c r="F111" s="21">
        <f>IF(OR($A111="",$B111="",$C111=""),"",B111*'MPTO_working_3-way'!$I110)</f>
        <v>4.0186565612108343</v>
      </c>
      <c r="G111" s="22">
        <f>IF(OR($A111="",$B111="",$C111=""),"",C111*'MPTO_working_3-way'!$I110)</f>
        <v>5.5397848759402546</v>
      </c>
      <c r="H111" s="17"/>
      <c r="I111" s="21"/>
      <c r="J111" s="22"/>
      <c r="K111" s="17"/>
      <c r="L111" s="21"/>
      <c r="M111" s="22"/>
      <c r="N111" s="23">
        <f t="shared" si="8"/>
        <v>57.233056992235312</v>
      </c>
      <c r="O111" s="24">
        <f t="shared" si="9"/>
        <v>24.883937822711001</v>
      </c>
      <c r="P111" s="24">
        <f t="shared" si="10"/>
        <v>18.05124246508349</v>
      </c>
      <c r="Q111" t="s">
        <v>241</v>
      </c>
      <c r="R111" t="s">
        <v>246</v>
      </c>
      <c r="S111" t="s">
        <v>321</v>
      </c>
      <c r="AD111" s="63"/>
      <c r="AE111" s="63"/>
      <c r="AH111" s="63"/>
      <c r="AI111" s="63"/>
      <c r="AJ111" t="s">
        <v>286</v>
      </c>
    </row>
    <row r="112" spans="1:36" s="36" customFormat="1" ht="15" x14ac:dyDescent="0.25">
      <c r="A112">
        <v>2.16</v>
      </c>
      <c r="B112">
        <v>3.75</v>
      </c>
      <c r="C112">
        <v>3.34</v>
      </c>
      <c r="D112" s="20">
        <f t="shared" si="7"/>
        <v>2.9030827234420187E-2</v>
      </c>
      <c r="E112" s="17">
        <f>IF(OR($A112="",$B112="",$C112=""),"",A112*'MPTO_working_3-way'!$I111)</f>
        <v>2.2179943858584332</v>
      </c>
      <c r="F112" s="21">
        <f>IF(OR($A112="",$B112="",$C112=""),"",B112*'MPTO_working_3-way'!$I111)</f>
        <v>3.8506846976708906</v>
      </c>
      <c r="G112" s="22">
        <f>IF(OR($A112="",$B112="",$C112=""),"",C112*'MPTO_working_3-way'!$I111)</f>
        <v>3.429676504058873</v>
      </c>
      <c r="H112" s="17"/>
      <c r="I112" s="21"/>
      <c r="J112" s="22"/>
      <c r="K112" s="17"/>
      <c r="L112" s="21"/>
      <c r="M112" s="22"/>
      <c r="N112" s="23">
        <f t="shared" si="8"/>
        <v>45.085776879140688</v>
      </c>
      <c r="O112" s="24">
        <f t="shared" si="9"/>
        <v>25.969407482385037</v>
      </c>
      <c r="P112" s="24">
        <f t="shared" si="10"/>
        <v>29.157268879923325</v>
      </c>
      <c r="Q112" t="s">
        <v>235</v>
      </c>
      <c r="R112" t="s">
        <v>238</v>
      </c>
      <c r="S112" t="s">
        <v>321</v>
      </c>
      <c r="AD112" s="37"/>
      <c r="AE112" s="37"/>
      <c r="AH112" s="37"/>
      <c r="AI112" s="37"/>
      <c r="AJ112" t="s">
        <v>286</v>
      </c>
    </row>
    <row r="113" spans="1:36" s="36" customFormat="1" ht="15" x14ac:dyDescent="0.25">
      <c r="A113">
        <v>1.64</v>
      </c>
      <c r="B113">
        <v>4.05</v>
      </c>
      <c r="C113">
        <v>5.73</v>
      </c>
      <c r="D113" s="20">
        <f t="shared" si="7"/>
        <v>3.1189747615917085E-2</v>
      </c>
      <c r="E113" s="17">
        <f>IF(OR($A113="",$B113="",$C113=""),"",A113*'MPTO_working_3-way'!$I112)</f>
        <v>1.6884103839164126</v>
      </c>
      <c r="F113" s="21">
        <f>IF(OR($A113="",$B113="",$C113=""),"",B113*'MPTO_working_3-way'!$I112)</f>
        <v>4.1695500334521167</v>
      </c>
      <c r="G113" s="22">
        <f>IF(OR($A113="",$B113="",$C113=""),"",C113*'MPTO_working_3-way'!$I112)</f>
        <v>5.8991411584396625</v>
      </c>
      <c r="H113" s="17"/>
      <c r="I113" s="21"/>
      <c r="J113" s="22"/>
      <c r="K113" s="17"/>
      <c r="L113" s="21"/>
      <c r="M113" s="22"/>
      <c r="N113" s="23">
        <f t="shared" si="8"/>
        <v>59.227306911037481</v>
      </c>
      <c r="O113" s="24">
        <f t="shared" si="9"/>
        <v>23.983403292370735</v>
      </c>
      <c r="P113" s="24">
        <f t="shared" si="10"/>
        <v>16.951620128115437</v>
      </c>
      <c r="Q113" t="s">
        <v>239</v>
      </c>
      <c r="R113" t="s">
        <v>253</v>
      </c>
      <c r="S113" t="s">
        <v>321</v>
      </c>
      <c r="AD113" s="37"/>
      <c r="AE113" s="37"/>
      <c r="AH113" s="37"/>
      <c r="AI113" s="37"/>
      <c r="AJ113" t="s">
        <v>286</v>
      </c>
    </row>
    <row r="114" spans="1:36" s="36" customFormat="1" ht="15" x14ac:dyDescent="0.25">
      <c r="A114">
        <v>1.67</v>
      </c>
      <c r="B114">
        <v>4.4400000000000004</v>
      </c>
      <c r="C114">
        <v>4.87</v>
      </c>
      <c r="D114" s="20">
        <f t="shared" si="7"/>
        <v>2.9366429469713573E-2</v>
      </c>
      <c r="E114" s="17">
        <f>IF(OR($A114="",$B114="",$C114=""),"",A114*'MPTO_working_3-way'!$I113)</f>
        <v>1.7184814814814817</v>
      </c>
      <c r="F114" s="21">
        <f>IF(OR($A114="",$B114="",$C114=""),"",B114*'MPTO_working_3-way'!$I113)</f>
        <v>4.5688968729208259</v>
      </c>
      <c r="G114" s="22">
        <f>IF(OR($A114="",$B114="",$C114=""),"",C114*'MPTO_working_3-way'!$I113)</f>
        <v>5.0113801286316262</v>
      </c>
      <c r="H114" s="17"/>
      <c r="I114" s="21"/>
      <c r="J114" s="22"/>
      <c r="K114" s="17"/>
      <c r="L114" s="21"/>
      <c r="M114" s="22"/>
      <c r="N114" s="23">
        <f t="shared" si="8"/>
        <v>58.190909286838064</v>
      </c>
      <c r="O114" s="24">
        <f t="shared" si="9"/>
        <v>21.887121285815219</v>
      </c>
      <c r="P114" s="24">
        <f t="shared" si="10"/>
        <v>19.954582856061513</v>
      </c>
      <c r="Q114" t="s">
        <v>237</v>
      </c>
      <c r="R114" t="s">
        <v>242</v>
      </c>
      <c r="S114" t="s">
        <v>321</v>
      </c>
      <c r="AD114" s="37"/>
      <c r="AE114" s="37"/>
      <c r="AH114" s="37"/>
      <c r="AI114" s="37"/>
      <c r="AJ114" t="s">
        <v>286</v>
      </c>
    </row>
    <row r="115" spans="1:36" s="36" customFormat="1" ht="15" x14ac:dyDescent="0.25">
      <c r="A115">
        <v>2.73</v>
      </c>
      <c r="B115">
        <v>3.77</v>
      </c>
      <c r="C115">
        <v>2.5299999999999998</v>
      </c>
      <c r="D115" s="20">
        <f t="shared" si="7"/>
        <v>2.680927268633404E-2</v>
      </c>
      <c r="E115" s="17">
        <f>IF(OR($A115="",$B115="",$C115=""),"",A115*'MPTO_working_3-way'!$I114)</f>
        <v>2.8151480109914537</v>
      </c>
      <c r="F115" s="21">
        <f>IF(OR($A115="",$B115="",$C115=""),"",B115*'MPTO_working_3-way'!$I114)</f>
        <v>3.8875853485120073</v>
      </c>
      <c r="G115" s="22">
        <f>IF(OR($A115="",$B115="",$C115=""),"",C115*'MPTO_working_3-way'!$I114)</f>
        <v>2.6089100614682699</v>
      </c>
      <c r="H115" s="17"/>
      <c r="I115" s="21"/>
      <c r="J115" s="22"/>
      <c r="K115" s="17"/>
      <c r="L115" s="21"/>
      <c r="M115" s="22"/>
      <c r="N115" s="23">
        <f t="shared" si="8"/>
        <v>35.522110954578714</v>
      </c>
      <c r="O115" s="24">
        <f t="shared" si="9"/>
        <v>25.722907932625965</v>
      </c>
      <c r="P115" s="24">
        <f t="shared" si="10"/>
        <v>38.330182966798382</v>
      </c>
      <c r="Q115" t="s">
        <v>248</v>
      </c>
      <c r="R115" t="s">
        <v>273</v>
      </c>
      <c r="S115" t="s">
        <v>321</v>
      </c>
      <c r="AD115" s="37"/>
      <c r="AE115" s="37"/>
      <c r="AH115" s="37"/>
      <c r="AI115" s="37"/>
      <c r="AJ115" t="s">
        <v>286</v>
      </c>
    </row>
    <row r="116" spans="1:36" s="36" customFormat="1" ht="15" x14ac:dyDescent="0.25">
      <c r="A116">
        <v>2.21</v>
      </c>
      <c r="B116">
        <v>3.77</v>
      </c>
      <c r="C116">
        <v>3.23</v>
      </c>
      <c r="D116" s="20">
        <f t="shared" si="7"/>
        <v>2.7338200392540202E-2</v>
      </c>
      <c r="E116" s="17">
        <f>IF(OR($A116="",$B116="",$C116=""),"",A116*'MPTO_working_3-way'!$I115)</f>
        <v>2.2748998091280668</v>
      </c>
      <c r="F116" s="21">
        <f>IF(OR($A116="",$B116="",$C116=""),"",B116*'MPTO_working_3-way'!$I115)</f>
        <v>3.8807114391008204</v>
      </c>
      <c r="G116" s="22">
        <f>IF(OR($A116="",$B116="",$C116=""),"",C116*'MPTO_working_3-way'!$I115)</f>
        <v>3.3248535671871746</v>
      </c>
      <c r="H116" s="17"/>
      <c r="I116" s="21"/>
      <c r="J116" s="22"/>
      <c r="K116" s="17"/>
      <c r="L116" s="21"/>
      <c r="M116" s="22"/>
      <c r="N116" s="23">
        <f t="shared" si="8"/>
        <v>43.957979863002592</v>
      </c>
      <c r="O116" s="24">
        <f t="shared" si="9"/>
        <v>25.768470954173928</v>
      </c>
      <c r="P116" s="24">
        <f t="shared" si="10"/>
        <v>30.076512537843879</v>
      </c>
      <c r="Q116" t="s">
        <v>251</v>
      </c>
      <c r="R116" t="s">
        <v>274</v>
      </c>
      <c r="S116" t="s">
        <v>321</v>
      </c>
      <c r="AD116" s="37"/>
      <c r="AE116" s="37"/>
      <c r="AH116" s="37"/>
      <c r="AI116" s="37"/>
      <c r="AJ116" t="s">
        <v>286</v>
      </c>
    </row>
    <row r="117" spans="1:36" s="36" customFormat="1" ht="15" x14ac:dyDescent="0.25">
      <c r="A117">
        <v>2.3199999999999998</v>
      </c>
      <c r="B117">
        <v>3.74</v>
      </c>
      <c r="C117">
        <v>3.03</v>
      </c>
      <c r="D117" s="20">
        <f t="shared" si="7"/>
        <v>2.8447165203335789E-2</v>
      </c>
      <c r="E117" s="17">
        <f>IF(OR($A117="",$B117="",$C117=""),"",A117*'MPTO_working_3-way'!$I116)</f>
        <v>2.382197512632295</v>
      </c>
      <c r="F117" s="21">
        <f>IF(OR($A117="",$B117="",$C117=""),"",B117*'MPTO_working_3-way'!$I116)</f>
        <v>3.8402666798468896</v>
      </c>
      <c r="G117" s="22">
        <f>IF(OR($A117="",$B117="",$C117=""),"",C117*'MPTO_working_3-way'!$I116)</f>
        <v>3.1112320962395921</v>
      </c>
      <c r="H117" s="17"/>
      <c r="I117" s="21"/>
      <c r="J117" s="22"/>
      <c r="K117" s="17"/>
      <c r="L117" s="21"/>
      <c r="M117" s="22"/>
      <c r="N117" s="23">
        <f t="shared" si="8"/>
        <v>41.978047357417225</v>
      </c>
      <c r="O117" s="24">
        <f t="shared" si="9"/>
        <v>26.039858253798918</v>
      </c>
      <c r="P117" s="24">
        <f t="shared" si="10"/>
        <v>32.141607217560384</v>
      </c>
      <c r="Q117" t="s">
        <v>256</v>
      </c>
      <c r="R117" t="s">
        <v>250</v>
      </c>
      <c r="S117" t="s">
        <v>321</v>
      </c>
      <c r="AD117" s="37"/>
      <c r="AE117" s="37"/>
      <c r="AH117" s="37"/>
      <c r="AI117" s="37"/>
      <c r="AJ117" t="s">
        <v>286</v>
      </c>
    </row>
    <row r="118" spans="1:36" s="36" customFormat="1" ht="15" x14ac:dyDescent="0.25">
      <c r="A118">
        <v>2.4</v>
      </c>
      <c r="B118">
        <v>3.53</v>
      </c>
      <c r="C118">
        <v>3.05</v>
      </c>
      <c r="D118" s="20">
        <f t="shared" si="7"/>
        <v>2.7821638105852919E-2</v>
      </c>
      <c r="E118" s="17">
        <f>IF(OR($A118="",$B118="",$C118=""),"",A118*'MPTO_working_3-way'!$I117)</f>
        <v>2.4656116809420965</v>
      </c>
      <c r="F118" s="21">
        <f>IF(OR($A118="",$B118="",$C118=""),"",B118*'MPTO_working_3-way'!$I117)</f>
        <v>3.6265038473856666</v>
      </c>
      <c r="G118" s="22">
        <f>IF(OR($A118="",$B118="",$C118=""),"",C118*'MPTO_working_3-way'!$I117)</f>
        <v>3.1333815111972476</v>
      </c>
      <c r="H118" s="17"/>
      <c r="I118" s="21"/>
      <c r="J118" s="22"/>
      <c r="K118" s="17"/>
      <c r="L118" s="21"/>
      <c r="M118" s="22"/>
      <c r="N118" s="23">
        <f t="shared" si="8"/>
        <v>40.557887023714358</v>
      </c>
      <c r="O118" s="24">
        <f t="shared" si="9"/>
        <v>27.574767381562172</v>
      </c>
      <c r="P118" s="24">
        <f t="shared" si="10"/>
        <v>31.914402903906382</v>
      </c>
      <c r="Q118" t="s">
        <v>244</v>
      </c>
      <c r="R118" t="s">
        <v>240</v>
      </c>
      <c r="S118" t="s">
        <v>321</v>
      </c>
      <c r="AD118" s="37"/>
      <c r="AE118" s="37"/>
      <c r="AH118" s="37"/>
      <c r="AI118" s="37"/>
      <c r="AJ118" t="s">
        <v>286</v>
      </c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2022-07-29T15:57:13Z</dcterms:modified>
</cp:coreProperties>
</file>